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cruz\Desktop\00\"/>
    </mc:Choice>
  </mc:AlternateContent>
  <bookViews>
    <workbookView xWindow="0" yWindow="0" windowWidth="20640" windowHeight="11760"/>
  </bookViews>
  <sheets>
    <sheet name="Plantilla Presupuesto" sheetId="2" r:id="rId1"/>
    <sheet name="Plantilla Ejecución " sheetId="3" r:id="rId2"/>
    <sheet name="page 1" sheetId="5" state="hidden" r:id="rId3"/>
    <sheet name="Ejecución SIGEF" sheetId="6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6" l="1"/>
  <c r="G2" i="6"/>
  <c r="F2" i="6"/>
  <c r="E2" i="6"/>
  <c r="D2" i="6"/>
  <c r="C2" i="6"/>
  <c r="E82" i="3"/>
  <c r="F82" i="3"/>
  <c r="G82" i="3"/>
  <c r="H82" i="3"/>
  <c r="I82" i="3"/>
  <c r="J82" i="3"/>
  <c r="K82" i="3"/>
  <c r="L82" i="3"/>
  <c r="M82" i="3"/>
  <c r="N82" i="3"/>
  <c r="O82" i="3"/>
  <c r="D82" i="3"/>
  <c r="O79" i="3"/>
  <c r="N79" i="3"/>
  <c r="M79" i="3"/>
  <c r="L79" i="3"/>
  <c r="K79" i="3"/>
  <c r="E76" i="3"/>
  <c r="F76" i="3"/>
  <c r="G76" i="3"/>
  <c r="H76" i="3"/>
  <c r="I76" i="3"/>
  <c r="J76" i="3"/>
  <c r="K76" i="3"/>
  <c r="L76" i="3"/>
  <c r="M76" i="3"/>
  <c r="N76" i="3"/>
  <c r="O76" i="3"/>
  <c r="D76" i="3"/>
  <c r="J79" i="3"/>
  <c r="I80" i="3"/>
  <c r="I79" i="3" s="1"/>
  <c r="I84" i="3" s="1"/>
  <c r="H80" i="3"/>
  <c r="H79" i="3" s="1"/>
  <c r="H84" i="3" s="1"/>
  <c r="G80" i="3"/>
  <c r="G79" i="3" s="1"/>
  <c r="G84" i="3" s="1"/>
  <c r="F80" i="3"/>
  <c r="F79" i="3" s="1"/>
  <c r="F84" i="3" s="1"/>
  <c r="E80" i="3"/>
  <c r="E79" i="3" s="1"/>
  <c r="E84" i="3" s="1"/>
  <c r="D80" i="3"/>
  <c r="C77" i="3"/>
  <c r="E69" i="3"/>
  <c r="F69" i="3"/>
  <c r="G69" i="3"/>
  <c r="H69" i="3"/>
  <c r="I69" i="3"/>
  <c r="J69" i="3"/>
  <c r="K69" i="3"/>
  <c r="L69" i="3"/>
  <c r="M69" i="3"/>
  <c r="N69" i="3"/>
  <c r="O69" i="3"/>
  <c r="D69" i="3"/>
  <c r="K61" i="3"/>
  <c r="L61" i="3"/>
  <c r="M61" i="3"/>
  <c r="N61" i="3"/>
  <c r="O61" i="3"/>
  <c r="E66" i="3"/>
  <c r="F66" i="3"/>
  <c r="G66" i="3"/>
  <c r="H66" i="3"/>
  <c r="I66" i="3"/>
  <c r="J66" i="3"/>
  <c r="K66" i="3"/>
  <c r="L66" i="3"/>
  <c r="M66" i="3"/>
  <c r="N66" i="3"/>
  <c r="O66" i="3"/>
  <c r="D66" i="3"/>
  <c r="C53" i="3"/>
  <c r="K51" i="3"/>
  <c r="L51" i="3"/>
  <c r="M51" i="3"/>
  <c r="N51" i="3"/>
  <c r="O51" i="3"/>
  <c r="G43" i="3"/>
  <c r="D43" i="3"/>
  <c r="O43" i="3"/>
  <c r="N43" i="3"/>
  <c r="M43" i="3"/>
  <c r="L43" i="3"/>
  <c r="K43" i="3"/>
  <c r="J43" i="3"/>
  <c r="I43" i="3"/>
  <c r="H43" i="3"/>
  <c r="F43" i="3"/>
  <c r="E43" i="3"/>
  <c r="K35" i="3"/>
  <c r="L35" i="3"/>
  <c r="M35" i="3"/>
  <c r="N35" i="3"/>
  <c r="O35" i="3"/>
  <c r="K25" i="3"/>
  <c r="L25" i="3"/>
  <c r="M25" i="3"/>
  <c r="N25" i="3"/>
  <c r="O25" i="3"/>
  <c r="K15" i="3"/>
  <c r="L15" i="3"/>
  <c r="M15" i="3"/>
  <c r="N15" i="3"/>
  <c r="O15" i="3"/>
  <c r="K9" i="3"/>
  <c r="L9" i="3"/>
  <c r="M9" i="3"/>
  <c r="N9" i="3"/>
  <c r="O9" i="3"/>
  <c r="C83" i="3"/>
  <c r="C81" i="3"/>
  <c r="C78" i="3"/>
  <c r="C72" i="3"/>
  <c r="C71" i="3"/>
  <c r="C70" i="3"/>
  <c r="C68" i="3"/>
  <c r="C67" i="3"/>
  <c r="C65" i="3"/>
  <c r="C64" i="3"/>
  <c r="C60" i="3"/>
  <c r="C59" i="3"/>
  <c r="C58" i="3"/>
  <c r="C57" i="3"/>
  <c r="C55" i="3"/>
  <c r="C50" i="3"/>
  <c r="C49" i="3"/>
  <c r="C48" i="3"/>
  <c r="C47" i="3"/>
  <c r="C46" i="3"/>
  <c r="C45" i="3"/>
  <c r="C44" i="3"/>
  <c r="C42" i="3"/>
  <c r="C41" i="3"/>
  <c r="C40" i="3"/>
  <c r="C39" i="3"/>
  <c r="C38" i="3"/>
  <c r="C37" i="3"/>
  <c r="C33" i="3"/>
  <c r="C31" i="3"/>
  <c r="C24" i="3"/>
  <c r="C12" i="3"/>
  <c r="D13" i="3"/>
  <c r="E13" i="3"/>
  <c r="F13" i="3"/>
  <c r="G13" i="3"/>
  <c r="H13" i="3"/>
  <c r="I13" i="3"/>
  <c r="J13" i="3"/>
  <c r="D14" i="3"/>
  <c r="E14" i="3"/>
  <c r="F14" i="3"/>
  <c r="G14" i="3"/>
  <c r="H14" i="3"/>
  <c r="I14" i="3"/>
  <c r="D16" i="3"/>
  <c r="E16" i="3"/>
  <c r="F16" i="3"/>
  <c r="G16" i="3"/>
  <c r="H16" i="3"/>
  <c r="I16" i="3"/>
  <c r="J16" i="3"/>
  <c r="D17" i="3"/>
  <c r="E17" i="3"/>
  <c r="F17" i="3"/>
  <c r="G17" i="3"/>
  <c r="H17" i="3"/>
  <c r="I17" i="3"/>
  <c r="D18" i="3"/>
  <c r="E18" i="3"/>
  <c r="F18" i="3"/>
  <c r="G18" i="3"/>
  <c r="H18" i="3"/>
  <c r="I18" i="3"/>
  <c r="D19" i="3"/>
  <c r="E19" i="3"/>
  <c r="F19" i="3"/>
  <c r="G19" i="3"/>
  <c r="H19" i="3"/>
  <c r="I19" i="3"/>
  <c r="D20" i="3"/>
  <c r="E20" i="3"/>
  <c r="F20" i="3"/>
  <c r="G20" i="3"/>
  <c r="H20" i="3"/>
  <c r="I20" i="3"/>
  <c r="J20" i="3"/>
  <c r="D21" i="3"/>
  <c r="E21" i="3"/>
  <c r="F21" i="3"/>
  <c r="G21" i="3"/>
  <c r="H21" i="3"/>
  <c r="I21" i="3"/>
  <c r="D22" i="3"/>
  <c r="E22" i="3"/>
  <c r="F22" i="3"/>
  <c r="G22" i="3"/>
  <c r="H22" i="3"/>
  <c r="I22" i="3"/>
  <c r="D23" i="3"/>
  <c r="E23" i="3"/>
  <c r="F23" i="3"/>
  <c r="G23" i="3"/>
  <c r="H23" i="3"/>
  <c r="I23" i="3"/>
  <c r="D26" i="3"/>
  <c r="E26" i="3"/>
  <c r="F26" i="3"/>
  <c r="G26" i="3"/>
  <c r="H26" i="3"/>
  <c r="I26" i="3"/>
  <c r="D27" i="3"/>
  <c r="E27" i="3"/>
  <c r="F27" i="3"/>
  <c r="G27" i="3"/>
  <c r="H27" i="3"/>
  <c r="I27" i="3"/>
  <c r="D28" i="3"/>
  <c r="E28" i="3"/>
  <c r="F28" i="3"/>
  <c r="G28" i="3"/>
  <c r="H28" i="3"/>
  <c r="I28" i="3"/>
  <c r="D29" i="3"/>
  <c r="E29" i="3"/>
  <c r="F29" i="3"/>
  <c r="G29" i="3"/>
  <c r="H29" i="3"/>
  <c r="I29" i="3"/>
  <c r="J29" i="3"/>
  <c r="D30" i="3"/>
  <c r="E30" i="3"/>
  <c r="F30" i="3"/>
  <c r="G30" i="3"/>
  <c r="H30" i="3"/>
  <c r="I30" i="3"/>
  <c r="D32" i="3"/>
  <c r="E32" i="3"/>
  <c r="F32" i="3"/>
  <c r="G32" i="3"/>
  <c r="H32" i="3"/>
  <c r="I32" i="3"/>
  <c r="J32" i="3"/>
  <c r="D34" i="3"/>
  <c r="E34" i="3"/>
  <c r="F34" i="3"/>
  <c r="G34" i="3"/>
  <c r="H34" i="3"/>
  <c r="I34" i="3"/>
  <c r="D36" i="3"/>
  <c r="E36" i="3"/>
  <c r="E35" i="3" s="1"/>
  <c r="F36" i="3"/>
  <c r="F35" i="3" s="1"/>
  <c r="G36" i="3"/>
  <c r="G35" i="3" s="1"/>
  <c r="H36" i="3"/>
  <c r="H35" i="3" s="1"/>
  <c r="I36" i="3"/>
  <c r="I35" i="3" s="1"/>
  <c r="J36" i="3"/>
  <c r="J35" i="3" s="1"/>
  <c r="D52" i="3"/>
  <c r="E52" i="3"/>
  <c r="F52" i="3"/>
  <c r="G52" i="3"/>
  <c r="H52" i="3"/>
  <c r="I52" i="3"/>
  <c r="D54" i="3"/>
  <c r="E54" i="3"/>
  <c r="F54" i="3"/>
  <c r="G54" i="3"/>
  <c r="H54" i="3"/>
  <c r="I54" i="3"/>
  <c r="J54" i="3"/>
  <c r="D56" i="3"/>
  <c r="E56" i="3"/>
  <c r="F56" i="3"/>
  <c r="G56" i="3"/>
  <c r="H56" i="3"/>
  <c r="I56" i="3"/>
  <c r="J56" i="3"/>
  <c r="D62" i="3"/>
  <c r="E62" i="3"/>
  <c r="F62" i="3"/>
  <c r="G62" i="3"/>
  <c r="H62" i="3"/>
  <c r="I62" i="3"/>
  <c r="J62" i="3"/>
  <c r="D63" i="3"/>
  <c r="E63" i="3"/>
  <c r="F63" i="3"/>
  <c r="G63" i="3"/>
  <c r="H63" i="3"/>
  <c r="I63" i="3"/>
  <c r="J63" i="3"/>
  <c r="D11" i="3"/>
  <c r="E11" i="3"/>
  <c r="F11" i="3"/>
  <c r="G11" i="3"/>
  <c r="H11" i="3"/>
  <c r="I11" i="3"/>
  <c r="J11" i="3"/>
  <c r="J9" i="3" s="1"/>
  <c r="I10" i="3"/>
  <c r="H10" i="3"/>
  <c r="G10" i="3"/>
  <c r="F10" i="3"/>
  <c r="F9" i="3" s="1"/>
  <c r="E10" i="3"/>
  <c r="D10" i="3"/>
  <c r="C72" i="2"/>
  <c r="C69" i="2"/>
  <c r="C64" i="2"/>
  <c r="C54" i="2"/>
  <c r="C46" i="2"/>
  <c r="C38" i="2"/>
  <c r="C28" i="2"/>
  <c r="C18" i="2"/>
  <c r="C12" i="2"/>
  <c r="C85" i="2"/>
  <c r="C82" i="2"/>
  <c r="C79" i="2"/>
  <c r="D9" i="3" l="1"/>
  <c r="H9" i="3"/>
  <c r="J51" i="3"/>
  <c r="C80" i="3"/>
  <c r="I61" i="3"/>
  <c r="G61" i="3"/>
  <c r="E61" i="3"/>
  <c r="J25" i="3"/>
  <c r="C76" i="2"/>
  <c r="C63" i="3"/>
  <c r="C56" i="3"/>
  <c r="H51" i="3"/>
  <c r="F51" i="3"/>
  <c r="C52" i="3"/>
  <c r="C32" i="3"/>
  <c r="C30" i="3"/>
  <c r="H25" i="3"/>
  <c r="F25" i="3"/>
  <c r="D25" i="3"/>
  <c r="C23" i="3"/>
  <c r="C22" i="3"/>
  <c r="C21" i="3"/>
  <c r="J15" i="3"/>
  <c r="H15" i="3"/>
  <c r="F15" i="3"/>
  <c r="D15" i="3"/>
  <c r="C14" i="3"/>
  <c r="E9" i="3"/>
  <c r="G9" i="3"/>
  <c r="I9" i="3"/>
  <c r="C11" i="3"/>
  <c r="J61" i="3"/>
  <c r="H61" i="3"/>
  <c r="F61" i="3"/>
  <c r="D61" i="3"/>
  <c r="C54" i="3"/>
  <c r="I51" i="3"/>
  <c r="G51" i="3"/>
  <c r="E51" i="3"/>
  <c r="C36" i="3"/>
  <c r="C34" i="3"/>
  <c r="C29" i="3"/>
  <c r="C28" i="3"/>
  <c r="C27" i="3"/>
  <c r="I25" i="3"/>
  <c r="G25" i="3"/>
  <c r="E25" i="3"/>
  <c r="C20" i="3"/>
  <c r="C19" i="3"/>
  <c r="C18" i="3"/>
  <c r="C17" i="3"/>
  <c r="I15" i="3"/>
  <c r="G15" i="3"/>
  <c r="E15" i="3"/>
  <c r="C13" i="3"/>
  <c r="C10" i="3"/>
  <c r="C26" i="3"/>
  <c r="D35" i="3"/>
  <c r="C35" i="3" s="1"/>
  <c r="D51" i="3"/>
  <c r="D79" i="3"/>
  <c r="C16" i="3"/>
  <c r="C62" i="3"/>
  <c r="C43" i="3"/>
  <c r="C82" i="3"/>
  <c r="C76" i="3"/>
  <c r="C69" i="3"/>
  <c r="C66" i="3"/>
  <c r="C87" i="2"/>
  <c r="C51" i="3" l="1"/>
  <c r="C61" i="3"/>
  <c r="C9" i="3"/>
  <c r="C25" i="3"/>
  <c r="C15" i="3"/>
  <c r="F73" i="3"/>
  <c r="F86" i="3" s="1"/>
  <c r="D73" i="3"/>
  <c r="H73" i="3"/>
  <c r="H86" i="3" s="1"/>
  <c r="C89" i="2"/>
  <c r="C79" i="3"/>
  <c r="C84" i="3" s="1"/>
  <c r="D84" i="3"/>
  <c r="I73" i="3"/>
  <c r="I86" i="3" s="1"/>
  <c r="E73" i="3"/>
  <c r="E86" i="3" s="1"/>
  <c r="G73" i="3"/>
  <c r="G86" i="3" s="1"/>
  <c r="C73" i="3"/>
  <c r="D86" i="3" l="1"/>
  <c r="C86" i="3"/>
</calcChain>
</file>

<file path=xl/sharedStrings.xml><?xml version="1.0" encoding="utf-8"?>
<sst xmlns="http://schemas.openxmlformats.org/spreadsheetml/2006/main" count="1427" uniqueCount="648">
  <si>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</si>
  <si>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</si>
  <si>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</si>
  <si>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</si>
  <si>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</si>
  <si>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</si>
  <si>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</si>
  <si>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</si>
  <si>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</si>
  <si>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</si>
  <si>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</si>
  <si>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</si>
  <si>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</si>
  <si>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</si>
  <si>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</si>
  <si>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</si>
  <si>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</si>
  <si>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</si>
  <si>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</si>
  <si>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</si>
  <si>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</si>
  <si>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</si>
  <si>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</si>
  <si>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</si>
  <si>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</si>
  <si>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</si>
  <si>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</si>
  <si>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</si>
  <si>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</si>
  <si>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</si>
  <si>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</si>
  <si>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</si>
  <si>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</si>
  <si>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</si>
  <si>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</si>
  <si>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</si>
  <si>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</si>
  <si>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</si>
  <si>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</si>
  <si>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</si>
  <si>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</si>
  <si>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</si>
  <si>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</si>
  <si>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</si>
  <si>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</si>
  <si>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</si>
  <si>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</si>
  <si>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</si>
  <si>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</si>
  <si>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</si>
  <si>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</si>
  <si>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</si>
  <si>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</si>
  <si>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</si>
  <si>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</si>
  <si>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</si>
  <si>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</si>
  <si>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</si>
  <si>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</si>
  <si>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</si>
  <si>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</si>
  <si>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</si>
  <si>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</si>
  <si>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</si>
  <si>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</si>
  <si>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</si>
  <si>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</si>
  <si>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</si>
  <si>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</si>
  <si>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</si>
  <si>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</si>
  <si>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</si>
  <si>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</si>
  <si>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</si>
  <si>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</si>
  <si>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</si>
  <si>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</si>
  <si>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</si>
  <si>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</si>
  <si>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</si>
  <si>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</si>
  <si>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</si>
  <si>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</si>
  <si>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</si>
  <si>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</si>
  <si>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</si>
  <si>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</si>
  <si>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</si>
  <si>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</si>
  <si>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</si>
  <si>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</si>
  <si>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</si>
  <si>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</si>
  <si>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</si>
  <si>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</si>
  <si>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</si>
  <si>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</si>
  <si>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</si>
  <si>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</si>
  <si>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</si>
  <si>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</si>
  <si>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</si>
  <si>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</si>
  <si>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</si>
  <si>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</si>
  <si>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</si>
  <si>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</si>
  <si>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</si>
  <si>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 xml:space="preserve">Presupuesto de Gastos y Aplicaciones Financieras </t>
  </si>
  <si>
    <t xml:space="preserve">Total </t>
  </si>
  <si>
    <t>Obj. Cuenta</t>
  </si>
  <si>
    <t>Presupuesto
Inicial</t>
  </si>
  <si>
    <t>Modificaciones
Presupestarias</t>
  </si>
  <si>
    <t>Presupuesto
Vigente</t>
  </si>
  <si>
    <t>Presupuesto
Disponible</t>
  </si>
  <si>
    <t>ETAPAS DEL GASTO</t>
  </si>
  <si>
    <t>Preventivo</t>
  </si>
  <si>
    <t>Compromiso</t>
  </si>
  <si>
    <t>Devengado</t>
  </si>
  <si>
    <t>Libramiento</t>
  </si>
  <si>
    <t>Pagado</t>
  </si>
  <si>
    <t>3,900,725,108.17</t>
  </si>
  <si>
    <t>3,706,030,360.15</t>
  </si>
  <si>
    <t>3,642,019,123.56</t>
  </si>
  <si>
    <t>3,200,708,625.01</t>
  </si>
  <si>
    <t>3,198,079,199.36</t>
  </si>
  <si>
    <t>REMUNERACIONES Y CONTRIBUCIONES</t>
  </si>
  <si>
    <t>412,688,104.56</t>
  </si>
  <si>
    <t>406,006,627.38</t>
  </si>
  <si>
    <t>403,387,160.73</t>
  </si>
  <si>
    <t>2.1.1</t>
  </si>
  <si>
    <t>REMUNERACIONES</t>
  </si>
  <si>
    <t>351,541,088.20</t>
  </si>
  <si>
    <t>344,860,288.20</t>
  </si>
  <si>
    <t>342,433,733.20</t>
  </si>
  <si>
    <t>2.1.1.1</t>
  </si>
  <si>
    <t>Remuneraciones al personal fijo</t>
  </si>
  <si>
    <t>199,517,892.22</t>
  </si>
  <si>
    <t>2.1.1.1.01</t>
  </si>
  <si>
    <t>Sueldos fijos</t>
  </si>
  <si>
    <t>2.1.1.2</t>
  </si>
  <si>
    <t>Remuneraciones al personal con carácter transitorio</t>
  </si>
  <si>
    <t>134,884,134.00</t>
  </si>
  <si>
    <t>128,203,334.00</t>
  </si>
  <si>
    <t>125,776,779.00</t>
  </si>
  <si>
    <t>2.1.1.2.01</t>
  </si>
  <si>
    <t>Sueldos al personal contratado e igualado</t>
  </si>
  <si>
    <t>12,314,000.00</t>
  </si>
  <si>
    <t>5,633,200.00</t>
  </si>
  <si>
    <t>4,477,200.00</t>
  </si>
  <si>
    <t>2.1.1.2.02</t>
  </si>
  <si>
    <t>Sueldos de personal nominal</t>
  </si>
  <si>
    <t>120,168,134.00</t>
  </si>
  <si>
    <t>118,897,579.00</t>
  </si>
  <si>
    <t>2.1.1.2.06</t>
  </si>
  <si>
    <t>Jornales</t>
  </si>
  <si>
    <t>2,402,000.00</t>
  </si>
  <si>
    <t>2.1.1.3</t>
  </si>
  <si>
    <t>Sueldos al personal fijo en trámite de pensiones</t>
  </si>
  <si>
    <t>7,602,846.35</t>
  </si>
  <si>
    <t>2.1.1.3.01</t>
  </si>
  <si>
    <t>2.1.1.4</t>
  </si>
  <si>
    <t>Sueldo anual no.13</t>
  </si>
  <si>
    <t>2.1.1.4.01</t>
  </si>
  <si>
    <t>Sueldo Anual No. 13</t>
  </si>
  <si>
    <t>2.1.1.5</t>
  </si>
  <si>
    <t>Prestaciones económicas</t>
  </si>
  <si>
    <t>9,536,215.63</t>
  </si>
  <si>
    <t>2.1.1.5.03</t>
  </si>
  <si>
    <t>Prestación laboral por desvinculación</t>
  </si>
  <si>
    <t>5,745,911.00</t>
  </si>
  <si>
    <t>2.1.1.5.04</t>
  </si>
  <si>
    <t>Proporción de vacaciones no disfrutadas</t>
  </si>
  <si>
    <t>3,790,304.63</t>
  </si>
  <si>
    <t>2.1.2</t>
  </si>
  <si>
    <t>SOBRESUELDOS</t>
  </si>
  <si>
    <t>11,764,577.06</t>
  </si>
  <si>
    <t>2.1.2.2</t>
  </si>
  <si>
    <t>Compensación</t>
  </si>
  <si>
    <t>2.1.2.2.02</t>
  </si>
  <si>
    <t>Compensación por horas extraordinarias</t>
  </si>
  <si>
    <t>2.1.2.2.05</t>
  </si>
  <si>
    <t>Compensación servicios de seguridad</t>
  </si>
  <si>
    <t>11,704,577.06</t>
  </si>
  <si>
    <t>2.1.2.2.09</t>
  </si>
  <si>
    <t>Bono por desempeño</t>
  </si>
  <si>
    <t>60,000.00</t>
  </si>
  <si>
    <t>2.1.4</t>
  </si>
  <si>
    <t>GRATIFICACIONES Y BONIFICACIONES</t>
  </si>
  <si>
    <t>2.1.4.2</t>
  </si>
  <si>
    <t>Otras Gratificaciones y Bonificaciones</t>
  </si>
  <si>
    <t>2.1.4.2.01</t>
  </si>
  <si>
    <t>Bono escolar</t>
  </si>
  <si>
    <t>2.1.5</t>
  </si>
  <si>
    <t>CONTRIBUCIONES A LA SEGURIDAD SOCIAL</t>
  </si>
  <si>
    <t>49,382,439.30</t>
  </si>
  <si>
    <t>49,381,762.12</t>
  </si>
  <si>
    <t>49,188,850.47</t>
  </si>
  <si>
    <t>2.1.5.1</t>
  </si>
  <si>
    <t>Contribuciones al seguro de salud</t>
  </si>
  <si>
    <t>22,794,755.72</t>
  </si>
  <si>
    <t>22,705,505.76</t>
  </si>
  <si>
    <t>2.1.5.1.01</t>
  </si>
  <si>
    <t>2.1.5.2</t>
  </si>
  <si>
    <t>Contribuciones al seguro de pensiones</t>
  </si>
  <si>
    <t>23,391,658.97</t>
  </si>
  <si>
    <t>23,301,449.63</t>
  </si>
  <si>
    <t>2.1.5.2.01</t>
  </si>
  <si>
    <t>2.1.5.3</t>
  </si>
  <si>
    <t>Contribuciones al seguro de riesgo laboral</t>
  </si>
  <si>
    <t>3,196,024.61</t>
  </si>
  <si>
    <t>3,195,347.43</t>
  </si>
  <si>
    <t>3,181,895.08</t>
  </si>
  <si>
    <t>2.1.5.3.01</t>
  </si>
  <si>
    <t>CONTRATACIÓN DE SERVICIOS</t>
  </si>
  <si>
    <t>35,885,247.16</t>
  </si>
  <si>
    <t>29,047,247.16</t>
  </si>
  <si>
    <t>26,057,939.39</t>
  </si>
  <si>
    <t>26,047,980.39</t>
  </si>
  <si>
    <t>2.2.1</t>
  </si>
  <si>
    <t>SERVICIOS BÁSICOS</t>
  </si>
  <si>
    <t>9,388,436.68</t>
  </si>
  <si>
    <t>8,262,991.43</t>
  </si>
  <si>
    <t>8,253,032.43</t>
  </si>
  <si>
    <t>2.2.1.2</t>
  </si>
  <si>
    <t>Servicios telefónico de larga distancia</t>
  </si>
  <si>
    <t>5,554.05</t>
  </si>
  <si>
    <t>2.2.1.2.01</t>
  </si>
  <si>
    <t>2.2.1.3</t>
  </si>
  <si>
    <t>Teléfono local</t>
  </si>
  <si>
    <t>2,192,911.21</t>
  </si>
  <si>
    <t>2.2.1.3.01</t>
  </si>
  <si>
    <t>2.2.1.6</t>
  </si>
  <si>
    <t>Electricidad</t>
  </si>
  <si>
    <t>7,057,215.42</t>
  </si>
  <si>
    <t>5,934,316.17</t>
  </si>
  <si>
    <t>2.2.1.6.01</t>
  </si>
  <si>
    <t>Energía eléctrica</t>
  </si>
  <si>
    <t>2.2.1.7</t>
  </si>
  <si>
    <t>Agua</t>
  </si>
  <si>
    <t>117,360.00</t>
  </si>
  <si>
    <t>107,401.00</t>
  </si>
  <si>
    <t>2.2.1.7.01</t>
  </si>
  <si>
    <t>2.2.1.8</t>
  </si>
  <si>
    <t>Recolección de residuos</t>
  </si>
  <si>
    <t>15,396.00</t>
  </si>
  <si>
    <t>12,850.00</t>
  </si>
  <si>
    <t>2.2.1.8.01</t>
  </si>
  <si>
    <t>2.2.2</t>
  </si>
  <si>
    <t>PUBLICIDAD, IMPRESIÓN Y ENCUADERNACIÓN</t>
  </si>
  <si>
    <t>9,330,360.58</t>
  </si>
  <si>
    <t>5,955,360.58</t>
  </si>
  <si>
    <t>4,364,555.38</t>
  </si>
  <si>
    <t>2.2.2.1</t>
  </si>
  <si>
    <t>-23,616,215.98</t>
  </si>
  <si>
    <t>9,306,584.02</t>
  </si>
  <si>
    <t>5,931,584.02</t>
  </si>
  <si>
    <t>4,340,778.82</t>
  </si>
  <si>
    <t>2.2.2.1.01</t>
  </si>
  <si>
    <t>2.2.2.2</t>
  </si>
  <si>
    <t>23,778.00</t>
  </si>
  <si>
    <t>23,776.56</t>
  </si>
  <si>
    <t>2.2.2.2.01</t>
  </si>
  <si>
    <t>2.2.3</t>
  </si>
  <si>
    <t>VIÁTICOS</t>
  </si>
  <si>
    <t>5,647,139.45</t>
  </si>
  <si>
    <t>2.2.3.1</t>
  </si>
  <si>
    <t>Viáticos dentro del país</t>
  </si>
  <si>
    <t>2.2.3.1.01</t>
  </si>
  <si>
    <t>2.2.4</t>
  </si>
  <si>
    <t>TRANSPORTE Y ALMACENAJE</t>
  </si>
  <si>
    <t>25,480.00</t>
  </si>
  <si>
    <t>2.2.4.1</t>
  </si>
  <si>
    <t>Pasajes</t>
  </si>
  <si>
    <t>2.2.4.1.01</t>
  </si>
  <si>
    <t>2.2.4.2</t>
  </si>
  <si>
    <t>Fletes</t>
  </si>
  <si>
    <t>16,770.00</t>
  </si>
  <si>
    <t>2.2.4.2.01</t>
  </si>
  <si>
    <t>2.2.4.4</t>
  </si>
  <si>
    <t>Peaje</t>
  </si>
  <si>
    <t>8,035.00</t>
  </si>
  <si>
    <t>2.2.4.4.01</t>
  </si>
  <si>
    <t>2.2.5</t>
  </si>
  <si>
    <t>ALQUILERES Y RENTAS</t>
  </si>
  <si>
    <t>4,322,084.00</t>
  </si>
  <si>
    <t>2,409,084.00</t>
  </si>
  <si>
    <t>2.2.5.1</t>
  </si>
  <si>
    <t>Alquileres y rentas de edificios y locales</t>
  </si>
  <si>
    <t>2,136,740.00</t>
  </si>
  <si>
    <t>2.2.5.1.01</t>
  </si>
  <si>
    <t>Alquilleres y rentas de edificios y locales</t>
  </si>
  <si>
    <t>2.2.5.3</t>
  </si>
  <si>
    <t>Alquileres de maquinarias y equipos</t>
  </si>
  <si>
    <t>2,185,344.00</t>
  </si>
  <si>
    <t>272,344.00</t>
  </si>
  <si>
    <t>2.2.5.3.02</t>
  </si>
  <si>
    <t>Alquiler de equipo para computación</t>
  </si>
  <si>
    <t>2,121,860.00</t>
  </si>
  <si>
    <t>208,860.00</t>
  </si>
  <si>
    <t>2.2.5.3.04</t>
  </si>
  <si>
    <t>Alquiler de equipo de oficina y muebles</t>
  </si>
  <si>
    <t>63,484.00</t>
  </si>
  <si>
    <t>2.2.5.4</t>
  </si>
  <si>
    <t>Alquileres de equipos de transporte, tracción y elevación</t>
  </si>
  <si>
    <t>2.2.5.4.01</t>
  </si>
  <si>
    <t>2.2.6</t>
  </si>
  <si>
    <t>SEGUROS</t>
  </si>
  <si>
    <t>4,112,073.78</t>
  </si>
  <si>
    <t>3,839,016.46</t>
  </si>
  <si>
    <t>2.2.6.2</t>
  </si>
  <si>
    <t>Seguro de bienes muebles</t>
  </si>
  <si>
    <t>1,162,795.44</t>
  </si>
  <si>
    <t>2.2.6.2.01</t>
  </si>
  <si>
    <t>2.2.6.3</t>
  </si>
  <si>
    <t>Seguros de personas</t>
  </si>
  <si>
    <t>2,949,278.34</t>
  </si>
  <si>
    <t>2,676,221.02</t>
  </si>
  <si>
    <t>2.2.6.3.01</t>
  </si>
  <si>
    <t>2.2.7</t>
  </si>
  <si>
    <t>SERVICIOS DE CONSERVACIÓN, REPARACIONES MENORES E INSTALACIONES TEMPORALES</t>
  </si>
  <si>
    <t>1,070,867.61</t>
  </si>
  <si>
    <t>2.2.7.1</t>
  </si>
  <si>
    <t>Contratación de obras menores</t>
  </si>
  <si>
    <t>23,293.41</t>
  </si>
  <si>
    <t>2.2.7.1.06</t>
  </si>
  <si>
    <t>Instalaciones eléctricas</t>
  </si>
  <si>
    <t>2.2.7.2</t>
  </si>
  <si>
    <t>Mantenimiento y reparación  de maquinarias y equipos</t>
  </si>
  <si>
    <t>1,047,574.20</t>
  </si>
  <si>
    <t>2.2.7.2.01</t>
  </si>
  <si>
    <t>Mantenimiento y reparación de muebles y equipos de oficina</t>
  </si>
  <si>
    <t>515,570.06</t>
  </si>
  <si>
    <t>2.2.7.2.02</t>
  </si>
  <si>
    <t>Mantenimiento y reparación de equipo para computación</t>
  </si>
  <si>
    <t>39,357.71</t>
  </si>
  <si>
    <t>2.2.7.2.06</t>
  </si>
  <si>
    <t>Mantenimiento y reparación de equipos de transporte, tracción y</t>
  </si>
  <si>
    <t>492,646.43</t>
  </si>
  <si>
    <t>elevación</t>
  </si>
  <si>
    <t>2.2.8</t>
  </si>
  <si>
    <t>OTROS SERVICIOS NO INCLUIDOS EN CONCEPTOS ANTERIORES</t>
  </si>
  <si>
    <t>1,988,805.06</t>
  </si>
  <si>
    <t>438,805.06</t>
  </si>
  <si>
    <t>2.2.8.1</t>
  </si>
  <si>
    <t>Gastos judiciales</t>
  </si>
  <si>
    <t>5,244.00</t>
  </si>
  <si>
    <t>5,243.92</t>
  </si>
  <si>
    <t>2.2.8.1.01</t>
  </si>
  <si>
    <t>2.2.8.2</t>
  </si>
  <si>
    <t>Comisiones y gastos bancarios</t>
  </si>
  <si>
    <t>2,820.00</t>
  </si>
  <si>
    <t>1,225.00</t>
  </si>
  <si>
    <t>2.2.8.2.01</t>
  </si>
  <si>
    <t>2.2.8.4</t>
  </si>
  <si>
    <t>Servicios funerarios y gastos conexos</t>
  </si>
  <si>
    <t>19,470.00</t>
  </si>
  <si>
    <t>2.2.8.4.01</t>
  </si>
  <si>
    <t>2.2.8.5</t>
  </si>
  <si>
    <t>Fumigación, lavandería, limpieza e higiene</t>
  </si>
  <si>
    <t>93,869.00</t>
  </si>
  <si>
    <t>93,867.48</t>
  </si>
  <si>
    <t>2.2.8.5.01</t>
  </si>
  <si>
    <t>Fumigación</t>
  </si>
  <si>
    <t>85,169.00</t>
  </si>
  <si>
    <t>85,168.13</t>
  </si>
  <si>
    <t>2.2.8.5.03</t>
  </si>
  <si>
    <t>Limpieza e higiene</t>
  </si>
  <si>
    <t>8,700.00</t>
  </si>
  <si>
    <t>8,699.35</t>
  </si>
  <si>
    <t>2.2.8.6</t>
  </si>
  <si>
    <t>Organización de eventos y festividades</t>
  </si>
  <si>
    <t>7,781,942.00</t>
  </si>
  <si>
    <t>992,221.36</t>
  </si>
  <si>
    <t>192,221.36</t>
  </si>
  <si>
    <t>2.2.8.6.01</t>
  </si>
  <si>
    <t>Eventos generales</t>
  </si>
  <si>
    <t>992,222.00</t>
  </si>
  <si>
    <t>2.2.8.6.02</t>
  </si>
  <si>
    <t>Festividades</t>
  </si>
  <si>
    <t>6,789,720.00</t>
  </si>
  <si>
    <t>2.2.8.7</t>
  </si>
  <si>
    <t>Servicios Técnicos y Profesionales</t>
  </si>
  <si>
    <t>864,020.00</t>
  </si>
  <si>
    <t>864,019.17</t>
  </si>
  <si>
    <t>114,019.17</t>
  </si>
  <si>
    <t>2.2.8.7.01</t>
  </si>
  <si>
    <t>Estudios de ingeniería, arquitectura, investigaciones y análisis</t>
  </si>
  <si>
    <t>750,000.00</t>
  </si>
  <si>
    <t>2.2.8.7.02</t>
  </si>
  <si>
    <t>68,800.00</t>
  </si>
  <si>
    <t>68,799.17</t>
  </si>
  <si>
    <t>2.2.8.7.04</t>
  </si>
  <si>
    <t>45,220.00</t>
  </si>
  <si>
    <t>2.2.8.8</t>
  </si>
  <si>
    <t>12,759.00</t>
  </si>
  <si>
    <t>12,758.13</t>
  </si>
  <si>
    <t>2.2.8.8.01</t>
  </si>
  <si>
    <t>MATERIALES Y SUMINISTROS</t>
  </si>
  <si>
    <t>19,792,136.61</t>
  </si>
  <si>
    <t>14,931,136.61</t>
  </si>
  <si>
    <t>12,916,136.61</t>
  </si>
  <si>
    <t>2.3.1</t>
  </si>
  <si>
    <t>ALIMENTOS Y PRODUCTOS AGROFORESTALES</t>
  </si>
  <si>
    <t>1,960,957.89</t>
  </si>
  <si>
    <t>360,957.89</t>
  </si>
  <si>
    <t>2.3.1.1</t>
  </si>
  <si>
    <t>Alimentos y bebidas para personas</t>
  </si>
  <si>
    <t>2.3.1.1.01</t>
  </si>
  <si>
    <t>2.3.2</t>
  </si>
  <si>
    <t>TEXTILES Y VESTUARIOS</t>
  </si>
  <si>
    <t>206,616.80</t>
  </si>
  <si>
    <t>19,616.80</t>
  </si>
  <si>
    <t>2.3.2.3</t>
  </si>
  <si>
    <t>Prendas de vestir</t>
  </si>
  <si>
    <t>2.3.2.3.01</t>
  </si>
  <si>
    <t>2.3.3</t>
  </si>
  <si>
    <t>PRODUCTOS DE PAPEL, CARTÓN E IMPRESOS</t>
  </si>
  <si>
    <t>124,242.85</t>
  </si>
  <si>
    <t>2.3.3.2</t>
  </si>
  <si>
    <t>Productos de papel y cartón</t>
  </si>
  <si>
    <t>73,111.00</t>
  </si>
  <si>
    <t>2.3.3.2.01</t>
  </si>
  <si>
    <t>2.3.3.4</t>
  </si>
  <si>
    <t>Libros, revistas y periódicos</t>
  </si>
  <si>
    <t>51,131.85</t>
  </si>
  <si>
    <t>2.3.3.4.01</t>
  </si>
  <si>
    <t>2.3.4</t>
  </si>
  <si>
    <t>PRODUCTOS FARMACÉUTICOS</t>
  </si>
  <si>
    <t>5,230.16</t>
  </si>
  <si>
    <t>2.3.4.1</t>
  </si>
  <si>
    <t>Productos medicinales para uso humano</t>
  </si>
  <si>
    <t>2.3.4.1.01</t>
  </si>
  <si>
    <t>2.3.5</t>
  </si>
  <si>
    <t>PRODUCTOS DE CUERO, CAUCHO Y PLÁSTICO</t>
  </si>
  <si>
    <t>794,017.64</t>
  </si>
  <si>
    <t>119,017.64</t>
  </si>
  <si>
    <t>2.3.5.3</t>
  </si>
  <si>
    <t>Llantas y neumáticos</t>
  </si>
  <si>
    <t>2.3.5.3.01</t>
  </si>
  <si>
    <t>2.3.5.5</t>
  </si>
  <si>
    <t>Artículos de plástico</t>
  </si>
  <si>
    <t>675,000.00</t>
  </si>
  <si>
    <t>2.3.5.5.01</t>
  </si>
  <si>
    <t>2.3.7</t>
  </si>
  <si>
    <t>COMBUSTIBLES, LUBRICANTES, PRODUCTOS QUÍMICOS Y CONEXOS</t>
  </si>
  <si>
    <t>12,853,268.05</t>
  </si>
  <si>
    <t>10,838,268.05</t>
  </si>
  <si>
    <t>2.3.7.1</t>
  </si>
  <si>
    <t>Combustibles y lubricantes</t>
  </si>
  <si>
    <t>2.3.7.1.01</t>
  </si>
  <si>
    <t>Gasolina</t>
  </si>
  <si>
    <t>1,713,000.00</t>
  </si>
  <si>
    <t>2.3.7.1.02</t>
  </si>
  <si>
    <t>Gasoil</t>
  </si>
  <si>
    <t>11,140,268.05</t>
  </si>
  <si>
    <t>9,125,268.05</t>
  </si>
  <si>
    <t>2.3.9</t>
  </si>
  <si>
    <t>PRODUCTOS Y ÚTILES VARIOS</t>
  </si>
  <si>
    <t>3,847,803.22</t>
  </si>
  <si>
    <t>1,448,803.22</t>
  </si>
  <si>
    <t>2.3.9.1</t>
  </si>
  <si>
    <t>Material para limpieza</t>
  </si>
  <si>
    <t>2.3.9.1.01</t>
  </si>
  <si>
    <t>2.3.9.2</t>
  </si>
  <si>
    <t>Útiles de escritorio, oficina, informática y de enseñanza</t>
  </si>
  <si>
    <t>1,818,190.49</t>
  </si>
  <si>
    <t>1,294,190.49</t>
  </si>
  <si>
    <t>2.3.9.2.01</t>
  </si>
  <si>
    <t>Útiles   de   escritorio,   oficina   e informática</t>
  </si>
  <si>
    <t>2.3.9.5</t>
  </si>
  <si>
    <t>Útiles de cocina y comedor</t>
  </si>
  <si>
    <t>58,537.95</t>
  </si>
  <si>
    <t>2.3.9.5.01</t>
  </si>
  <si>
    <t>Utiles de cocina y comedor</t>
  </si>
  <si>
    <t>2.3.9.6</t>
  </si>
  <si>
    <t>Productos eléctricos y afines</t>
  </si>
  <si>
    <t>89,532.90</t>
  </si>
  <si>
    <t>2.3.9.6.01</t>
  </si>
  <si>
    <t>2.3.9.8</t>
  </si>
  <si>
    <t>Otros repuestos y accesorios menores</t>
  </si>
  <si>
    <t>6,541.88</t>
  </si>
  <si>
    <t>2.3.9.8.01</t>
  </si>
  <si>
    <t>2.3.9.9</t>
  </si>
  <si>
    <t>Productos y útiles varios no identificados</t>
  </si>
  <si>
    <t>1,875,000.00</t>
  </si>
  <si>
    <t>precedentemente (n.i.p.)</t>
  </si>
  <si>
    <t>2.3.9.9.02</t>
  </si>
  <si>
    <t>Bonos para útiles diversos</t>
  </si>
  <si>
    <t>TRANSFERENCIAS CORRIENTES</t>
  </si>
  <si>
    <t>1,200,000.00</t>
  </si>
  <si>
    <t>2.4.1</t>
  </si>
  <si>
    <t>TRANSFERENCIAS CORRIENTES AL SECTOR PRIVADO</t>
  </si>
  <si>
    <t>2.4.1.2</t>
  </si>
  <si>
    <t>2.4.1.2.02</t>
  </si>
  <si>
    <t>BIENES MUEBLES, INMUEBLES E INTANGIBLES</t>
  </si>
  <si>
    <t>4,546,917.23</t>
  </si>
  <si>
    <t>1,204,917.23</t>
  </si>
  <si>
    <t>182,504.78</t>
  </si>
  <si>
    <t>2.6.1</t>
  </si>
  <si>
    <t>MOBILIARIO Y EQUIPO</t>
  </si>
  <si>
    <t>2,982,917.23</t>
  </si>
  <si>
    <t>2.6.1.1</t>
  </si>
  <si>
    <t>Muebles, equipos de oficina y estantería</t>
  </si>
  <si>
    <t>615,479.95</t>
  </si>
  <si>
    <t>165,479.95</t>
  </si>
  <si>
    <t>2.6.1.1.01</t>
  </si>
  <si>
    <t>2.6.1.3</t>
  </si>
  <si>
    <t>Equipos de cómputo</t>
  </si>
  <si>
    <t>2,359,728.38</t>
  </si>
  <si>
    <t>1,031,728.38</t>
  </si>
  <si>
    <t>9,315.93</t>
  </si>
  <si>
    <t>2.6.1.3.01</t>
  </si>
  <si>
    <t>Equipo computacional</t>
  </si>
  <si>
    <t>2.6.1.4</t>
  </si>
  <si>
    <t>Electrodomésticos</t>
  </si>
  <si>
    <t>7,708.90</t>
  </si>
  <si>
    <t>2.6.1.4.01</t>
  </si>
  <si>
    <t>2.6.3</t>
  </si>
  <si>
    <t>EQUIPO E INSTRUMENTAL, CIENTÍFICO Y LABORATORIO</t>
  </si>
  <si>
    <t>2.6.3.1</t>
  </si>
  <si>
    <t>Equipo médico y de laboratorio</t>
  </si>
  <si>
    <t>2.6.3.1.01</t>
  </si>
  <si>
    <t>2.6.5</t>
  </si>
  <si>
    <t>MAQUINARIA, OTROS EQUIPOS Y HERRAMIENTAS</t>
  </si>
  <si>
    <t>1,564,000.00</t>
  </si>
  <si>
    <t>2.6.5.8</t>
  </si>
  <si>
    <t>Otros equipos</t>
  </si>
  <si>
    <t>2.6.5.8.01</t>
  </si>
  <si>
    <t>OBRAS</t>
  </si>
  <si>
    <t>2,891,668,196.26</t>
  </si>
  <si>
    <t>2,712,014,448.24</t>
  </si>
  <si>
    <t>2,654,684,688.83</t>
  </si>
  <si>
    <t>2,219,400,910.50</t>
  </si>
  <si>
    <t>2.7.1</t>
  </si>
  <si>
    <t>OBRAS EN EDIFICACIONES</t>
  </si>
  <si>
    <t>2,554,320,934.64</t>
  </si>
  <si>
    <t>2,399,661,673.16</t>
  </si>
  <si>
    <t>2,342,331,913.75</t>
  </si>
  <si>
    <t>1,942,048,135.42</t>
  </si>
  <si>
    <t>2.7.1.1</t>
  </si>
  <si>
    <t>Obras para edificación residencial (viviendas)</t>
  </si>
  <si>
    <t>22,366,665.01</t>
  </si>
  <si>
    <t>22,087,288.61</t>
  </si>
  <si>
    <t>18,216,061.38</t>
  </si>
  <si>
    <t>2.7.1.1.01</t>
  </si>
  <si>
    <t>2.7.1.2</t>
  </si>
  <si>
    <t>Obras para edificación no residencial</t>
  </si>
  <si>
    <t>2,195,209,174.88</t>
  </si>
  <si>
    <t>2,123,681,809.21</t>
  </si>
  <si>
    <t>2,066,352,049.80</t>
  </si>
  <si>
    <t>1,719,939,498.70</t>
  </si>
  <si>
    <t>2.7.1.2.01</t>
  </si>
  <si>
    <t>2.7.1.3</t>
  </si>
  <si>
    <t>Obras para edificación de otras estructuras</t>
  </si>
  <si>
    <t>325,583,591.79</t>
  </si>
  <si>
    <t>242,731,072.38</t>
  </si>
  <si>
    <t>192,731,072.38</t>
  </si>
  <si>
    <t>2.7.1.3.01</t>
  </si>
  <si>
    <t>2.7.1.5</t>
  </si>
  <si>
    <t>Supervisión e inspección de obras en edificaciones</t>
  </si>
  <si>
    <t>11,161,502.96</t>
  </si>
  <si>
    <t>2.7.1.5.01</t>
  </si>
  <si>
    <t>2.7.2</t>
  </si>
  <si>
    <t>INFRAESTRUCTURA</t>
  </si>
  <si>
    <t>337,347,261.62</t>
  </si>
  <si>
    <t>312,352,775.08</t>
  </si>
  <si>
    <t>277,352,775.08</t>
  </si>
  <si>
    <t>2.7.2.4</t>
  </si>
  <si>
    <t>Infraestructura terrestre y obras anexas</t>
  </si>
  <si>
    <t>2.7.2.4.01</t>
  </si>
  <si>
    <t>2.7.2.4.02</t>
  </si>
  <si>
    <t>Supervisión de infraestructura terrestre y obras anexas</t>
  </si>
  <si>
    <t>Disminución de pasivos</t>
  </si>
  <si>
    <t>-3,500,000.00</t>
  </si>
  <si>
    <t>4,835,907,470.00</t>
  </si>
  <si>
    <t>4,299,762,963.65</t>
  </si>
  <si>
    <t>536,144,506.35</t>
  </si>
  <si>
    <t>4.2.1</t>
  </si>
  <si>
    <t>Disminución de pasivos corrientes</t>
  </si>
  <si>
    <t>4.2.1.1</t>
  </si>
  <si>
    <t>4.2.1.1.03</t>
  </si>
  <si>
    <t>-76,500,000.00</t>
  </si>
  <si>
    <t>4,745,100,000.00</t>
  </si>
  <si>
    <t>4,208,955,493.65</t>
  </si>
  <si>
    <t>4.2.1.1.05</t>
  </si>
  <si>
    <t>73,000,000.00</t>
  </si>
  <si>
    <t>90,807,470.00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</si>
  <si>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</si>
  <si>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</si>
  <si>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</si>
  <si>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</si>
  <si>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</si>
  <si>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</si>
  <si>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</si>
  <si>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</si>
  <si>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</si>
  <si>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</si>
  <si>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</si>
  <si>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</si>
  <si>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</si>
  <si>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Total General                                                                                                                                                                                                                                   65,283,512.53</t>
  </si>
  <si>
    <t>0.00</t>
  </si>
  <si>
    <t>2.1.3</t>
  </si>
  <si>
    <t>2.2 -</t>
  </si>
  <si>
    <t>2.2.9</t>
  </si>
  <si>
    <t>2.3 -</t>
  </si>
  <si>
    <t>2.3.6</t>
  </si>
  <si>
    <t>2.3.8</t>
  </si>
  <si>
    <t>2.4 -</t>
  </si>
  <si>
    <t>2.4.2</t>
  </si>
  <si>
    <t>2.4.3</t>
  </si>
  <si>
    <t>2.4.4</t>
  </si>
  <si>
    <t>2.4.5</t>
  </si>
  <si>
    <t>2.4.7</t>
  </si>
  <si>
    <t>2.4.9</t>
  </si>
  <si>
    <t>2.5 -</t>
  </si>
  <si>
    <t>2.5.1</t>
  </si>
  <si>
    <t>2.5.2</t>
  </si>
  <si>
    <t>2.5.3</t>
  </si>
  <si>
    <t>2.5.4</t>
  </si>
  <si>
    <t>2.5.5</t>
  </si>
  <si>
    <t>2.5.6</t>
  </si>
  <si>
    <t>2.5.9</t>
  </si>
  <si>
    <t>2.6 -</t>
  </si>
  <si>
    <t>2.6.2</t>
  </si>
  <si>
    <t>2.6.4</t>
  </si>
  <si>
    <t>2.6.6</t>
  </si>
  <si>
    <t>2.6.7</t>
  </si>
  <si>
    <t>2.6.8</t>
  </si>
  <si>
    <t>2.6.9</t>
  </si>
  <si>
    <t>2.7 -</t>
  </si>
  <si>
    <t>2.7.3</t>
  </si>
  <si>
    <t>2.7.4</t>
  </si>
  <si>
    <t>2.8 -</t>
  </si>
  <si>
    <t>2.8.1</t>
  </si>
  <si>
    <t>2.8.2</t>
  </si>
  <si>
    <t>2.9 -</t>
  </si>
  <si>
    <t>2.9.1</t>
  </si>
  <si>
    <t>2.9.2</t>
  </si>
  <si>
    <t>2.9.4</t>
  </si>
  <si>
    <t/>
  </si>
  <si>
    <t>4.1.1</t>
  </si>
  <si>
    <t>4.1.2</t>
  </si>
  <si>
    <t>4.2.2</t>
  </si>
  <si>
    <t>4.3.5</t>
  </si>
  <si>
    <t>PRESIDENCIA DE LA REPUBLICA DOMINICANA</t>
  </si>
  <si>
    <t>Oficina de Ingenieros Supervisores de Obras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</si>
</sst>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E0E0E0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7FDFFF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9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43" fontId="0" fillId="0" borderId="0" xfId="0" applyNumberFormat="1"/>
    <xf numFmtId="0" fontId="7" fillId="0" borderId="0" xfId="3" applyFont="1" applyAlignment="1">
      <alignment vertical="center"/>
    </xf>
    <xf numFmtId="0" fontId="6" fillId="0" borderId="0" xfId="3" applyFont="1" applyBorder="1" applyAlignment="1">
      <alignment horizontal="left" vertical="center"/>
    </xf>
    <xf numFmtId="0" fontId="6" fillId="5" borderId="0" xfId="3" applyFont="1" applyFill="1" applyBorder="1" applyAlignment="1">
      <alignment horizontal="left" vertical="center"/>
    </xf>
    <xf numFmtId="0" fontId="7" fillId="5" borderId="0" xfId="3" applyFont="1" applyFill="1" applyAlignment="1">
      <alignment vertical="center"/>
    </xf>
    <xf numFmtId="0" fontId="7" fillId="6" borderId="0" xfId="3" applyFont="1" applyFill="1" applyAlignment="1">
      <alignment vertical="center"/>
    </xf>
    <xf numFmtId="0" fontId="8" fillId="0" borderId="0" xfId="3" applyFont="1" applyBorder="1" applyAlignment="1">
      <alignment horizontal="right" vertical="center"/>
    </xf>
    <xf numFmtId="0" fontId="6" fillId="0" borderId="0" xfId="3" applyFont="1" applyBorder="1" applyAlignment="1">
      <alignment horizontal="right" vertical="center"/>
    </xf>
    <xf numFmtId="0" fontId="6" fillId="6" borderId="0" xfId="3" applyFont="1" applyFill="1" applyBorder="1" applyAlignment="1">
      <alignment horizontal="right" vertical="center"/>
    </xf>
    <xf numFmtId="0" fontId="6" fillId="6" borderId="0" xfId="3" applyFont="1" applyFill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/>
    </xf>
    <xf numFmtId="0" fontId="8" fillId="6" borderId="0" xfId="3" applyFont="1" applyFill="1" applyBorder="1" applyAlignment="1">
      <alignment horizontal="left" vertical="center"/>
    </xf>
    <xf numFmtId="0" fontId="6" fillId="5" borderId="0" xfId="3" applyFont="1" applyFill="1" applyBorder="1" applyAlignment="1">
      <alignment horizontal="right" vertical="center"/>
    </xf>
    <xf numFmtId="0" fontId="6" fillId="4" borderId="3" xfId="3" applyFont="1" applyFill="1" applyBorder="1" applyAlignment="1">
      <alignment horizontal="left" vertical="center"/>
    </xf>
    <xf numFmtId="0" fontId="6" fillId="4" borderId="4" xfId="3" applyFont="1" applyFill="1" applyBorder="1" applyAlignment="1">
      <alignment horizontal="left" vertical="center"/>
    </xf>
    <xf numFmtId="0" fontId="6" fillId="4" borderId="5" xfId="3" applyFont="1" applyFill="1" applyBorder="1" applyAlignment="1">
      <alignment horizontal="left" vertical="center"/>
    </xf>
    <xf numFmtId="0" fontId="6" fillId="4" borderId="3" xfId="3" applyFont="1" applyFill="1" applyBorder="1" applyAlignment="1">
      <alignment horizontal="center" vertical="center"/>
    </xf>
    <xf numFmtId="0" fontId="6" fillId="4" borderId="4" xfId="3" applyFont="1" applyFill="1" applyBorder="1" applyAlignment="1">
      <alignment horizontal="center" vertical="center"/>
    </xf>
    <xf numFmtId="0" fontId="6" fillId="4" borderId="5" xfId="3" applyFont="1" applyFill="1" applyBorder="1" applyAlignment="1">
      <alignment horizontal="center" vertical="center"/>
    </xf>
    <xf numFmtId="0" fontId="6" fillId="4" borderId="7" xfId="3" applyFont="1" applyFill="1" applyBorder="1" applyAlignment="1">
      <alignment horizontal="left" vertical="center"/>
    </xf>
    <xf numFmtId="0" fontId="6" fillId="0" borderId="6" xfId="3" applyFont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4" borderId="7" xfId="3" applyFont="1" applyFill="1" applyBorder="1" applyAlignment="1">
      <alignment horizontal="center" vertical="center" wrapText="1"/>
    </xf>
    <xf numFmtId="43" fontId="6" fillId="0" borderId="0" xfId="3" applyNumberFormat="1" applyFont="1" applyBorder="1" applyAlignment="1">
      <alignment horizontal="left" vertical="center"/>
    </xf>
    <xf numFmtId="43" fontId="6" fillId="5" borderId="0" xfId="3" applyNumberFormat="1" applyFont="1" applyFill="1" applyBorder="1" applyAlignment="1">
      <alignment horizontal="left" vertical="center"/>
    </xf>
    <xf numFmtId="43" fontId="6" fillId="6" borderId="0" xfId="3" applyNumberFormat="1" applyFont="1" applyFill="1" applyBorder="1" applyAlignment="1">
      <alignment horizontal="left" vertical="center"/>
    </xf>
    <xf numFmtId="43" fontId="8" fillId="0" borderId="0" xfId="3" applyNumberFormat="1" applyFont="1" applyBorder="1" applyAlignment="1">
      <alignment horizontal="left" vertical="center"/>
    </xf>
    <xf numFmtId="43" fontId="8" fillId="0" borderId="0" xfId="3" applyNumberFormat="1" applyFont="1" applyBorder="1" applyAlignment="1">
      <alignment horizontal="right" vertical="center"/>
    </xf>
    <xf numFmtId="43" fontId="6" fillId="0" borderId="0" xfId="3" applyNumberFormat="1" applyFont="1" applyBorder="1" applyAlignment="1">
      <alignment horizontal="right" vertical="center"/>
    </xf>
    <xf numFmtId="43" fontId="7" fillId="0" borderId="0" xfId="3" applyNumberFormat="1" applyFont="1" applyBorder="1" applyAlignment="1">
      <alignment horizontal="left" vertical="center"/>
    </xf>
    <xf numFmtId="43" fontId="8" fillId="6" borderId="0" xfId="3" applyNumberFormat="1" applyFont="1" applyFill="1" applyBorder="1" applyAlignment="1">
      <alignment horizontal="left" vertical="center"/>
    </xf>
    <xf numFmtId="43" fontId="6" fillId="6" borderId="0" xfId="3" applyNumberFormat="1" applyFont="1" applyFill="1" applyBorder="1" applyAlignment="1">
      <alignment horizontal="right" vertical="center"/>
    </xf>
    <xf numFmtId="0" fontId="7" fillId="0" borderId="0" xfId="3" applyFont="1"/>
    <xf numFmtId="43" fontId="7" fillId="0" borderId="0" xfId="4" applyFont="1"/>
    <xf numFmtId="0" fontId="8" fillId="7" borderId="0" xfId="3" applyFont="1" applyFill="1" applyBorder="1" applyAlignment="1">
      <alignment horizontal="left" vertical="top"/>
    </xf>
    <xf numFmtId="43" fontId="8" fillId="7" borderId="0" xfId="4" applyFont="1" applyFill="1" applyBorder="1" applyAlignment="1">
      <alignment horizontal="left" vertical="top"/>
    </xf>
    <xf numFmtId="43" fontId="8" fillId="7" borderId="0" xfId="4" applyFont="1" applyFill="1" applyBorder="1" applyAlignment="1">
      <alignment horizontal="center" vertical="top"/>
    </xf>
    <xf numFmtId="0" fontId="8" fillId="0" borderId="0" xfId="3" applyFont="1" applyBorder="1" applyAlignment="1">
      <alignment horizontal="left" vertical="top" wrapText="1"/>
    </xf>
    <xf numFmtId="43" fontId="8" fillId="0" borderId="0" xfId="4" applyFont="1" applyBorder="1" applyAlignment="1">
      <alignment horizontal="left" vertical="top" wrapText="1"/>
    </xf>
    <xf numFmtId="0" fontId="8" fillId="0" borderId="0" xfId="3" applyFont="1" applyBorder="1" applyAlignment="1">
      <alignment horizontal="left" vertical="top"/>
    </xf>
    <xf numFmtId="43" fontId="8" fillId="0" borderId="0" xfId="4" applyFont="1" applyBorder="1" applyAlignment="1">
      <alignment horizontal="left" vertical="top"/>
    </xf>
    <xf numFmtId="43" fontId="8" fillId="0" borderId="0" xfId="4" applyFont="1" applyBorder="1" applyAlignment="1">
      <alignment horizontal="center" vertical="top"/>
    </xf>
    <xf numFmtId="43" fontId="8" fillId="0" borderId="0" xfId="4" applyFont="1" applyBorder="1" applyAlignment="1">
      <alignment horizontal="right" vertical="top"/>
    </xf>
    <xf numFmtId="0" fontId="0" fillId="0" borderId="0" xfId="0" applyAlignment="1">
      <alignment vertical="center"/>
    </xf>
    <xf numFmtId="0" fontId="1" fillId="8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43" fontId="1" fillId="0" borderId="1" xfId="1" applyFont="1" applyBorder="1" applyAlignment="1">
      <alignment horizontal="left" vertical="center"/>
    </xf>
    <xf numFmtId="43" fontId="1" fillId="8" borderId="0" xfId="1" applyFont="1" applyFill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Border="1"/>
    <xf numFmtId="43" fontId="0" fillId="0" borderId="0" xfId="1" applyFont="1" applyFill="1" applyBorder="1"/>
    <xf numFmtId="0" fontId="1" fillId="0" borderId="0" xfId="0" applyFont="1" applyFill="1" applyBorder="1"/>
    <xf numFmtId="43" fontId="1" fillId="0" borderId="0" xfId="1" applyFont="1" applyFill="1" applyBorder="1"/>
    <xf numFmtId="164" fontId="0" fillId="0" borderId="0" xfId="0" applyNumberFormat="1"/>
    <xf numFmtId="43" fontId="8" fillId="7" borderId="0" xfId="3" applyNumberFormat="1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">
    <cellStyle name="Comma" xfId="1" builtinId="3"/>
    <cellStyle name="Millares 2" xf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2266950</xdr:colOff>
      <xdr:row>0</xdr:row>
      <xdr:rowOff>0</xdr:rowOff>
    </xdr:from>
    <xdr:to>
      <xdr:col>1</xdr:col>
      <xdr:colOff>6076950</xdr:colOff>
      <xdr:row>4</xdr:row>
      <xdr:rowOff>190500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0"/>
          <a:ext cx="3810000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249998</xdr:colOff>
      <xdr:row>0</xdr:row>
      <xdr:rowOff>208572</xdr:rowOff>
    </xdr:from>
    <xdr:to>
      <xdr:col>14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3" name="Rectangle 2"/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31</xdr:row>
      <xdr:rowOff>208572</xdr:rowOff>
    </xdr:from>
    <xdr:to>
      <xdr:col>13</xdr:col>
      <xdr:colOff>360405</xdr:colOff>
      <xdr:row>34</xdr:row>
      <xdr:rowOff>171622</xdr:rowOff>
    </xdr:to>
    <xdr:sp macro="" textlink="">
      <xdr:nvSpPr>
        <xdr:cNvPr id="2" name="Rectangle 1"/>
        <xdr:cNvSpPr/>
      </xdr:nvSpPr>
      <xdr:spPr>
        <a:xfrm>
          <a:off x="14299373" y="208572"/>
          <a:ext cx="10152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7"/>
  <sheetViews>
    <sheetView showGridLines="0" tabSelected="1" zoomScaleNormal="100" workbookViewId="0">
      <selection activeCell="B10" sqref="B10"/>
    </sheetView>
  </sheetViews>
  <sheetFormatPr defaultColWidth="9.140625" defaultRowHeight="15" x14ac:dyDescent="0.25"/>
  <cols>
    <col min="2" max="2" width="94.7109375" customWidth="1"/>
    <col min="3" max="3" width="16" bestFit="1" customWidth="1"/>
    <col min="4" max="4" width="15" customWidth="1"/>
    <col min="5" max="5" width="11.5703125" bestFit="1" customWidth="1"/>
    <col min="6" max="6" width="16.85546875" bestFit="1" customWidth="1"/>
    <col min="7" max="7" width="15.140625" bestFit="1" customWidth="1"/>
  </cols>
  <sheetData>
    <row r="1" spans="2:8" ht="18.75" x14ac:dyDescent="0.3">
      <c r="F1" s="9" t="s">
        <v>39</v>
      </c>
    </row>
    <row r="2" spans="2:8" x14ac:dyDescent="0.25">
      <c r="F2" s="15" t="s">
        <v>102</v>
      </c>
    </row>
    <row r="3" spans="2:8" x14ac:dyDescent="0.25">
      <c r="F3" s="15" t="s">
        <v>103</v>
      </c>
    </row>
    <row r="4" spans="2:8" ht="18.75" x14ac:dyDescent="0.3">
      <c r="F4" s="9" t="s">
        <v>94</v>
      </c>
    </row>
    <row r="5" spans="2:8" ht="18.75" x14ac:dyDescent="0.25">
      <c r="B5" s="88" t="s">
        <v>646</v>
      </c>
      <c r="C5" s="88"/>
      <c r="D5" s="88"/>
      <c r="F5" s="15" t="s">
        <v>100</v>
      </c>
    </row>
    <row r="6" spans="2:8" ht="18.75" x14ac:dyDescent="0.25">
      <c r="B6" s="88"/>
      <c r="C6" s="88"/>
      <c r="D6" s="88"/>
      <c r="F6" s="15" t="s">
        <v>101</v>
      </c>
    </row>
    <row r="7" spans="2:8" ht="18.75" x14ac:dyDescent="0.25">
      <c r="B7" s="88">
        <v>2018</v>
      </c>
      <c r="C7" s="88"/>
      <c r="D7" s="88"/>
    </row>
    <row r="8" spans="2:8" ht="15.75" x14ac:dyDescent="0.25">
      <c r="B8" s="90" t="s">
        <v>108</v>
      </c>
      <c r="C8" s="90"/>
      <c r="D8" s="90"/>
    </row>
    <row r="9" spans="2:8" x14ac:dyDescent="0.25">
      <c r="B9" s="89" t="s">
        <v>36</v>
      </c>
      <c r="C9" s="89"/>
      <c r="D9" s="89"/>
      <c r="F9" s="82"/>
      <c r="G9" s="82"/>
    </row>
    <row r="10" spans="2:8" ht="31.5" x14ac:dyDescent="0.25">
      <c r="B10" s="13" t="s">
        <v>0</v>
      </c>
      <c r="C10" s="14" t="s">
        <v>37</v>
      </c>
      <c r="D10" s="14" t="s">
        <v>38</v>
      </c>
      <c r="F10" s="83"/>
      <c r="G10" s="83"/>
      <c r="H10" s="19"/>
    </row>
    <row r="11" spans="2:8" x14ac:dyDescent="0.25">
      <c r="B11" s="1" t="s">
        <v>1</v>
      </c>
      <c r="C11" s="16"/>
      <c r="D11" s="16"/>
      <c r="F11" s="83"/>
      <c r="G11" s="82"/>
    </row>
    <row r="12" spans="2:8" x14ac:dyDescent="0.25">
      <c r="B12" s="3" t="s">
        <v>2</v>
      </c>
      <c r="C12" s="17">
        <f>SUM(C13:C17)</f>
        <v>873131792</v>
      </c>
      <c r="D12" s="18"/>
      <c r="E12" s="82"/>
      <c r="F12" s="83"/>
      <c r="G12" s="82"/>
    </row>
    <row r="13" spans="2:8" x14ac:dyDescent="0.25">
      <c r="B13" s="8" t="s">
        <v>3</v>
      </c>
      <c r="C13" s="6">
        <v>718862196</v>
      </c>
      <c r="D13" s="6"/>
      <c r="E13" s="82"/>
      <c r="F13" s="83"/>
      <c r="G13" s="82"/>
    </row>
    <row r="14" spans="2:8" x14ac:dyDescent="0.25">
      <c r="B14" s="8" t="s">
        <v>4</v>
      </c>
      <c r="C14" s="6">
        <v>40769304</v>
      </c>
      <c r="E14" s="82"/>
      <c r="F14" s="83"/>
      <c r="G14" s="82"/>
    </row>
    <row r="15" spans="2:8" x14ac:dyDescent="0.25">
      <c r="B15" s="8" t="s">
        <v>40</v>
      </c>
      <c r="C15" s="6">
        <v>0</v>
      </c>
      <c r="E15" s="82"/>
      <c r="F15" s="82"/>
      <c r="G15" s="82"/>
    </row>
    <row r="16" spans="2:8" x14ac:dyDescent="0.25">
      <c r="B16" s="8" t="s">
        <v>5</v>
      </c>
      <c r="C16" s="6">
        <v>4500000</v>
      </c>
      <c r="E16" s="82"/>
      <c r="F16" s="83"/>
      <c r="G16" s="82"/>
    </row>
    <row r="17" spans="2:7" x14ac:dyDescent="0.25">
      <c r="B17" s="8" t="s">
        <v>6</v>
      </c>
      <c r="C17" s="6">
        <v>109000292</v>
      </c>
      <c r="E17" s="82"/>
      <c r="F17" s="83"/>
      <c r="G17" s="82"/>
    </row>
    <row r="18" spans="2:7" x14ac:dyDescent="0.25">
      <c r="B18" s="3" t="s">
        <v>7</v>
      </c>
      <c r="C18" s="4">
        <f>SUM(C19:C27)</f>
        <v>76210437</v>
      </c>
      <c r="E18" s="82"/>
      <c r="F18" s="83"/>
      <c r="G18" s="82"/>
    </row>
    <row r="19" spans="2:7" ht="18" customHeight="1" x14ac:dyDescent="0.25">
      <c r="B19" s="8" t="s">
        <v>8</v>
      </c>
      <c r="C19" s="6">
        <v>19177465</v>
      </c>
      <c r="E19" s="82"/>
      <c r="F19" s="83"/>
      <c r="G19" s="82"/>
    </row>
    <row r="20" spans="2:7" x14ac:dyDescent="0.25">
      <c r="B20" s="8" t="s">
        <v>9</v>
      </c>
      <c r="C20" s="6">
        <v>35692000</v>
      </c>
      <c r="E20" s="82"/>
      <c r="F20" s="83"/>
      <c r="G20" s="82"/>
    </row>
    <row r="21" spans="2:7" x14ac:dyDescent="0.25">
      <c r="B21" s="8" t="s">
        <v>10</v>
      </c>
      <c r="C21" s="6">
        <v>0</v>
      </c>
      <c r="E21" s="82"/>
      <c r="F21" s="83"/>
      <c r="G21" s="82"/>
    </row>
    <row r="22" spans="2:7" x14ac:dyDescent="0.25">
      <c r="B22" s="8" t="s">
        <v>11</v>
      </c>
      <c r="C22" s="6">
        <v>0</v>
      </c>
      <c r="E22" s="82"/>
      <c r="F22" s="83"/>
      <c r="G22" s="82"/>
    </row>
    <row r="23" spans="2:7" x14ac:dyDescent="0.25">
      <c r="B23" s="8" t="s">
        <v>12</v>
      </c>
      <c r="C23" s="6">
        <v>7608000</v>
      </c>
      <c r="E23" s="82"/>
      <c r="F23" s="83"/>
      <c r="G23" s="82"/>
    </row>
    <row r="24" spans="2:7" x14ac:dyDescent="0.25">
      <c r="B24" s="8" t="s">
        <v>13</v>
      </c>
      <c r="C24" s="6">
        <v>13732972</v>
      </c>
      <c r="E24" s="82"/>
      <c r="F24" s="83"/>
      <c r="G24" s="82"/>
    </row>
    <row r="25" spans="2:7" x14ac:dyDescent="0.25">
      <c r="B25" s="8" t="s">
        <v>14</v>
      </c>
      <c r="C25" s="6">
        <v>0</v>
      </c>
      <c r="E25" s="82"/>
      <c r="F25" s="85"/>
      <c r="G25" s="82"/>
    </row>
    <row r="26" spans="2:7" x14ac:dyDescent="0.25">
      <c r="B26" s="8" t="s">
        <v>15</v>
      </c>
      <c r="C26" s="6">
        <v>0</v>
      </c>
      <c r="E26" s="82"/>
      <c r="F26" s="83"/>
      <c r="G26" s="82"/>
    </row>
    <row r="27" spans="2:7" x14ac:dyDescent="0.25">
      <c r="B27" s="8" t="s">
        <v>41</v>
      </c>
      <c r="C27" s="6">
        <v>0</v>
      </c>
      <c r="E27" s="82"/>
      <c r="F27" s="83"/>
      <c r="G27" s="82"/>
    </row>
    <row r="28" spans="2:7" x14ac:dyDescent="0.25">
      <c r="B28" s="3" t="s">
        <v>16</v>
      </c>
      <c r="C28" s="4">
        <f>SUM(C29:C37)</f>
        <v>40600000</v>
      </c>
      <c r="E28" s="84"/>
      <c r="F28" s="83"/>
      <c r="G28" s="82"/>
    </row>
    <row r="29" spans="2:7" x14ac:dyDescent="0.25">
      <c r="B29" s="8" t="s">
        <v>17</v>
      </c>
      <c r="C29" s="6">
        <v>10200000</v>
      </c>
      <c r="E29" s="82"/>
      <c r="F29" s="83"/>
      <c r="G29" s="82"/>
    </row>
    <row r="30" spans="2:7" x14ac:dyDescent="0.25">
      <c r="B30" s="8" t="s">
        <v>18</v>
      </c>
      <c r="C30" s="6">
        <v>0</v>
      </c>
      <c r="E30" s="82"/>
      <c r="F30" s="83"/>
      <c r="G30" s="82"/>
    </row>
    <row r="31" spans="2:7" x14ac:dyDescent="0.25">
      <c r="B31" s="8" t="s">
        <v>19</v>
      </c>
      <c r="C31" s="6">
        <v>0</v>
      </c>
      <c r="E31" s="82"/>
      <c r="F31" s="83"/>
      <c r="G31" s="82"/>
    </row>
    <row r="32" spans="2:7" x14ac:dyDescent="0.25">
      <c r="B32" s="8" t="s">
        <v>20</v>
      </c>
      <c r="C32" s="6">
        <v>0</v>
      </c>
      <c r="E32" s="82"/>
      <c r="F32" s="83"/>
      <c r="G32" s="82"/>
    </row>
    <row r="33" spans="2:7" x14ac:dyDescent="0.25">
      <c r="B33" s="8" t="s">
        <v>21</v>
      </c>
      <c r="C33" s="6">
        <v>3000000</v>
      </c>
      <c r="E33" s="82"/>
      <c r="F33" s="83"/>
      <c r="G33" s="82"/>
    </row>
    <row r="34" spans="2:7" x14ac:dyDescent="0.25">
      <c r="B34" s="8" t="s">
        <v>22</v>
      </c>
      <c r="C34" s="6">
        <v>0</v>
      </c>
      <c r="E34" s="82"/>
      <c r="F34" s="83"/>
      <c r="G34" s="82"/>
    </row>
    <row r="35" spans="2:7" x14ac:dyDescent="0.25">
      <c r="B35" s="8" t="s">
        <v>23</v>
      </c>
      <c r="C35" s="6">
        <v>26356000</v>
      </c>
      <c r="E35" s="82"/>
      <c r="F35" s="85"/>
      <c r="G35" s="82"/>
    </row>
    <row r="36" spans="2:7" x14ac:dyDescent="0.25">
      <c r="B36" s="8" t="s">
        <v>42</v>
      </c>
      <c r="C36" s="6">
        <v>0</v>
      </c>
      <c r="E36" s="82"/>
      <c r="F36" s="83"/>
      <c r="G36" s="82"/>
    </row>
    <row r="37" spans="2:7" x14ac:dyDescent="0.25">
      <c r="B37" s="8" t="s">
        <v>24</v>
      </c>
      <c r="C37" s="6">
        <v>1044000</v>
      </c>
      <c r="E37" s="82"/>
      <c r="F37" s="83"/>
      <c r="G37" s="82"/>
    </row>
    <row r="38" spans="2:7" x14ac:dyDescent="0.25">
      <c r="B38" s="3" t="s">
        <v>25</v>
      </c>
      <c r="C38" s="4">
        <f>SUM(C39:C45)</f>
        <v>1200000</v>
      </c>
      <c r="E38" s="84"/>
      <c r="F38" s="83"/>
      <c r="G38" s="82"/>
    </row>
    <row r="39" spans="2:7" x14ac:dyDescent="0.25">
      <c r="B39" s="8" t="s">
        <v>26</v>
      </c>
      <c r="C39" s="6">
        <v>1200000</v>
      </c>
      <c r="E39" s="82"/>
      <c r="F39" s="83"/>
      <c r="G39" s="82"/>
    </row>
    <row r="40" spans="2:7" x14ac:dyDescent="0.25">
      <c r="B40" s="8" t="s">
        <v>43</v>
      </c>
      <c r="C40" s="6">
        <v>0</v>
      </c>
      <c r="E40" s="82"/>
      <c r="F40" s="83"/>
      <c r="G40" s="82"/>
    </row>
    <row r="41" spans="2:7" x14ac:dyDescent="0.25">
      <c r="B41" s="8" t="s">
        <v>44</v>
      </c>
      <c r="C41" s="6">
        <v>0</v>
      </c>
      <c r="E41" s="82"/>
      <c r="F41" s="83"/>
      <c r="G41" s="82"/>
    </row>
    <row r="42" spans="2:7" x14ac:dyDescent="0.25">
      <c r="B42" s="8" t="s">
        <v>45</v>
      </c>
      <c r="C42" s="6">
        <v>0</v>
      </c>
      <c r="E42" s="82"/>
      <c r="F42" s="83"/>
      <c r="G42" s="82"/>
    </row>
    <row r="43" spans="2:7" x14ac:dyDescent="0.25">
      <c r="B43" s="8" t="s">
        <v>46</v>
      </c>
      <c r="C43" s="6">
        <v>0</v>
      </c>
      <c r="E43" s="82"/>
      <c r="F43" s="83"/>
      <c r="G43" s="82"/>
    </row>
    <row r="44" spans="2:7" x14ac:dyDescent="0.25">
      <c r="B44" s="8" t="s">
        <v>27</v>
      </c>
      <c r="C44" s="6">
        <v>0</v>
      </c>
      <c r="E44" s="82"/>
      <c r="F44" s="83"/>
      <c r="G44" s="82"/>
    </row>
    <row r="45" spans="2:7" x14ac:dyDescent="0.25">
      <c r="B45" s="8" t="s">
        <v>47</v>
      </c>
      <c r="C45" s="6">
        <v>0</v>
      </c>
      <c r="E45" s="82"/>
      <c r="F45" s="83"/>
      <c r="G45" s="82"/>
    </row>
    <row r="46" spans="2:7" x14ac:dyDescent="0.25">
      <c r="B46" s="3" t="s">
        <v>48</v>
      </c>
      <c r="C46" s="4">
        <f>SUM(C47:C53)</f>
        <v>0</v>
      </c>
      <c r="E46" s="82"/>
      <c r="F46" s="83"/>
      <c r="G46" s="82"/>
    </row>
    <row r="47" spans="2:7" x14ac:dyDescent="0.25">
      <c r="B47" s="8" t="s">
        <v>49</v>
      </c>
      <c r="C47" s="6">
        <v>0</v>
      </c>
      <c r="E47" s="82"/>
      <c r="F47" s="83"/>
      <c r="G47" s="82"/>
    </row>
    <row r="48" spans="2:7" x14ac:dyDescent="0.25">
      <c r="B48" s="8" t="s">
        <v>50</v>
      </c>
      <c r="C48" s="6">
        <v>0</v>
      </c>
      <c r="E48" s="82"/>
      <c r="F48" s="83"/>
      <c r="G48" s="82"/>
    </row>
    <row r="49" spans="2:7" x14ac:dyDescent="0.25">
      <c r="B49" s="8" t="s">
        <v>51</v>
      </c>
      <c r="C49" s="6">
        <v>0</v>
      </c>
      <c r="E49" s="82"/>
      <c r="F49" s="83"/>
      <c r="G49" s="82"/>
    </row>
    <row r="50" spans="2:7" x14ac:dyDescent="0.25">
      <c r="B50" s="8" t="s">
        <v>52</v>
      </c>
      <c r="C50" s="6">
        <v>0</v>
      </c>
      <c r="E50" s="82"/>
      <c r="F50" s="83"/>
      <c r="G50" s="82"/>
    </row>
    <row r="51" spans="2:7" x14ac:dyDescent="0.25">
      <c r="B51" s="8" t="s">
        <v>53</v>
      </c>
      <c r="C51" s="6">
        <v>0</v>
      </c>
      <c r="E51" s="82"/>
      <c r="F51" s="83"/>
      <c r="G51" s="82"/>
    </row>
    <row r="52" spans="2:7" x14ac:dyDescent="0.25">
      <c r="B52" s="8" t="s">
        <v>54</v>
      </c>
      <c r="C52" s="6">
        <v>0</v>
      </c>
      <c r="E52" s="82"/>
      <c r="F52" s="83"/>
      <c r="G52" s="82"/>
    </row>
    <row r="53" spans="2:7" x14ac:dyDescent="0.25">
      <c r="B53" s="8" t="s">
        <v>55</v>
      </c>
      <c r="C53" s="6">
        <v>0</v>
      </c>
      <c r="E53" s="82"/>
      <c r="F53" s="83"/>
      <c r="G53" s="82"/>
    </row>
    <row r="54" spans="2:7" x14ac:dyDescent="0.25">
      <c r="B54" s="3" t="s">
        <v>28</v>
      </c>
      <c r="C54" s="4">
        <f>SUM(C55:C63)</f>
        <v>4285340315</v>
      </c>
      <c r="E54" s="82"/>
      <c r="F54" s="83"/>
      <c r="G54" s="82"/>
    </row>
    <row r="55" spans="2:7" x14ac:dyDescent="0.25">
      <c r="B55" s="8" t="s">
        <v>29</v>
      </c>
      <c r="C55" s="6">
        <v>45340315</v>
      </c>
      <c r="E55" s="82"/>
      <c r="F55" s="83"/>
      <c r="G55" s="82"/>
    </row>
    <row r="56" spans="2:7" x14ac:dyDescent="0.25">
      <c r="B56" s="8" t="s">
        <v>30</v>
      </c>
      <c r="C56" s="6">
        <v>0</v>
      </c>
      <c r="E56" s="82"/>
      <c r="F56" s="83"/>
      <c r="G56" s="82"/>
    </row>
    <row r="57" spans="2:7" x14ac:dyDescent="0.25">
      <c r="B57" s="8" t="s">
        <v>31</v>
      </c>
      <c r="C57" s="6">
        <v>4240000000</v>
      </c>
      <c r="E57" s="82"/>
      <c r="F57" s="83"/>
      <c r="G57" s="82"/>
    </row>
    <row r="58" spans="2:7" x14ac:dyDescent="0.25">
      <c r="B58" s="8" t="s">
        <v>32</v>
      </c>
      <c r="C58" s="6">
        <v>0</v>
      </c>
      <c r="E58" s="82"/>
      <c r="F58" s="83"/>
      <c r="G58" s="82"/>
    </row>
    <row r="59" spans="2:7" x14ac:dyDescent="0.25">
      <c r="B59" s="8" t="s">
        <v>33</v>
      </c>
      <c r="C59" s="6">
        <v>0</v>
      </c>
      <c r="E59" s="82"/>
      <c r="F59" s="83"/>
      <c r="G59" s="82"/>
    </row>
    <row r="60" spans="2:7" x14ac:dyDescent="0.25">
      <c r="B60" s="8" t="s">
        <v>56</v>
      </c>
      <c r="C60" s="6">
        <v>0</v>
      </c>
      <c r="E60" s="82"/>
      <c r="F60" s="83"/>
      <c r="G60" s="82"/>
    </row>
    <row r="61" spans="2:7" x14ac:dyDescent="0.25">
      <c r="B61" s="8" t="s">
        <v>57</v>
      </c>
      <c r="C61" s="6">
        <v>0</v>
      </c>
      <c r="E61" s="82"/>
      <c r="F61" s="83"/>
      <c r="G61" s="82"/>
    </row>
    <row r="62" spans="2:7" x14ac:dyDescent="0.25">
      <c r="B62" s="8" t="s">
        <v>34</v>
      </c>
      <c r="C62" s="6">
        <v>0</v>
      </c>
      <c r="E62" s="82"/>
      <c r="F62" s="83"/>
      <c r="G62" s="82"/>
    </row>
    <row r="63" spans="2:7" x14ac:dyDescent="0.25">
      <c r="B63" s="8" t="s">
        <v>58</v>
      </c>
      <c r="C63" s="6">
        <v>0</v>
      </c>
      <c r="E63" s="82"/>
      <c r="F63" s="83"/>
      <c r="G63" s="82"/>
    </row>
    <row r="64" spans="2:7" x14ac:dyDescent="0.25">
      <c r="B64" s="3" t="s">
        <v>59</v>
      </c>
      <c r="C64" s="4">
        <f>SUM(C65:C68)</f>
        <v>7243986136</v>
      </c>
      <c r="E64" s="82"/>
      <c r="F64" s="83"/>
      <c r="G64" s="82"/>
    </row>
    <row r="65" spans="2:7" x14ac:dyDescent="0.25">
      <c r="B65" s="8" t="s">
        <v>60</v>
      </c>
      <c r="C65" s="6">
        <v>7060000000</v>
      </c>
      <c r="E65" s="82"/>
      <c r="F65" s="83"/>
      <c r="G65" s="82"/>
    </row>
    <row r="66" spans="2:7" x14ac:dyDescent="0.25">
      <c r="B66" s="8" t="s">
        <v>61</v>
      </c>
      <c r="C66" s="6">
        <v>183986136</v>
      </c>
      <c r="E66" s="82"/>
      <c r="F66" s="83"/>
      <c r="G66" s="82"/>
    </row>
    <row r="67" spans="2:7" x14ac:dyDescent="0.25">
      <c r="B67" s="8" t="s">
        <v>62</v>
      </c>
      <c r="C67" s="6">
        <v>0</v>
      </c>
      <c r="E67" s="82"/>
      <c r="F67" s="83"/>
      <c r="G67" s="82"/>
    </row>
    <row r="68" spans="2:7" x14ac:dyDescent="0.25">
      <c r="B68" s="8" t="s">
        <v>63</v>
      </c>
      <c r="C68" s="6">
        <v>0</v>
      </c>
      <c r="E68" s="82"/>
      <c r="F68" s="83"/>
      <c r="G68" s="82"/>
    </row>
    <row r="69" spans="2:7" x14ac:dyDescent="0.25">
      <c r="B69" s="3" t="s">
        <v>64</v>
      </c>
      <c r="C69" s="4">
        <f>SUM(C70:C71)</f>
        <v>0</v>
      </c>
      <c r="E69" s="82"/>
      <c r="F69" s="83"/>
      <c r="G69" s="82"/>
    </row>
    <row r="70" spans="2:7" x14ac:dyDescent="0.25">
      <c r="B70" s="8" t="s">
        <v>65</v>
      </c>
      <c r="C70" s="6">
        <v>0</v>
      </c>
      <c r="E70" s="82"/>
      <c r="F70" s="83"/>
      <c r="G70" s="82"/>
    </row>
    <row r="71" spans="2:7" x14ac:dyDescent="0.25">
      <c r="B71" s="8" t="s">
        <v>66</v>
      </c>
      <c r="C71" s="6">
        <v>0</v>
      </c>
      <c r="E71" s="82"/>
      <c r="F71" s="83"/>
      <c r="G71" s="82"/>
    </row>
    <row r="72" spans="2:7" x14ac:dyDescent="0.25">
      <c r="B72" s="3" t="s">
        <v>67</v>
      </c>
      <c r="C72" s="4">
        <f>SUM(C73:C75)</f>
        <v>0</v>
      </c>
      <c r="E72" s="82"/>
      <c r="F72" s="83"/>
      <c r="G72" s="82"/>
    </row>
    <row r="73" spans="2:7" x14ac:dyDescent="0.25">
      <c r="B73" s="8" t="s">
        <v>68</v>
      </c>
      <c r="C73" s="6">
        <v>0</v>
      </c>
      <c r="E73" s="82"/>
      <c r="F73" s="82"/>
      <c r="G73" s="82"/>
    </row>
    <row r="74" spans="2:7" x14ac:dyDescent="0.25">
      <c r="B74" s="8" t="s">
        <v>69</v>
      </c>
      <c r="C74" s="6">
        <v>0</v>
      </c>
      <c r="E74" s="82"/>
      <c r="F74" s="82"/>
      <c r="G74" s="82"/>
    </row>
    <row r="75" spans="2:7" x14ac:dyDescent="0.25">
      <c r="B75" s="8" t="s">
        <v>70</v>
      </c>
      <c r="C75" s="6">
        <v>0</v>
      </c>
      <c r="E75" s="82"/>
      <c r="F75" s="82"/>
      <c r="G75" s="82"/>
    </row>
    <row r="76" spans="2:7" x14ac:dyDescent="0.25">
      <c r="B76" s="10" t="s">
        <v>35</v>
      </c>
      <c r="C76" s="7">
        <f>C12+C18+C28+C38+C46+C54+C64+C69+C72</f>
        <v>12520468680</v>
      </c>
      <c r="D76" s="7"/>
      <c r="E76" s="82"/>
      <c r="F76" s="82"/>
      <c r="G76" s="82"/>
    </row>
    <row r="77" spans="2:7" x14ac:dyDescent="0.25">
      <c r="B77" s="5"/>
      <c r="C77" s="6"/>
      <c r="E77" s="82"/>
      <c r="F77" s="83"/>
      <c r="G77" s="82"/>
    </row>
    <row r="78" spans="2:7" x14ac:dyDescent="0.25">
      <c r="B78" s="1" t="s">
        <v>71</v>
      </c>
      <c r="C78" s="2"/>
      <c r="E78" s="82"/>
      <c r="F78" s="83"/>
      <c r="G78" s="82"/>
    </row>
    <row r="79" spans="2:7" x14ac:dyDescent="0.25">
      <c r="B79" s="3" t="s">
        <v>72</v>
      </c>
      <c r="C79" s="4">
        <f>SUM(C80:C81)</f>
        <v>0</v>
      </c>
      <c r="E79" s="82"/>
      <c r="F79" s="83"/>
      <c r="G79" s="82"/>
    </row>
    <row r="80" spans="2:7" x14ac:dyDescent="0.25">
      <c r="B80" s="8" t="s">
        <v>73</v>
      </c>
      <c r="C80" s="6">
        <v>0</v>
      </c>
      <c r="E80" s="82"/>
      <c r="F80" s="83"/>
      <c r="G80" s="82"/>
    </row>
    <row r="81" spans="2:7" x14ac:dyDescent="0.25">
      <c r="B81" s="8" t="s">
        <v>74</v>
      </c>
      <c r="C81" s="6">
        <v>0</v>
      </c>
      <c r="E81" s="82"/>
      <c r="F81" s="83"/>
      <c r="G81" s="82"/>
    </row>
    <row r="82" spans="2:7" x14ac:dyDescent="0.25">
      <c r="B82" s="3" t="s">
        <v>75</v>
      </c>
      <c r="C82" s="4">
        <f>SUM(C83:C84)</f>
        <v>4839407470</v>
      </c>
      <c r="E82" s="82"/>
      <c r="F82" s="83"/>
      <c r="G82" s="82"/>
    </row>
    <row r="83" spans="2:7" x14ac:dyDescent="0.25">
      <c r="B83" s="8" t="s">
        <v>76</v>
      </c>
      <c r="C83" s="6">
        <v>4839407470</v>
      </c>
      <c r="E83" s="82"/>
      <c r="F83" s="83"/>
      <c r="G83" s="82"/>
    </row>
    <row r="84" spans="2:7" x14ac:dyDescent="0.25">
      <c r="B84" s="8" t="s">
        <v>77</v>
      </c>
      <c r="C84" s="6">
        <v>0</v>
      </c>
      <c r="E84" s="82"/>
      <c r="F84" s="82"/>
      <c r="G84" s="82"/>
    </row>
    <row r="85" spans="2:7" x14ac:dyDescent="0.25">
      <c r="B85" s="3" t="s">
        <v>78</v>
      </c>
      <c r="C85" s="4">
        <f>C86</f>
        <v>0</v>
      </c>
      <c r="E85" s="82"/>
      <c r="F85" s="82"/>
      <c r="G85" s="82"/>
    </row>
    <row r="86" spans="2:7" x14ac:dyDescent="0.25">
      <c r="B86" s="8" t="s">
        <v>79</v>
      </c>
      <c r="C86" s="6">
        <v>0</v>
      </c>
      <c r="E86" s="82"/>
      <c r="F86" s="82"/>
      <c r="G86" s="82"/>
    </row>
    <row r="87" spans="2:7" x14ac:dyDescent="0.25">
      <c r="B87" s="10" t="s">
        <v>80</v>
      </c>
      <c r="C87" s="7">
        <f>C79+C82+C85</f>
        <v>4839407470</v>
      </c>
      <c r="D87" s="7"/>
      <c r="E87" s="82"/>
      <c r="F87" s="82"/>
      <c r="G87" s="82"/>
    </row>
    <row r="88" spans="2:7" x14ac:dyDescent="0.25">
      <c r="E88" s="82"/>
      <c r="F88" s="82"/>
      <c r="G88" s="82"/>
    </row>
    <row r="89" spans="2:7" ht="15.75" x14ac:dyDescent="0.25">
      <c r="B89" s="11" t="s">
        <v>81</v>
      </c>
      <c r="C89" s="12">
        <f>C87+C76</f>
        <v>17359876150</v>
      </c>
      <c r="D89" s="12"/>
      <c r="E89" s="82"/>
      <c r="F89" s="82"/>
      <c r="G89" s="82"/>
    </row>
    <row r="90" spans="2:7" x14ac:dyDescent="0.25">
      <c r="B90" t="s">
        <v>106</v>
      </c>
      <c r="E90" s="82"/>
      <c r="F90" s="82"/>
      <c r="G90" s="82"/>
    </row>
    <row r="91" spans="2:7" x14ac:dyDescent="0.25">
      <c r="E91" s="82"/>
      <c r="F91" s="82"/>
      <c r="G91" s="82"/>
    </row>
    <row r="92" spans="2:7" x14ac:dyDescent="0.25">
      <c r="C92" s="86"/>
      <c r="E92" s="82"/>
      <c r="F92" s="82"/>
      <c r="G92" s="82"/>
    </row>
    <row r="93" spans="2:7" x14ac:dyDescent="0.25">
      <c r="E93" s="82"/>
      <c r="F93" s="82"/>
      <c r="G93" s="82"/>
    </row>
    <row r="94" spans="2:7" x14ac:dyDescent="0.25">
      <c r="E94" s="82"/>
      <c r="F94" s="82"/>
      <c r="G94" s="82"/>
    </row>
    <row r="95" spans="2:7" x14ac:dyDescent="0.25">
      <c r="E95" s="82"/>
      <c r="F95" s="82"/>
      <c r="G95" s="82"/>
    </row>
    <row r="96" spans="2:7" x14ac:dyDescent="0.25">
      <c r="E96" s="82"/>
      <c r="F96" s="82"/>
      <c r="G96" s="82"/>
    </row>
    <row r="97" spans="5:7" x14ac:dyDescent="0.25">
      <c r="E97" s="82"/>
      <c r="F97" s="82"/>
      <c r="G97" s="82"/>
    </row>
    <row r="98" spans="5:7" x14ac:dyDescent="0.25">
      <c r="E98" s="82"/>
      <c r="F98" s="82"/>
      <c r="G98" s="82"/>
    </row>
    <row r="99" spans="5:7" x14ac:dyDescent="0.25">
      <c r="E99" s="82"/>
      <c r="F99" s="82"/>
      <c r="G99" s="82"/>
    </row>
    <row r="100" spans="5:7" x14ac:dyDescent="0.25">
      <c r="E100" s="82"/>
      <c r="F100" s="82"/>
      <c r="G100" s="82"/>
    </row>
    <row r="101" spans="5:7" x14ac:dyDescent="0.25">
      <c r="E101" s="82"/>
      <c r="F101" s="82"/>
      <c r="G101" s="82"/>
    </row>
    <row r="102" spans="5:7" x14ac:dyDescent="0.25">
      <c r="E102" s="82"/>
      <c r="F102" s="82"/>
      <c r="G102" s="82"/>
    </row>
    <row r="103" spans="5:7" x14ac:dyDescent="0.25">
      <c r="E103" s="82"/>
      <c r="F103" s="82"/>
      <c r="G103" s="82"/>
    </row>
    <row r="104" spans="5:7" x14ac:dyDescent="0.25">
      <c r="E104" s="82"/>
      <c r="F104" s="82"/>
      <c r="G104" s="82"/>
    </row>
    <row r="105" spans="5:7" x14ac:dyDescent="0.25">
      <c r="E105" s="82"/>
      <c r="F105" s="82"/>
      <c r="G105" s="82"/>
    </row>
    <row r="106" spans="5:7" x14ac:dyDescent="0.25">
      <c r="E106" s="82"/>
      <c r="F106" s="82"/>
      <c r="G106" s="82"/>
    </row>
    <row r="107" spans="5:7" x14ac:dyDescent="0.25">
      <c r="E107" s="82"/>
      <c r="F107" s="82"/>
      <c r="G107" s="82"/>
    </row>
    <row r="108" spans="5:7" x14ac:dyDescent="0.25">
      <c r="E108" s="82"/>
      <c r="F108" s="82"/>
      <c r="G108" s="82"/>
    </row>
    <row r="109" spans="5:7" x14ac:dyDescent="0.25">
      <c r="E109" s="82"/>
      <c r="F109" s="82"/>
      <c r="G109" s="82"/>
    </row>
    <row r="110" spans="5:7" x14ac:dyDescent="0.25">
      <c r="E110" s="82"/>
      <c r="F110" s="82"/>
      <c r="G110" s="82"/>
    </row>
    <row r="111" spans="5:7" x14ac:dyDescent="0.25">
      <c r="E111" s="82"/>
      <c r="F111" s="82"/>
      <c r="G111" s="82"/>
    </row>
    <row r="112" spans="5:7" x14ac:dyDescent="0.25">
      <c r="E112" s="82"/>
      <c r="F112" s="82"/>
      <c r="G112" s="82"/>
    </row>
    <row r="113" spans="5:7" x14ac:dyDescent="0.25">
      <c r="E113" s="82"/>
      <c r="F113" s="82"/>
      <c r="G113" s="82"/>
    </row>
    <row r="114" spans="5:7" x14ac:dyDescent="0.25">
      <c r="E114" s="82"/>
      <c r="F114" s="82"/>
      <c r="G114" s="82"/>
    </row>
    <row r="115" spans="5:7" x14ac:dyDescent="0.25">
      <c r="E115" s="82"/>
      <c r="F115" s="82"/>
      <c r="G115" s="82"/>
    </row>
    <row r="116" spans="5:7" x14ac:dyDescent="0.25">
      <c r="E116" s="82"/>
      <c r="F116" s="82"/>
      <c r="G116" s="82"/>
    </row>
    <row r="117" spans="5:7" x14ac:dyDescent="0.25">
      <c r="E117" s="82"/>
      <c r="F117" s="82"/>
      <c r="G117" s="82"/>
    </row>
    <row r="118" spans="5:7" x14ac:dyDescent="0.25">
      <c r="E118" s="82"/>
      <c r="F118" s="82"/>
      <c r="G118" s="82"/>
    </row>
    <row r="119" spans="5:7" x14ac:dyDescent="0.25">
      <c r="E119" s="82"/>
      <c r="F119" s="82"/>
      <c r="G119" s="82"/>
    </row>
    <row r="120" spans="5:7" x14ac:dyDescent="0.25">
      <c r="E120" s="82"/>
      <c r="F120" s="82"/>
      <c r="G120" s="82"/>
    </row>
    <row r="121" spans="5:7" x14ac:dyDescent="0.25">
      <c r="E121" s="82"/>
      <c r="F121" s="82"/>
      <c r="G121" s="82"/>
    </row>
    <row r="122" spans="5:7" x14ac:dyDescent="0.25">
      <c r="E122" s="82"/>
      <c r="F122" s="82"/>
      <c r="G122" s="82"/>
    </row>
    <row r="123" spans="5:7" x14ac:dyDescent="0.25">
      <c r="E123" s="82"/>
      <c r="F123" s="82"/>
      <c r="G123" s="82"/>
    </row>
    <row r="124" spans="5:7" x14ac:dyDescent="0.25">
      <c r="E124" s="82"/>
      <c r="F124" s="82"/>
      <c r="G124" s="82"/>
    </row>
    <row r="125" spans="5:7" x14ac:dyDescent="0.25">
      <c r="E125" s="82"/>
      <c r="F125" s="82"/>
      <c r="G125" s="82"/>
    </row>
    <row r="126" spans="5:7" x14ac:dyDescent="0.25">
      <c r="E126" s="82"/>
      <c r="F126" s="82"/>
      <c r="G126" s="82"/>
    </row>
    <row r="127" spans="5:7" x14ac:dyDescent="0.25">
      <c r="E127" s="82"/>
      <c r="F127" s="82"/>
      <c r="G127" s="82"/>
    </row>
    <row r="128" spans="5:7" x14ac:dyDescent="0.25">
      <c r="E128" s="82"/>
      <c r="F128" s="82"/>
      <c r="G128" s="82"/>
    </row>
    <row r="129" spans="5:7" x14ac:dyDescent="0.25">
      <c r="E129" s="82"/>
      <c r="F129" s="82"/>
      <c r="G129" s="82"/>
    </row>
    <row r="130" spans="5:7" x14ac:dyDescent="0.25">
      <c r="E130" s="82"/>
      <c r="F130" s="82"/>
      <c r="G130" s="82"/>
    </row>
    <row r="131" spans="5:7" x14ac:dyDescent="0.25">
      <c r="E131" s="82"/>
      <c r="F131" s="82"/>
      <c r="G131" s="82"/>
    </row>
    <row r="132" spans="5:7" x14ac:dyDescent="0.25">
      <c r="E132" s="82"/>
      <c r="F132" s="82"/>
      <c r="G132" s="82"/>
    </row>
    <row r="133" spans="5:7" x14ac:dyDescent="0.25">
      <c r="E133" s="82"/>
      <c r="F133" s="82"/>
      <c r="G133" s="82"/>
    </row>
    <row r="134" spans="5:7" x14ac:dyDescent="0.25">
      <c r="E134" s="82"/>
      <c r="F134" s="82"/>
      <c r="G134" s="82"/>
    </row>
    <row r="135" spans="5:7" x14ac:dyDescent="0.25">
      <c r="E135" s="82"/>
      <c r="F135" s="82"/>
      <c r="G135" s="82"/>
    </row>
    <row r="136" spans="5:7" x14ac:dyDescent="0.25">
      <c r="E136" s="82"/>
      <c r="F136" s="82"/>
      <c r="G136" s="82"/>
    </row>
    <row r="137" spans="5:7" x14ac:dyDescent="0.25">
      <c r="E137" s="82"/>
      <c r="F137" s="82"/>
      <c r="G137" s="82"/>
    </row>
    <row r="138" spans="5:7" x14ac:dyDescent="0.25">
      <c r="E138" s="82"/>
      <c r="F138" s="82"/>
      <c r="G138" s="82"/>
    </row>
    <row r="139" spans="5:7" x14ac:dyDescent="0.25">
      <c r="E139" s="82"/>
      <c r="F139" s="82"/>
      <c r="G139" s="82"/>
    </row>
    <row r="140" spans="5:7" x14ac:dyDescent="0.25">
      <c r="E140" s="82"/>
      <c r="F140" s="82"/>
      <c r="G140" s="82"/>
    </row>
    <row r="141" spans="5:7" x14ac:dyDescent="0.25">
      <c r="E141" s="82"/>
      <c r="F141" s="82"/>
      <c r="G141" s="82"/>
    </row>
    <row r="142" spans="5:7" x14ac:dyDescent="0.25">
      <c r="E142" s="82"/>
      <c r="F142" s="82"/>
      <c r="G142" s="82"/>
    </row>
    <row r="143" spans="5:7" x14ac:dyDescent="0.25">
      <c r="E143" s="82"/>
      <c r="F143" s="82"/>
      <c r="G143" s="82"/>
    </row>
    <row r="144" spans="5:7" x14ac:dyDescent="0.25">
      <c r="E144" s="82"/>
      <c r="F144" s="82"/>
      <c r="G144" s="82"/>
    </row>
    <row r="145" spans="5:7" x14ac:dyDescent="0.25">
      <c r="E145" s="82"/>
      <c r="F145" s="82"/>
      <c r="G145" s="82"/>
    </row>
    <row r="146" spans="5:7" x14ac:dyDescent="0.25">
      <c r="E146" s="82"/>
      <c r="F146" s="82"/>
      <c r="G146" s="82"/>
    </row>
    <row r="147" spans="5:7" x14ac:dyDescent="0.25">
      <c r="E147" s="82"/>
      <c r="F147" s="82"/>
      <c r="G147" s="82"/>
    </row>
    <row r="148" spans="5:7" x14ac:dyDescent="0.25">
      <c r="E148" s="82"/>
      <c r="F148" s="82"/>
      <c r="G148" s="82"/>
    </row>
    <row r="149" spans="5:7" x14ac:dyDescent="0.25">
      <c r="E149" s="82"/>
      <c r="F149" s="82"/>
      <c r="G149" s="82"/>
    </row>
    <row r="150" spans="5:7" x14ac:dyDescent="0.25">
      <c r="E150" s="82"/>
      <c r="F150" s="82"/>
      <c r="G150" s="82"/>
    </row>
    <row r="151" spans="5:7" x14ac:dyDescent="0.25">
      <c r="E151" s="82"/>
      <c r="F151" s="82"/>
      <c r="G151" s="82"/>
    </row>
    <row r="152" spans="5:7" x14ac:dyDescent="0.25">
      <c r="E152" s="82"/>
      <c r="F152" s="82"/>
      <c r="G152" s="82"/>
    </row>
    <row r="153" spans="5:7" x14ac:dyDescent="0.25">
      <c r="E153" s="82"/>
      <c r="F153" s="82"/>
      <c r="G153" s="82"/>
    </row>
    <row r="154" spans="5:7" x14ac:dyDescent="0.25">
      <c r="E154" s="82"/>
      <c r="F154" s="82"/>
      <c r="G154" s="82"/>
    </row>
    <row r="155" spans="5:7" x14ac:dyDescent="0.25">
      <c r="E155" s="82"/>
      <c r="F155" s="82"/>
      <c r="G155" s="82"/>
    </row>
    <row r="156" spans="5:7" x14ac:dyDescent="0.25">
      <c r="E156" s="82"/>
      <c r="F156" s="82"/>
      <c r="G156" s="82"/>
    </row>
    <row r="157" spans="5:7" x14ac:dyDescent="0.25">
      <c r="E157" s="82"/>
      <c r="F157" s="82"/>
      <c r="G157" s="82"/>
    </row>
    <row r="158" spans="5:7" x14ac:dyDescent="0.25">
      <c r="E158" s="82"/>
      <c r="F158" s="82"/>
      <c r="G158" s="82"/>
    </row>
    <row r="159" spans="5:7" x14ac:dyDescent="0.25">
      <c r="E159" s="82"/>
      <c r="F159" s="82"/>
      <c r="G159" s="82"/>
    </row>
    <row r="160" spans="5:7" x14ac:dyDescent="0.25">
      <c r="E160" s="82"/>
      <c r="F160" s="82"/>
      <c r="G160" s="82"/>
    </row>
    <row r="161" spans="5:7" x14ac:dyDescent="0.25">
      <c r="E161" s="82"/>
      <c r="F161" s="82"/>
      <c r="G161" s="82"/>
    </row>
    <row r="162" spans="5:7" x14ac:dyDescent="0.25">
      <c r="E162" s="82"/>
      <c r="F162" s="82"/>
      <c r="G162" s="82"/>
    </row>
    <row r="163" spans="5:7" x14ac:dyDescent="0.25">
      <c r="E163" s="82"/>
      <c r="F163" s="82"/>
      <c r="G163" s="82"/>
    </row>
    <row r="164" spans="5:7" x14ac:dyDescent="0.25">
      <c r="E164" s="82"/>
      <c r="F164" s="82"/>
      <c r="G164" s="82"/>
    </row>
    <row r="165" spans="5:7" x14ac:dyDescent="0.25">
      <c r="E165" s="82"/>
      <c r="F165" s="82"/>
      <c r="G165" s="82"/>
    </row>
    <row r="166" spans="5:7" x14ac:dyDescent="0.25">
      <c r="E166" s="82"/>
      <c r="F166" s="82"/>
      <c r="G166" s="82"/>
    </row>
    <row r="167" spans="5:7" x14ac:dyDescent="0.25">
      <c r="E167" s="82"/>
      <c r="F167" s="82"/>
      <c r="G167" s="82"/>
    </row>
    <row r="168" spans="5:7" x14ac:dyDescent="0.25">
      <c r="E168" s="82"/>
      <c r="F168" s="82"/>
      <c r="G168" s="82"/>
    </row>
    <row r="169" spans="5:7" x14ac:dyDescent="0.25">
      <c r="E169" s="82"/>
      <c r="F169" s="82"/>
      <c r="G169" s="82"/>
    </row>
    <row r="170" spans="5:7" x14ac:dyDescent="0.25">
      <c r="E170" s="82"/>
      <c r="F170" s="82"/>
      <c r="G170" s="82"/>
    </row>
    <row r="171" spans="5:7" x14ac:dyDescent="0.25">
      <c r="E171" s="82"/>
      <c r="F171" s="82"/>
      <c r="G171" s="82"/>
    </row>
    <row r="172" spans="5:7" x14ac:dyDescent="0.25">
      <c r="E172" s="82"/>
      <c r="F172" s="82"/>
      <c r="G172" s="82"/>
    </row>
    <row r="173" spans="5:7" x14ac:dyDescent="0.25">
      <c r="E173" s="82"/>
      <c r="F173" s="82"/>
      <c r="G173" s="82"/>
    </row>
    <row r="174" spans="5:7" x14ac:dyDescent="0.25">
      <c r="E174" s="82"/>
      <c r="F174" s="82"/>
      <c r="G174" s="82"/>
    </row>
    <row r="175" spans="5:7" x14ac:dyDescent="0.25">
      <c r="E175" s="82"/>
      <c r="F175" s="82"/>
      <c r="G175" s="82"/>
    </row>
    <row r="176" spans="5:7" x14ac:dyDescent="0.25">
      <c r="E176" s="82"/>
      <c r="F176" s="82"/>
      <c r="G176" s="82"/>
    </row>
    <row r="177" spans="5:7" x14ac:dyDescent="0.25">
      <c r="E177" s="82"/>
      <c r="F177" s="82"/>
      <c r="G177" s="82"/>
    </row>
    <row r="178" spans="5:7" x14ac:dyDescent="0.25">
      <c r="E178" s="82"/>
      <c r="F178" s="82"/>
      <c r="G178" s="82"/>
    </row>
    <row r="179" spans="5:7" x14ac:dyDescent="0.25">
      <c r="E179" s="82"/>
      <c r="F179" s="82"/>
      <c r="G179" s="82"/>
    </row>
    <row r="180" spans="5:7" x14ac:dyDescent="0.25">
      <c r="E180" s="82"/>
      <c r="F180" s="82"/>
      <c r="G180" s="82"/>
    </row>
    <row r="181" spans="5:7" x14ac:dyDescent="0.25">
      <c r="E181" s="82"/>
      <c r="F181" s="82"/>
      <c r="G181" s="82"/>
    </row>
    <row r="182" spans="5:7" x14ac:dyDescent="0.25">
      <c r="E182" s="82"/>
      <c r="F182" s="82"/>
      <c r="G182" s="82"/>
    </row>
    <row r="183" spans="5:7" x14ac:dyDescent="0.25">
      <c r="E183" s="82"/>
      <c r="F183" s="82"/>
      <c r="G183" s="82"/>
    </row>
    <row r="184" spans="5:7" x14ac:dyDescent="0.25">
      <c r="E184" s="82"/>
      <c r="F184" s="82"/>
      <c r="G184" s="82"/>
    </row>
    <row r="185" spans="5:7" x14ac:dyDescent="0.25">
      <c r="E185" s="82"/>
      <c r="F185" s="82"/>
      <c r="G185" s="82"/>
    </row>
    <row r="186" spans="5:7" x14ac:dyDescent="0.25">
      <c r="E186" s="82"/>
      <c r="F186" s="82"/>
      <c r="G186" s="82"/>
    </row>
    <row r="187" spans="5:7" x14ac:dyDescent="0.25">
      <c r="E187" s="82"/>
      <c r="F187" s="82"/>
      <c r="G187" s="82"/>
    </row>
    <row r="188" spans="5:7" x14ac:dyDescent="0.25">
      <c r="E188" s="82"/>
      <c r="F188" s="82"/>
      <c r="G188" s="82"/>
    </row>
    <row r="189" spans="5:7" x14ac:dyDescent="0.25">
      <c r="E189" s="82"/>
      <c r="F189" s="82"/>
      <c r="G189" s="82"/>
    </row>
    <row r="190" spans="5:7" x14ac:dyDescent="0.25">
      <c r="E190" s="82"/>
      <c r="F190" s="82"/>
      <c r="G190" s="82"/>
    </row>
    <row r="191" spans="5:7" x14ac:dyDescent="0.25">
      <c r="E191" s="82"/>
      <c r="F191" s="82"/>
      <c r="G191" s="82"/>
    </row>
    <row r="192" spans="5:7" x14ac:dyDescent="0.25">
      <c r="E192" s="82"/>
      <c r="F192" s="82"/>
      <c r="G192" s="82"/>
    </row>
    <row r="193" spans="5:7" x14ac:dyDescent="0.25">
      <c r="E193" s="82"/>
      <c r="F193" s="82"/>
      <c r="G193" s="82"/>
    </row>
    <row r="194" spans="5:7" x14ac:dyDescent="0.25">
      <c r="E194" s="82"/>
      <c r="F194" s="82"/>
      <c r="G194" s="82"/>
    </row>
    <row r="195" spans="5:7" x14ac:dyDescent="0.25">
      <c r="E195" s="82"/>
      <c r="F195" s="82"/>
      <c r="G195" s="82"/>
    </row>
    <row r="196" spans="5:7" x14ac:dyDescent="0.25">
      <c r="E196" s="82"/>
      <c r="F196" s="82"/>
      <c r="G196" s="82"/>
    </row>
    <row r="197" spans="5:7" x14ac:dyDescent="0.25">
      <c r="E197" s="82"/>
      <c r="F197" s="82"/>
      <c r="G197" s="82"/>
    </row>
    <row r="198" spans="5:7" x14ac:dyDescent="0.25">
      <c r="E198" s="82"/>
      <c r="F198" s="82"/>
      <c r="G198" s="82"/>
    </row>
    <row r="199" spans="5:7" x14ac:dyDescent="0.25">
      <c r="E199" s="82"/>
      <c r="F199" s="82"/>
      <c r="G199" s="82"/>
    </row>
    <row r="200" spans="5:7" x14ac:dyDescent="0.25">
      <c r="E200" s="82"/>
      <c r="F200" s="82"/>
      <c r="G200" s="82"/>
    </row>
    <row r="201" spans="5:7" x14ac:dyDescent="0.25">
      <c r="E201" s="82"/>
      <c r="F201" s="82"/>
      <c r="G201" s="82"/>
    </row>
    <row r="202" spans="5:7" x14ac:dyDescent="0.25">
      <c r="E202" s="82"/>
      <c r="F202" s="82"/>
      <c r="G202" s="82"/>
    </row>
    <row r="203" spans="5:7" x14ac:dyDescent="0.25">
      <c r="E203" s="82"/>
      <c r="F203" s="82"/>
      <c r="G203" s="82"/>
    </row>
    <row r="204" spans="5:7" x14ac:dyDescent="0.25">
      <c r="E204" s="82"/>
      <c r="F204" s="82"/>
      <c r="G204" s="82"/>
    </row>
    <row r="205" spans="5:7" x14ac:dyDescent="0.25">
      <c r="E205" s="82"/>
      <c r="F205" s="82"/>
      <c r="G205" s="82"/>
    </row>
    <row r="206" spans="5:7" x14ac:dyDescent="0.25">
      <c r="E206" s="82"/>
      <c r="F206" s="82"/>
      <c r="G206" s="82"/>
    </row>
    <row r="207" spans="5:7" x14ac:dyDescent="0.25">
      <c r="E207" s="82"/>
      <c r="F207" s="82"/>
      <c r="G207" s="82"/>
    </row>
    <row r="208" spans="5:7" x14ac:dyDescent="0.25">
      <c r="E208" s="82"/>
      <c r="F208" s="82"/>
      <c r="G208" s="82"/>
    </row>
    <row r="209" spans="5:7" x14ac:dyDescent="0.25">
      <c r="E209" s="82"/>
      <c r="F209" s="82"/>
      <c r="G209" s="82"/>
    </row>
    <row r="210" spans="5:7" x14ac:dyDescent="0.25">
      <c r="E210" s="82"/>
      <c r="F210" s="82"/>
      <c r="G210" s="82"/>
    </row>
    <row r="211" spans="5:7" x14ac:dyDescent="0.25">
      <c r="E211" s="82"/>
      <c r="F211" s="82"/>
      <c r="G211" s="82"/>
    </row>
    <row r="212" spans="5:7" x14ac:dyDescent="0.25">
      <c r="E212" s="82"/>
      <c r="F212" s="82"/>
      <c r="G212" s="82"/>
    </row>
    <row r="213" spans="5:7" x14ac:dyDescent="0.25">
      <c r="E213" s="82"/>
      <c r="F213" s="82"/>
      <c r="G213" s="82"/>
    </row>
    <row r="214" spans="5:7" x14ac:dyDescent="0.25">
      <c r="E214" s="82"/>
      <c r="F214" s="82"/>
      <c r="G214" s="82"/>
    </row>
    <row r="215" spans="5:7" x14ac:dyDescent="0.25">
      <c r="E215" s="82"/>
      <c r="F215" s="82"/>
      <c r="G215" s="82"/>
    </row>
    <row r="216" spans="5:7" x14ac:dyDescent="0.25">
      <c r="E216" s="82"/>
      <c r="F216" s="82"/>
      <c r="G216" s="82"/>
    </row>
    <row r="217" spans="5:7" x14ac:dyDescent="0.25">
      <c r="E217" s="82"/>
      <c r="F217" s="82"/>
      <c r="G217" s="82"/>
    </row>
    <row r="218" spans="5:7" x14ac:dyDescent="0.25">
      <c r="E218" s="82"/>
      <c r="F218" s="82"/>
      <c r="G218" s="82"/>
    </row>
    <row r="219" spans="5:7" x14ac:dyDescent="0.25">
      <c r="E219" s="82"/>
      <c r="F219" s="82"/>
      <c r="G219" s="82"/>
    </row>
    <row r="220" spans="5:7" x14ac:dyDescent="0.25">
      <c r="E220" s="82"/>
      <c r="F220" s="82"/>
      <c r="G220" s="82"/>
    </row>
    <row r="221" spans="5:7" x14ac:dyDescent="0.25">
      <c r="E221" s="82"/>
      <c r="F221" s="82"/>
      <c r="G221" s="82"/>
    </row>
    <row r="222" spans="5:7" x14ac:dyDescent="0.25">
      <c r="E222" s="82"/>
      <c r="F222" s="82"/>
      <c r="G222" s="82"/>
    </row>
    <row r="223" spans="5:7" x14ac:dyDescent="0.25">
      <c r="E223" s="82"/>
      <c r="F223" s="82"/>
      <c r="G223" s="82"/>
    </row>
    <row r="224" spans="5:7" x14ac:dyDescent="0.25">
      <c r="E224" s="82"/>
      <c r="F224" s="82"/>
      <c r="G224" s="82"/>
    </row>
    <row r="225" spans="5:7" x14ac:dyDescent="0.25">
      <c r="E225" s="82"/>
      <c r="F225" s="82"/>
      <c r="G225" s="82"/>
    </row>
    <row r="226" spans="5:7" x14ac:dyDescent="0.25">
      <c r="E226" s="82"/>
      <c r="F226" s="82"/>
      <c r="G226" s="82"/>
    </row>
    <row r="227" spans="5:7" x14ac:dyDescent="0.25">
      <c r="E227" s="82"/>
      <c r="F227" s="82"/>
      <c r="G227" s="82"/>
    </row>
    <row r="228" spans="5:7" x14ac:dyDescent="0.25">
      <c r="E228" s="82"/>
      <c r="F228" s="82"/>
      <c r="G228" s="82"/>
    </row>
    <row r="229" spans="5:7" x14ac:dyDescent="0.25">
      <c r="E229" s="82"/>
      <c r="F229" s="82"/>
      <c r="G229" s="82"/>
    </row>
    <row r="230" spans="5:7" x14ac:dyDescent="0.25">
      <c r="E230" s="82"/>
      <c r="F230" s="82"/>
      <c r="G230" s="82"/>
    </row>
    <row r="231" spans="5:7" x14ac:dyDescent="0.25">
      <c r="E231" s="82"/>
      <c r="F231" s="82"/>
      <c r="G231" s="82"/>
    </row>
    <row r="232" spans="5:7" x14ac:dyDescent="0.25">
      <c r="E232" s="82"/>
      <c r="F232" s="82"/>
      <c r="G232" s="82"/>
    </row>
    <row r="233" spans="5:7" x14ac:dyDescent="0.25">
      <c r="E233" s="82"/>
      <c r="F233" s="82"/>
      <c r="G233" s="82"/>
    </row>
    <row r="234" spans="5:7" x14ac:dyDescent="0.25">
      <c r="E234" s="82"/>
      <c r="F234" s="82"/>
      <c r="G234" s="82"/>
    </row>
    <row r="235" spans="5:7" x14ac:dyDescent="0.25">
      <c r="E235" s="82"/>
      <c r="F235" s="82"/>
      <c r="G235" s="82"/>
    </row>
    <row r="236" spans="5:7" x14ac:dyDescent="0.25">
      <c r="E236" s="82"/>
      <c r="F236" s="82"/>
      <c r="G236" s="82"/>
    </row>
    <row r="237" spans="5:7" x14ac:dyDescent="0.25">
      <c r="E237" s="82"/>
      <c r="F237" s="82"/>
      <c r="G237" s="82"/>
    </row>
    <row r="238" spans="5:7" x14ac:dyDescent="0.25">
      <c r="E238" s="82"/>
      <c r="F238" s="82"/>
      <c r="G238" s="82"/>
    </row>
    <row r="239" spans="5:7" x14ac:dyDescent="0.25">
      <c r="E239" s="82"/>
      <c r="F239" s="82"/>
      <c r="G239" s="82"/>
    </row>
    <row r="240" spans="5:7" x14ac:dyDescent="0.25">
      <c r="E240" s="82"/>
      <c r="F240" s="82"/>
      <c r="G240" s="82"/>
    </row>
    <row r="241" spans="5:7" x14ac:dyDescent="0.25">
      <c r="E241" s="82"/>
      <c r="F241" s="82"/>
      <c r="G241" s="82"/>
    </row>
    <row r="242" spans="5:7" x14ac:dyDescent="0.25">
      <c r="E242" s="82"/>
      <c r="F242" s="82"/>
      <c r="G242" s="82"/>
    </row>
    <row r="243" spans="5:7" x14ac:dyDescent="0.25">
      <c r="E243" s="82"/>
      <c r="F243" s="82"/>
      <c r="G243" s="82"/>
    </row>
    <row r="244" spans="5:7" x14ac:dyDescent="0.25">
      <c r="E244" s="82"/>
      <c r="F244" s="82"/>
      <c r="G244" s="82"/>
    </row>
    <row r="245" spans="5:7" x14ac:dyDescent="0.25">
      <c r="E245" s="82"/>
    </row>
    <row r="246" spans="5:7" x14ac:dyDescent="0.25">
      <c r="E246" s="82"/>
    </row>
    <row r="247" spans="5:7" x14ac:dyDescent="0.25">
      <c r="E247" s="82"/>
    </row>
  </sheetData>
  <mergeCells count="5">
    <mergeCell ref="B5:D5"/>
    <mergeCell ref="B6:D6"/>
    <mergeCell ref="B7:D7"/>
    <mergeCell ref="B9:D9"/>
    <mergeCell ref="B8:D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showGridLines="0" topLeftCell="A70" zoomScale="80" zoomScaleNormal="80" workbookViewId="0">
      <selection activeCell="D83" sqref="D83"/>
    </sheetView>
  </sheetViews>
  <sheetFormatPr defaultColWidth="9.140625" defaultRowHeight="15" x14ac:dyDescent="0.25"/>
  <cols>
    <col min="1" max="1" width="9.140625" style="66"/>
    <col min="2" max="2" width="40" style="78" customWidth="1"/>
    <col min="3" max="3" width="17.85546875" style="66" bestFit="1" customWidth="1"/>
    <col min="4" max="4" width="15" style="66" bestFit="1" customWidth="1"/>
    <col min="5" max="9" width="16" style="66" bestFit="1" customWidth="1"/>
    <col min="10" max="10" width="14.140625" style="66" bestFit="1" customWidth="1"/>
    <col min="11" max="15" width="13.5703125" style="66" bestFit="1" customWidth="1"/>
    <col min="16" max="16" width="15.140625" style="66" bestFit="1" customWidth="1"/>
    <col min="17" max="17" width="96.7109375" style="66" bestFit="1" customWidth="1"/>
    <col min="18" max="18" width="9.140625" style="66"/>
    <col min="19" max="26" width="6" style="66" bestFit="1" customWidth="1"/>
    <col min="27" max="28" width="7" style="66" bestFit="1" customWidth="1"/>
    <col min="29" max="16384" width="9.140625" style="66"/>
  </cols>
  <sheetData>
    <row r="1" spans="1:28" ht="18.75" x14ac:dyDescent="0.25">
      <c r="B1" s="88" t="s">
        <v>646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Q1" s="77" t="s">
        <v>94</v>
      </c>
    </row>
    <row r="2" spans="1:28" ht="18.75" x14ac:dyDescent="0.25">
      <c r="B2" s="88" t="s">
        <v>647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Q2" s="68" t="s">
        <v>96</v>
      </c>
    </row>
    <row r="3" spans="1:28" ht="18.75" x14ac:dyDescent="0.25">
      <c r="B3" s="88">
        <v>2018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Q3" s="68" t="s">
        <v>97</v>
      </c>
    </row>
    <row r="4" spans="1:28" ht="15.75" x14ac:dyDescent="0.25">
      <c r="B4" s="90" t="s">
        <v>107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Q4" s="68" t="s">
        <v>95</v>
      </c>
    </row>
    <row r="5" spans="1:28" x14ac:dyDescent="0.25">
      <c r="B5" s="91" t="s">
        <v>36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Q5" s="68" t="s">
        <v>98</v>
      </c>
    </row>
    <row r="6" spans="1:28" x14ac:dyDescent="0.25">
      <c r="Q6" s="68" t="s">
        <v>99</v>
      </c>
    </row>
    <row r="7" spans="1:28" ht="15.75" x14ac:dyDescent="0.25">
      <c r="B7" s="13" t="s">
        <v>0</v>
      </c>
      <c r="C7" s="69" t="s">
        <v>109</v>
      </c>
      <c r="D7" s="69" t="s">
        <v>82</v>
      </c>
      <c r="E7" s="69" t="s">
        <v>83</v>
      </c>
      <c r="F7" s="69" t="s">
        <v>84</v>
      </c>
      <c r="G7" s="69" t="s">
        <v>85</v>
      </c>
      <c r="H7" s="69" t="s">
        <v>86</v>
      </c>
      <c r="I7" s="69" t="s">
        <v>87</v>
      </c>
      <c r="J7" s="69" t="s">
        <v>88</v>
      </c>
      <c r="K7" s="69" t="s">
        <v>89</v>
      </c>
      <c r="L7" s="69" t="s">
        <v>90</v>
      </c>
      <c r="M7" s="69" t="s">
        <v>91</v>
      </c>
      <c r="N7" s="69" t="s">
        <v>92</v>
      </c>
      <c r="O7" s="69" t="s">
        <v>93</v>
      </c>
      <c r="AA7" s="79"/>
      <c r="AB7" s="79"/>
    </row>
    <row r="8" spans="1:28" x14ac:dyDescent="0.25">
      <c r="B8" s="1" t="s">
        <v>1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S8" s="73"/>
      <c r="T8" s="73"/>
      <c r="U8" s="73"/>
      <c r="V8" s="73"/>
      <c r="W8" s="73"/>
      <c r="X8" s="73"/>
      <c r="Y8" s="73"/>
      <c r="Z8" s="73"/>
      <c r="AA8" s="73"/>
      <c r="AB8" s="73"/>
    </row>
    <row r="9" spans="1:28" ht="30" x14ac:dyDescent="0.25">
      <c r="B9" s="67" t="s">
        <v>2</v>
      </c>
      <c r="C9" s="71">
        <f>SUM(D9:O9)</f>
        <v>403387160.73000002</v>
      </c>
      <c r="D9" s="71">
        <f>SUM(D10:D14)</f>
        <v>63858954.589999996</v>
      </c>
      <c r="E9" s="71">
        <f t="shared" ref="E9:O9" si="0">SUM(E10:E14)</f>
        <v>64814003.609999999</v>
      </c>
      <c r="F9" s="71">
        <f t="shared" si="0"/>
        <v>66508671.059999995</v>
      </c>
      <c r="G9" s="71">
        <f t="shared" si="0"/>
        <v>65973202.509999998</v>
      </c>
      <c r="H9" s="71">
        <f t="shared" si="0"/>
        <v>76061187.290000007</v>
      </c>
      <c r="I9" s="71">
        <f t="shared" si="0"/>
        <v>66171141.669999994</v>
      </c>
      <c r="J9" s="71">
        <f t="shared" si="0"/>
        <v>0</v>
      </c>
      <c r="K9" s="71">
        <f t="shared" si="0"/>
        <v>0</v>
      </c>
      <c r="L9" s="71">
        <f t="shared" si="0"/>
        <v>0</v>
      </c>
      <c r="M9" s="71">
        <f t="shared" si="0"/>
        <v>0</v>
      </c>
      <c r="N9" s="71">
        <f t="shared" si="0"/>
        <v>0</v>
      </c>
      <c r="O9" s="71">
        <f t="shared" si="0"/>
        <v>0</v>
      </c>
      <c r="S9" s="80"/>
    </row>
    <row r="10" spans="1:28" x14ac:dyDescent="0.25">
      <c r="A10" s="66" t="s">
        <v>130</v>
      </c>
      <c r="B10" s="5" t="s">
        <v>3</v>
      </c>
      <c r="C10" s="72">
        <f t="shared" ref="C10:C72" si="1">SUM(D10:O10)</f>
        <v>342433733.19999999</v>
      </c>
      <c r="D10" s="73">
        <f>VLOOKUP($A10,'Ejecución SIGEF'!$A$3:$O$28,3,FALSE)</f>
        <v>53985056.649999999</v>
      </c>
      <c r="E10" s="73">
        <f>VLOOKUP($A10,'Ejecución SIGEF'!$A$3:$O$28,4,FALSE)</f>
        <v>54822150.149999999</v>
      </c>
      <c r="F10" s="73">
        <f>VLOOKUP($A10,'Ejecución SIGEF'!$A$3:$O$28,5,FALSE)</f>
        <v>56242658.649999999</v>
      </c>
      <c r="G10" s="73">
        <f>VLOOKUP($A10,'Ejecución SIGEF'!$A$3:$O$28,6,FALSE)</f>
        <v>55774772.649999999</v>
      </c>
      <c r="H10" s="73">
        <f>VLOOKUP($A10,'Ejecución SIGEF'!$A$3:$O$28,7,FALSE)</f>
        <v>65790974.950000003</v>
      </c>
      <c r="I10" s="73">
        <f>VLOOKUP($A10,'Ejecución SIGEF'!$A$3:$O$28,8,FALSE)</f>
        <v>55818120.149999999</v>
      </c>
      <c r="J10" s="73"/>
      <c r="K10" s="73"/>
      <c r="L10" s="73"/>
      <c r="M10" s="73"/>
      <c r="N10" s="73"/>
      <c r="O10" s="73"/>
      <c r="P10" s="79"/>
      <c r="Q10" s="79"/>
    </row>
    <row r="11" spans="1:28" x14ac:dyDescent="0.25">
      <c r="A11" s="66" t="s">
        <v>174</v>
      </c>
      <c r="B11" s="5" t="s">
        <v>4</v>
      </c>
      <c r="C11" s="72">
        <f t="shared" si="1"/>
        <v>11764577.060000001</v>
      </c>
      <c r="D11" s="73">
        <f>VLOOKUP($A11,'Ejecución SIGEF'!$A$3:$O$28,3,FALSE)</f>
        <v>1929429.51</v>
      </c>
      <c r="E11" s="73">
        <f>VLOOKUP($A11,'Ejecución SIGEF'!$A$3:$O$28,4,FALSE)</f>
        <v>1929429.51</v>
      </c>
      <c r="F11" s="73">
        <f>VLOOKUP($A11,'Ejecución SIGEF'!$A$3:$O$28,5,FALSE)</f>
        <v>1961429.51</v>
      </c>
      <c r="G11" s="73">
        <f>VLOOKUP($A11,'Ejecución SIGEF'!$A$3:$O$28,6,FALSE)</f>
        <v>1961429.51</v>
      </c>
      <c r="H11" s="73">
        <f>VLOOKUP($A11,'Ejecución SIGEF'!$A$3:$O$28,7,FALSE)</f>
        <v>1997429.51</v>
      </c>
      <c r="I11" s="73">
        <f>VLOOKUP($A11,'Ejecución SIGEF'!$A$3:$O$28,8,FALSE)</f>
        <v>1985429.51</v>
      </c>
      <c r="J11" s="73">
        <f>VLOOKUP($A11,'Ejecución SIGEF'!$A$3:$O$28,9,FALSE)</f>
        <v>0</v>
      </c>
      <c r="P11" s="79"/>
    </row>
    <row r="12" spans="1:28" ht="30" x14ac:dyDescent="0.25">
      <c r="A12" s="66" t="s">
        <v>603</v>
      </c>
      <c r="B12" s="5" t="s">
        <v>40</v>
      </c>
      <c r="C12" s="72">
        <f t="shared" si="1"/>
        <v>0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</row>
    <row r="13" spans="1:28" ht="30" x14ac:dyDescent="0.25">
      <c r="A13" s="66" t="s">
        <v>187</v>
      </c>
      <c r="B13" s="5" t="s">
        <v>5</v>
      </c>
      <c r="C13" s="72">
        <f t="shared" si="1"/>
        <v>0</v>
      </c>
      <c r="D13" s="73">
        <f>VLOOKUP($A13,'Ejecución SIGEF'!$A$3:$O$28,3,FALSE)</f>
        <v>0</v>
      </c>
      <c r="E13" s="73">
        <f>VLOOKUP($A13,'Ejecución SIGEF'!$A$3:$O$28,4,FALSE)</f>
        <v>0</v>
      </c>
      <c r="F13" s="73">
        <f>VLOOKUP($A13,'Ejecución SIGEF'!$A$3:$O$28,5,FALSE)</f>
        <v>0</v>
      </c>
      <c r="G13" s="73">
        <f>VLOOKUP($A13,'Ejecución SIGEF'!$A$3:$O$28,6,FALSE)</f>
        <v>0</v>
      </c>
      <c r="H13" s="73">
        <f>VLOOKUP($A13,'Ejecución SIGEF'!$A$3:$O$28,7,FALSE)</f>
        <v>0</v>
      </c>
      <c r="I13" s="73">
        <f>VLOOKUP($A13,'Ejecución SIGEF'!$A$3:$O$28,8,FALSE)</f>
        <v>0</v>
      </c>
      <c r="J13" s="73">
        <f>VLOOKUP($A13,'Ejecución SIGEF'!$A$3:$O$28,9,FALSE)</f>
        <v>0</v>
      </c>
    </row>
    <row r="14" spans="1:28" ht="30" x14ac:dyDescent="0.25">
      <c r="A14" s="66" t="s">
        <v>193</v>
      </c>
      <c r="B14" s="5" t="s">
        <v>6</v>
      </c>
      <c r="C14" s="72">
        <f t="shared" si="1"/>
        <v>49188850.469999999</v>
      </c>
      <c r="D14" s="73">
        <f>VLOOKUP($A14,'Ejecución SIGEF'!$A$3:$O$28,3,FALSE)</f>
        <v>7944468.4299999997</v>
      </c>
      <c r="E14" s="73">
        <f>VLOOKUP($A14,'Ejecución SIGEF'!$A$3:$O$28,4,FALSE)</f>
        <v>8062423.9500000002</v>
      </c>
      <c r="F14" s="73">
        <f>VLOOKUP($A14,'Ejecución SIGEF'!$A$3:$O$28,5,FALSE)</f>
        <v>8304582.9000000004</v>
      </c>
      <c r="G14" s="73">
        <f>VLOOKUP($A14,'Ejecución SIGEF'!$A$3:$O$28,6,FALSE)</f>
        <v>8237000.3499999996</v>
      </c>
      <c r="H14" s="73">
        <f>VLOOKUP($A14,'Ejecución SIGEF'!$A$3:$O$28,7,FALSE)</f>
        <v>8272782.8300000001</v>
      </c>
      <c r="I14" s="73">
        <f>VLOOKUP($A14,'Ejecución SIGEF'!$A$3:$O$28,8,FALSE)</f>
        <v>8367592.0099999998</v>
      </c>
      <c r="J14" s="73"/>
    </row>
    <row r="15" spans="1:28" x14ac:dyDescent="0.25">
      <c r="A15" s="66" t="s">
        <v>604</v>
      </c>
      <c r="B15" s="67" t="s">
        <v>7</v>
      </c>
      <c r="C15" s="71">
        <f>SUM(D15:O15)</f>
        <v>23743001.419999998</v>
      </c>
      <c r="D15" s="71">
        <f>SUM(D16:D24)</f>
        <v>1424557.94</v>
      </c>
      <c r="E15" s="71">
        <f t="shared" ref="E15:O15" si="2">SUM(E16:E24)</f>
        <v>1949597.81</v>
      </c>
      <c r="F15" s="71">
        <f t="shared" si="2"/>
        <v>2798313.9899999998</v>
      </c>
      <c r="G15" s="71">
        <f t="shared" si="2"/>
        <v>7837039.6799999997</v>
      </c>
      <c r="H15" s="71">
        <f t="shared" si="2"/>
        <v>6367829.2699999996</v>
      </c>
      <c r="I15" s="71">
        <f t="shared" si="2"/>
        <v>3365662.73</v>
      </c>
      <c r="J15" s="71">
        <f t="shared" si="2"/>
        <v>0</v>
      </c>
      <c r="K15" s="71">
        <f t="shared" si="2"/>
        <v>0</v>
      </c>
      <c r="L15" s="71">
        <f t="shared" si="2"/>
        <v>0</v>
      </c>
      <c r="M15" s="71">
        <f t="shared" si="2"/>
        <v>0</v>
      </c>
      <c r="N15" s="71">
        <f t="shared" si="2"/>
        <v>0</v>
      </c>
      <c r="O15" s="71">
        <f t="shared" si="2"/>
        <v>0</v>
      </c>
    </row>
    <row r="16" spans="1:28" x14ac:dyDescent="0.25">
      <c r="A16" s="66" t="s">
        <v>219</v>
      </c>
      <c r="B16" s="5" t="s">
        <v>8</v>
      </c>
      <c r="C16" s="72">
        <f t="shared" si="1"/>
        <v>8262991.4299999988</v>
      </c>
      <c r="D16" s="73">
        <f>VLOOKUP($A16,'Ejecución SIGEF'!$A$3:$O$28,3,FALSE)</f>
        <v>1424557.94</v>
      </c>
      <c r="E16" s="73">
        <f>VLOOKUP($A16,'Ejecución SIGEF'!$A$3:$O$28,4,FALSE)</f>
        <v>1315020.7</v>
      </c>
      <c r="F16" s="73">
        <f>VLOOKUP($A16,'Ejecución SIGEF'!$A$3:$O$28,5,FALSE)</f>
        <v>1293686.6299999999</v>
      </c>
      <c r="G16" s="73">
        <f>VLOOKUP($A16,'Ejecución SIGEF'!$A$3:$O$28,6,FALSE)</f>
        <v>1365186.94</v>
      </c>
      <c r="H16" s="73">
        <f>VLOOKUP($A16,'Ejecución SIGEF'!$A$3:$O$28,7,FALSE)</f>
        <v>1384522.29</v>
      </c>
      <c r="I16" s="73">
        <f>VLOOKUP($A16,'Ejecución SIGEF'!$A$3:$O$28,8,FALSE)</f>
        <v>1480016.93</v>
      </c>
      <c r="J16" s="73">
        <f>VLOOKUP($A16,'Ejecución SIGEF'!$A$3:$O$28,9,FALSE)</f>
        <v>0</v>
      </c>
    </row>
    <row r="17" spans="1:15" ht="30" x14ac:dyDescent="0.25">
      <c r="A17" s="66" t="s">
        <v>248</v>
      </c>
      <c r="B17" s="5" t="s">
        <v>9</v>
      </c>
      <c r="C17" s="72">
        <f t="shared" si="1"/>
        <v>4269842.84</v>
      </c>
      <c r="D17" s="73">
        <f>VLOOKUP($A17,'Ejecución SIGEF'!$A$3:$O$28,3,FALSE)</f>
        <v>0</v>
      </c>
      <c r="E17" s="73">
        <f>VLOOKUP($A17,'Ejecución SIGEF'!$A$3:$O$28,4,FALSE)</f>
        <v>0</v>
      </c>
      <c r="F17" s="73">
        <f>VLOOKUP($A17,'Ejecución SIGEF'!$A$3:$O$28,5,FALSE)</f>
        <v>0</v>
      </c>
      <c r="G17" s="73">
        <f>VLOOKUP($A17,'Ejecución SIGEF'!$A$3:$O$28,6,FALSE)</f>
        <v>2709877.24</v>
      </c>
      <c r="H17" s="73">
        <f>VLOOKUP($A17,'Ejecución SIGEF'!$A$3:$O$28,7,FALSE)</f>
        <v>1559965.6</v>
      </c>
      <c r="I17" s="73">
        <f>VLOOKUP($A17,'Ejecución SIGEF'!$A$3:$O$28,8,FALSE)</f>
        <v>0</v>
      </c>
      <c r="J17" s="73"/>
    </row>
    <row r="18" spans="1:15" x14ac:dyDescent="0.25">
      <c r="A18" s="66" t="s">
        <v>263</v>
      </c>
      <c r="B18" s="5" t="s">
        <v>10</v>
      </c>
      <c r="C18" s="72">
        <f t="shared" si="1"/>
        <v>4179468.38</v>
      </c>
      <c r="D18" s="73">
        <f>VLOOKUP($A18,'Ejecución SIGEF'!$A$3:$O$28,3,FALSE)</f>
        <v>0</v>
      </c>
      <c r="E18" s="73">
        <f>VLOOKUP($A18,'Ejecución SIGEF'!$A$3:$O$28,4,FALSE)</f>
        <v>0</v>
      </c>
      <c r="F18" s="73">
        <f>VLOOKUP($A18,'Ejecución SIGEF'!$A$3:$O$28,5,FALSE)</f>
        <v>0</v>
      </c>
      <c r="G18" s="73">
        <f>VLOOKUP($A18,'Ejecución SIGEF'!$A$3:$O$28,6,FALSE)</f>
        <v>1665693.51</v>
      </c>
      <c r="H18" s="73">
        <f>VLOOKUP($A18,'Ejecución SIGEF'!$A$3:$O$28,7,FALSE)</f>
        <v>2513774.87</v>
      </c>
      <c r="I18" s="73">
        <f>VLOOKUP($A18,'Ejecución SIGEF'!$A$3:$O$28,8,FALSE)</f>
        <v>0</v>
      </c>
      <c r="J18" s="73"/>
    </row>
    <row r="19" spans="1:15" ht="18" customHeight="1" x14ac:dyDescent="0.25">
      <c r="A19" s="66" t="s">
        <v>269</v>
      </c>
      <c r="B19" s="5" t="s">
        <v>11</v>
      </c>
      <c r="C19" s="72">
        <f t="shared" si="1"/>
        <v>5465</v>
      </c>
      <c r="D19" s="73">
        <f>VLOOKUP($A19,'Ejecución SIGEF'!$A$3:$O$28,3,FALSE)</f>
        <v>0</v>
      </c>
      <c r="E19" s="73">
        <f>VLOOKUP($A19,'Ejecución SIGEF'!$A$3:$O$28,4,FALSE)</f>
        <v>0</v>
      </c>
      <c r="F19" s="73">
        <f>VLOOKUP($A19,'Ejecución SIGEF'!$A$3:$O$28,5,FALSE)</f>
        <v>0</v>
      </c>
      <c r="G19" s="73">
        <f>VLOOKUP($A19,'Ejecución SIGEF'!$A$3:$O$28,6,FALSE)</f>
        <v>1585</v>
      </c>
      <c r="H19" s="73">
        <f>VLOOKUP($A19,'Ejecución SIGEF'!$A$3:$O$28,7,FALSE)</f>
        <v>3880</v>
      </c>
      <c r="I19" s="73">
        <f>VLOOKUP($A19,'Ejecución SIGEF'!$A$3:$O$28,8,FALSE)</f>
        <v>0</v>
      </c>
      <c r="J19" s="73"/>
    </row>
    <row r="20" spans="1:15" x14ac:dyDescent="0.25">
      <c r="A20" s="66" t="s">
        <v>283</v>
      </c>
      <c r="B20" s="5" t="s">
        <v>12</v>
      </c>
      <c r="C20" s="72">
        <f t="shared" si="1"/>
        <v>2409084</v>
      </c>
      <c r="D20" s="73">
        <f>VLOOKUP($A20,'Ejecución SIGEF'!$A$3:$O$28,3,FALSE)</f>
        <v>0</v>
      </c>
      <c r="E20" s="73">
        <f>VLOOKUP($A20,'Ejecución SIGEF'!$A$3:$O$28,4,FALSE)</f>
        <v>0</v>
      </c>
      <c r="F20" s="73">
        <f>VLOOKUP($A20,'Ejecución SIGEF'!$A$3:$O$28,5,FALSE)</f>
        <v>1068370</v>
      </c>
      <c r="G20" s="73">
        <f>VLOOKUP($A20,'Ejecución SIGEF'!$A$3:$O$28,6,FALSE)</f>
        <v>1131854</v>
      </c>
      <c r="H20" s="73">
        <f>VLOOKUP($A20,'Ejecución SIGEF'!$A$3:$O$28,7,FALSE)</f>
        <v>208860</v>
      </c>
      <c r="I20" s="73">
        <f>VLOOKUP($A20,'Ejecución SIGEF'!$A$3:$O$28,8,FALSE)</f>
        <v>0</v>
      </c>
      <c r="J20" s="73">
        <f>VLOOKUP($A20,'Ejecución SIGEF'!$A$3:$O$28,9,FALSE)</f>
        <v>0</v>
      </c>
    </row>
    <row r="21" spans="1:15" x14ac:dyDescent="0.25">
      <c r="A21" s="66" t="s">
        <v>306</v>
      </c>
      <c r="B21" s="5" t="s">
        <v>13</v>
      </c>
      <c r="C21" s="72">
        <f t="shared" si="1"/>
        <v>3839016.46</v>
      </c>
      <c r="D21" s="73">
        <f>VLOOKUP($A21,'Ejecución SIGEF'!$A$3:$O$28,3,FALSE)</f>
        <v>0</v>
      </c>
      <c r="E21" s="73">
        <f>VLOOKUP($A21,'Ejecución SIGEF'!$A$3:$O$28,4,FALSE)</f>
        <v>634577.11</v>
      </c>
      <c r="F21" s="73">
        <f>VLOOKUP($A21,'Ejecución SIGEF'!$A$3:$O$28,5,FALSE)</f>
        <v>436257.36</v>
      </c>
      <c r="G21" s="73">
        <f>VLOOKUP($A21,'Ejecución SIGEF'!$A$3:$O$28,6,FALSE)</f>
        <v>437042.01</v>
      </c>
      <c r="H21" s="73">
        <f>VLOOKUP($A21,'Ejecución SIGEF'!$A$3:$O$28,7,FALSE)</f>
        <v>445494.18</v>
      </c>
      <c r="I21" s="73">
        <f>VLOOKUP($A21,'Ejecución SIGEF'!$A$3:$O$28,8,FALSE)</f>
        <v>1885645.8</v>
      </c>
      <c r="J21" s="73"/>
    </row>
    <row r="22" spans="1:15" ht="45" x14ac:dyDescent="0.25">
      <c r="A22" s="66" t="s">
        <v>319</v>
      </c>
      <c r="B22" s="5" t="s">
        <v>14</v>
      </c>
      <c r="C22" s="72">
        <f t="shared" si="1"/>
        <v>588726.51</v>
      </c>
      <c r="D22" s="73">
        <f>VLOOKUP($A22,'Ejecución SIGEF'!$A$3:$O$28,3,FALSE)</f>
        <v>0</v>
      </c>
      <c r="E22" s="73">
        <f>VLOOKUP($A22,'Ejecución SIGEF'!$A$3:$O$28,4,FALSE)</f>
        <v>0</v>
      </c>
      <c r="F22" s="73">
        <f>VLOOKUP($A22,'Ejecución SIGEF'!$A$3:$O$28,5,FALSE)</f>
        <v>0</v>
      </c>
      <c r="G22" s="73">
        <f>VLOOKUP($A22,'Ejecución SIGEF'!$A$3:$O$28,6,FALSE)</f>
        <v>357607.6</v>
      </c>
      <c r="H22" s="73">
        <f>VLOOKUP($A22,'Ejecución SIGEF'!$A$3:$O$28,7,FALSE)</f>
        <v>231118.91</v>
      </c>
      <c r="I22" s="73">
        <f>VLOOKUP($A22,'Ejecución SIGEF'!$A$3:$O$28,8,FALSE)</f>
        <v>0</v>
      </c>
      <c r="J22" s="73"/>
    </row>
    <row r="23" spans="1:15" ht="30" x14ac:dyDescent="0.25">
      <c r="A23" s="66" t="s">
        <v>340</v>
      </c>
      <c r="B23" s="5" t="s">
        <v>15</v>
      </c>
      <c r="C23" s="72">
        <f t="shared" si="1"/>
        <v>188406.8</v>
      </c>
      <c r="D23" s="73">
        <f>VLOOKUP($A23,'Ejecución SIGEF'!$A$3:$O$28,3,FALSE)</f>
        <v>0</v>
      </c>
      <c r="E23" s="73">
        <f>VLOOKUP($A23,'Ejecución SIGEF'!$A$3:$O$28,4,FALSE)</f>
        <v>0</v>
      </c>
      <c r="F23" s="73">
        <f>VLOOKUP($A23,'Ejecución SIGEF'!$A$3:$O$28,5,FALSE)</f>
        <v>0</v>
      </c>
      <c r="G23" s="73">
        <f>VLOOKUP($A23,'Ejecución SIGEF'!$A$3:$O$28,6,FALSE)</f>
        <v>168193.38</v>
      </c>
      <c r="H23" s="73">
        <f>VLOOKUP($A23,'Ejecución SIGEF'!$A$3:$O$28,7,FALSE)</f>
        <v>20213.419999999998</v>
      </c>
      <c r="I23" s="73">
        <f>VLOOKUP($A23,'Ejecución SIGEF'!$A$3:$O$28,8,FALSE)</f>
        <v>0</v>
      </c>
      <c r="J23" s="73"/>
    </row>
    <row r="24" spans="1:15" ht="30" x14ac:dyDescent="0.25">
      <c r="A24" s="66" t="s">
        <v>605</v>
      </c>
      <c r="B24" s="5" t="s">
        <v>41</v>
      </c>
      <c r="C24" s="72">
        <f t="shared" si="1"/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</row>
    <row r="25" spans="1:15" x14ac:dyDescent="0.25">
      <c r="A25" s="66" t="s">
        <v>606</v>
      </c>
      <c r="B25" s="67" t="s">
        <v>16</v>
      </c>
      <c r="C25" s="71">
        <f>SUM(D25:O25)</f>
        <v>12483478.810000001</v>
      </c>
      <c r="D25" s="71">
        <f>SUM(D26:D34)</f>
        <v>0</v>
      </c>
      <c r="E25" s="71">
        <f t="shared" ref="E25:O25" si="3">SUM(E26:E34)</f>
        <v>3426000</v>
      </c>
      <c r="F25" s="71">
        <f t="shared" si="3"/>
        <v>1713000</v>
      </c>
      <c r="G25" s="71">
        <f t="shared" si="3"/>
        <v>2295544.2999999998</v>
      </c>
      <c r="H25" s="71">
        <f t="shared" si="3"/>
        <v>2667821.16</v>
      </c>
      <c r="I25" s="71">
        <f t="shared" si="3"/>
        <v>2381113.35</v>
      </c>
      <c r="J25" s="71">
        <f t="shared" si="3"/>
        <v>0</v>
      </c>
      <c r="K25" s="71">
        <f t="shared" si="3"/>
        <v>0</v>
      </c>
      <c r="L25" s="71">
        <f t="shared" si="3"/>
        <v>0</v>
      </c>
      <c r="M25" s="71">
        <f t="shared" si="3"/>
        <v>0</v>
      </c>
      <c r="N25" s="71">
        <f t="shared" si="3"/>
        <v>0</v>
      </c>
      <c r="O25" s="71">
        <f t="shared" si="3"/>
        <v>0</v>
      </c>
    </row>
    <row r="26" spans="1:15" ht="30" x14ac:dyDescent="0.25">
      <c r="A26" s="66" t="s">
        <v>402</v>
      </c>
      <c r="B26" s="5" t="s">
        <v>17</v>
      </c>
      <c r="C26" s="72">
        <f t="shared" si="1"/>
        <v>199122.67</v>
      </c>
      <c r="D26" s="73">
        <f>VLOOKUP($A26,'Ejecución SIGEF'!$A$3:$O$28,3,FALSE)</f>
        <v>0</v>
      </c>
      <c r="E26" s="73">
        <f>VLOOKUP($A26,'Ejecución SIGEF'!$A$3:$O$28,4,FALSE)</f>
        <v>0</v>
      </c>
      <c r="F26" s="73">
        <f>VLOOKUP($A26,'Ejecución SIGEF'!$A$3:$O$28,5,FALSE)</f>
        <v>0</v>
      </c>
      <c r="G26" s="73">
        <f>VLOOKUP($A26,'Ejecución SIGEF'!$A$3:$O$28,6,FALSE)</f>
        <v>151466.44</v>
      </c>
      <c r="H26" s="73">
        <f>VLOOKUP($A26,'Ejecución SIGEF'!$A$3:$O$28,7,FALSE)</f>
        <v>47656.23</v>
      </c>
      <c r="I26" s="73">
        <f>VLOOKUP($A26,'Ejecución SIGEF'!$A$3:$O$28,8,FALSE)</f>
        <v>0</v>
      </c>
      <c r="J26" s="73"/>
    </row>
    <row r="27" spans="1:15" x14ac:dyDescent="0.25">
      <c r="A27" s="66" t="s">
        <v>409</v>
      </c>
      <c r="B27" s="5" t="s">
        <v>18</v>
      </c>
      <c r="C27" s="72">
        <f t="shared" si="1"/>
        <v>0</v>
      </c>
      <c r="D27" s="73">
        <f>VLOOKUP($A27,'Ejecución SIGEF'!$A$3:$O$28,3,FALSE)</f>
        <v>0</v>
      </c>
      <c r="E27" s="73">
        <f>VLOOKUP($A27,'Ejecución SIGEF'!$A$3:$O$28,4,FALSE)</f>
        <v>0</v>
      </c>
      <c r="F27" s="73">
        <f>VLOOKUP($A27,'Ejecución SIGEF'!$A$3:$O$28,5,FALSE)</f>
        <v>0</v>
      </c>
      <c r="G27" s="73">
        <f>VLOOKUP($A27,'Ejecución SIGEF'!$A$3:$O$28,6,FALSE)</f>
        <v>0</v>
      </c>
      <c r="H27" s="73">
        <f>VLOOKUP($A27,'Ejecución SIGEF'!$A$3:$O$28,7,FALSE)</f>
        <v>0</v>
      </c>
      <c r="I27" s="73">
        <f>VLOOKUP($A27,'Ejecución SIGEF'!$A$3:$O$28,8,FALSE)</f>
        <v>0</v>
      </c>
      <c r="J27" s="73"/>
    </row>
    <row r="28" spans="1:15" ht="30" x14ac:dyDescent="0.25">
      <c r="A28" s="66" t="s">
        <v>416</v>
      </c>
      <c r="B28" s="5" t="s">
        <v>19</v>
      </c>
      <c r="C28" s="72">
        <f t="shared" si="1"/>
        <v>73111</v>
      </c>
      <c r="D28" s="73">
        <f>VLOOKUP($A28,'Ejecución SIGEF'!$A$3:$O$28,3,FALSE)</f>
        <v>0</v>
      </c>
      <c r="E28" s="73">
        <f>VLOOKUP($A28,'Ejecución SIGEF'!$A$3:$O$28,4,FALSE)</f>
        <v>0</v>
      </c>
      <c r="F28" s="73">
        <f>VLOOKUP($A28,'Ejecución SIGEF'!$A$3:$O$28,5,FALSE)</f>
        <v>0</v>
      </c>
      <c r="G28" s="73">
        <f>VLOOKUP($A28,'Ejecución SIGEF'!$A$3:$O$28,6,FALSE)</f>
        <v>73111</v>
      </c>
      <c r="H28" s="73">
        <f>VLOOKUP($A28,'Ejecución SIGEF'!$A$3:$O$28,7,FALSE)</f>
        <v>0</v>
      </c>
      <c r="I28" s="73">
        <f>VLOOKUP($A28,'Ejecución SIGEF'!$A$3:$O$28,8,FALSE)</f>
        <v>0</v>
      </c>
      <c r="J28" s="73"/>
    </row>
    <row r="29" spans="1:15" x14ac:dyDescent="0.25">
      <c r="A29" s="66" t="s">
        <v>427</v>
      </c>
      <c r="B29" s="5" t="s">
        <v>20</v>
      </c>
      <c r="C29" s="72">
        <f t="shared" si="1"/>
        <v>5230.16</v>
      </c>
      <c r="D29" s="73">
        <f>VLOOKUP($A29,'Ejecución SIGEF'!$A$3:$O$28,3,FALSE)</f>
        <v>0</v>
      </c>
      <c r="E29" s="73">
        <f>VLOOKUP($A29,'Ejecución SIGEF'!$A$3:$O$28,4,FALSE)</f>
        <v>0</v>
      </c>
      <c r="F29" s="73">
        <f>VLOOKUP($A29,'Ejecución SIGEF'!$A$3:$O$28,5,FALSE)</f>
        <v>0</v>
      </c>
      <c r="G29" s="73">
        <f>VLOOKUP($A29,'Ejecución SIGEF'!$A$3:$O$28,6,FALSE)</f>
        <v>5000.21</v>
      </c>
      <c r="H29" s="73">
        <f>VLOOKUP($A29,'Ejecución SIGEF'!$A$3:$O$28,7,FALSE)</f>
        <v>229.95</v>
      </c>
      <c r="I29" s="73">
        <f>VLOOKUP($A29,'Ejecución SIGEF'!$A$3:$O$28,8,FALSE)</f>
        <v>0</v>
      </c>
      <c r="J29" s="73">
        <f>VLOOKUP($A29,'Ejecución SIGEF'!$A$3:$O$28,9,FALSE)</f>
        <v>0</v>
      </c>
    </row>
    <row r="30" spans="1:15" ht="30" x14ac:dyDescent="0.25">
      <c r="A30" s="66" t="s">
        <v>433</v>
      </c>
      <c r="B30" s="5" t="s">
        <v>21</v>
      </c>
      <c r="C30" s="72">
        <f t="shared" si="1"/>
        <v>44224.65</v>
      </c>
      <c r="D30" s="73">
        <f>VLOOKUP($A30,'Ejecución SIGEF'!$A$3:$O$28,3,FALSE)</f>
        <v>0</v>
      </c>
      <c r="E30" s="73">
        <f>VLOOKUP($A30,'Ejecución SIGEF'!$A$3:$O$28,4,FALSE)</f>
        <v>0</v>
      </c>
      <c r="F30" s="73">
        <f>VLOOKUP($A30,'Ejecución SIGEF'!$A$3:$O$28,5,FALSE)</f>
        <v>0</v>
      </c>
      <c r="G30" s="73">
        <f>VLOOKUP($A30,'Ejecución SIGEF'!$A$3:$O$28,6,FALSE)</f>
        <v>44224.65</v>
      </c>
      <c r="H30" s="73">
        <f>VLOOKUP($A30,'Ejecución SIGEF'!$A$3:$O$28,7,FALSE)</f>
        <v>0</v>
      </c>
      <c r="I30" s="73">
        <f>VLOOKUP($A30,'Ejecución SIGEF'!$A$3:$O$28,8,FALSE)</f>
        <v>0</v>
      </c>
      <c r="J30" s="73"/>
    </row>
    <row r="31" spans="1:15" ht="30" x14ac:dyDescent="0.25">
      <c r="A31" s="66" t="s">
        <v>607</v>
      </c>
      <c r="B31" s="5" t="s">
        <v>22</v>
      </c>
      <c r="C31" s="72">
        <f t="shared" si="1"/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</row>
    <row r="32" spans="1:15" ht="30" x14ac:dyDescent="0.25">
      <c r="A32" s="66" t="s">
        <v>444</v>
      </c>
      <c r="B32" s="5" t="s">
        <v>23</v>
      </c>
      <c r="C32" s="72">
        <f t="shared" si="1"/>
        <v>10838268.050000001</v>
      </c>
      <c r="D32" s="73">
        <f>VLOOKUP($A32,'Ejecución SIGEF'!$A$3:$O$28,3,FALSE)</f>
        <v>0</v>
      </c>
      <c r="E32" s="73">
        <f>VLOOKUP($A32,'Ejecución SIGEF'!$A$3:$O$28,4,FALSE)</f>
        <v>3426000</v>
      </c>
      <c r="F32" s="73">
        <f>VLOOKUP($A32,'Ejecución SIGEF'!$A$3:$O$28,5,FALSE)</f>
        <v>1713000</v>
      </c>
      <c r="G32" s="73">
        <f>VLOOKUP($A32,'Ejecución SIGEF'!$A$3:$O$28,6,FALSE)</f>
        <v>1713000</v>
      </c>
      <c r="H32" s="73">
        <f>VLOOKUP($A32,'Ejecución SIGEF'!$A$3:$O$28,7,FALSE)</f>
        <v>1933000</v>
      </c>
      <c r="I32" s="73">
        <f>VLOOKUP($A32,'Ejecución SIGEF'!$A$3:$O$28,8,FALSE)</f>
        <v>2053268.05</v>
      </c>
      <c r="J32" s="73">
        <f>VLOOKUP($A32,'Ejecución SIGEF'!$A$3:$O$28,9,FALSE)</f>
        <v>0</v>
      </c>
    </row>
    <row r="33" spans="1:15" ht="45" x14ac:dyDescent="0.25">
      <c r="A33" s="66" t="s">
        <v>608</v>
      </c>
      <c r="B33" s="5" t="s">
        <v>42</v>
      </c>
      <c r="C33" s="72">
        <f t="shared" si="1"/>
        <v>0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</row>
    <row r="34" spans="1:15" x14ac:dyDescent="0.25">
      <c r="A34" s="66" t="s">
        <v>457</v>
      </c>
      <c r="B34" s="5" t="s">
        <v>24</v>
      </c>
      <c r="C34" s="72">
        <f t="shared" si="1"/>
        <v>1323522.28</v>
      </c>
      <c r="D34" s="73">
        <f>VLOOKUP($A34,'Ejecución SIGEF'!$A$3:$O$28,3,FALSE)</f>
        <v>0</v>
      </c>
      <c r="E34" s="73">
        <f>VLOOKUP($A34,'Ejecución SIGEF'!$A$3:$O$28,4,FALSE)</f>
        <v>0</v>
      </c>
      <c r="F34" s="73">
        <f>VLOOKUP($A34,'Ejecución SIGEF'!$A$3:$O$28,5,FALSE)</f>
        <v>0</v>
      </c>
      <c r="G34" s="73">
        <f>VLOOKUP($A34,'Ejecución SIGEF'!$A$3:$O$28,6,FALSE)</f>
        <v>308742</v>
      </c>
      <c r="H34" s="73">
        <f>VLOOKUP($A34,'Ejecución SIGEF'!$A$3:$O$28,7,FALSE)</f>
        <v>686934.98</v>
      </c>
      <c r="I34" s="73">
        <f>VLOOKUP($A34,'Ejecución SIGEF'!$A$3:$O$28,8,FALSE)</f>
        <v>327845.3</v>
      </c>
      <c r="J34" s="73"/>
    </row>
    <row r="35" spans="1:15" x14ac:dyDescent="0.25">
      <c r="A35" s="66" t="s">
        <v>609</v>
      </c>
      <c r="B35" s="67" t="s">
        <v>25</v>
      </c>
      <c r="C35" s="71">
        <f>SUM(D35:O35)</f>
        <v>0</v>
      </c>
      <c r="D35" s="71">
        <f>SUM(D36:D42)</f>
        <v>0</v>
      </c>
      <c r="E35" s="71">
        <f t="shared" ref="E35:O35" si="4">SUM(E36:E42)</f>
        <v>0</v>
      </c>
      <c r="F35" s="71">
        <f t="shared" si="4"/>
        <v>0</v>
      </c>
      <c r="G35" s="71">
        <f t="shared" si="4"/>
        <v>0</v>
      </c>
      <c r="H35" s="71">
        <f t="shared" si="4"/>
        <v>0</v>
      </c>
      <c r="I35" s="71">
        <f t="shared" si="4"/>
        <v>0</v>
      </c>
      <c r="J35" s="71">
        <f t="shared" si="4"/>
        <v>0</v>
      </c>
      <c r="K35" s="71">
        <f t="shared" si="4"/>
        <v>0</v>
      </c>
      <c r="L35" s="71">
        <f t="shared" si="4"/>
        <v>0</v>
      </c>
      <c r="M35" s="71">
        <f t="shared" si="4"/>
        <v>0</v>
      </c>
      <c r="N35" s="71">
        <f t="shared" si="4"/>
        <v>0</v>
      </c>
      <c r="O35" s="71">
        <f t="shared" si="4"/>
        <v>0</v>
      </c>
    </row>
    <row r="36" spans="1:15" ht="30" x14ac:dyDescent="0.25">
      <c r="A36" s="66" t="s">
        <v>491</v>
      </c>
      <c r="B36" s="5" t="s">
        <v>26</v>
      </c>
      <c r="C36" s="72">
        <f t="shared" si="1"/>
        <v>0</v>
      </c>
      <c r="D36" s="73">
        <f>VLOOKUP($A36,'Ejecución SIGEF'!$A$3:$O$28,3,FALSE)</f>
        <v>0</v>
      </c>
      <c r="E36" s="73">
        <f>VLOOKUP($A36,'Ejecución SIGEF'!$A$3:$O$28,4,FALSE)</f>
        <v>0</v>
      </c>
      <c r="F36" s="73">
        <f>VLOOKUP($A36,'Ejecución SIGEF'!$A$3:$O$28,5,FALSE)</f>
        <v>0</v>
      </c>
      <c r="G36" s="73">
        <f>VLOOKUP($A36,'Ejecución SIGEF'!$A$3:$O$28,6,FALSE)</f>
        <v>0</v>
      </c>
      <c r="H36" s="73">
        <f>VLOOKUP($A36,'Ejecución SIGEF'!$A$3:$O$28,7,FALSE)</f>
        <v>0</v>
      </c>
      <c r="I36" s="73">
        <f>VLOOKUP($A36,'Ejecución SIGEF'!$A$3:$O$28,8,FALSE)</f>
        <v>0</v>
      </c>
      <c r="J36" s="73">
        <f>VLOOKUP($A36,'Ejecución SIGEF'!$A$3:$O$28,9,FALSE)</f>
        <v>0</v>
      </c>
    </row>
    <row r="37" spans="1:15" ht="30" x14ac:dyDescent="0.25">
      <c r="A37" s="66" t="s">
        <v>610</v>
      </c>
      <c r="B37" s="5" t="s">
        <v>43</v>
      </c>
      <c r="C37" s="72">
        <f t="shared" si="1"/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</row>
    <row r="38" spans="1:15" ht="30" x14ac:dyDescent="0.25">
      <c r="A38" s="66" t="s">
        <v>611</v>
      </c>
      <c r="B38" s="5" t="s">
        <v>44</v>
      </c>
      <c r="C38" s="72">
        <f t="shared" si="1"/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</row>
    <row r="39" spans="1:15" ht="30" x14ac:dyDescent="0.25">
      <c r="A39" s="66" t="s">
        <v>612</v>
      </c>
      <c r="B39" s="5" t="s">
        <v>45</v>
      </c>
      <c r="C39" s="72">
        <f t="shared" si="1"/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</row>
    <row r="40" spans="1:15" ht="30" x14ac:dyDescent="0.25">
      <c r="A40" s="66" t="s">
        <v>613</v>
      </c>
      <c r="B40" s="5" t="s">
        <v>46</v>
      </c>
      <c r="C40" s="72">
        <f t="shared" si="1"/>
        <v>0</v>
      </c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</row>
    <row r="41" spans="1:15" ht="30" x14ac:dyDescent="0.25">
      <c r="A41" s="66" t="s">
        <v>614</v>
      </c>
      <c r="B41" s="5" t="s">
        <v>27</v>
      </c>
      <c r="C41" s="72">
        <f t="shared" si="1"/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</row>
    <row r="42" spans="1:15" ht="30" x14ac:dyDescent="0.25">
      <c r="A42" s="66" t="s">
        <v>615</v>
      </c>
      <c r="B42" s="5" t="s">
        <v>47</v>
      </c>
      <c r="C42" s="72">
        <f t="shared" si="1"/>
        <v>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</row>
    <row r="43" spans="1:15" x14ac:dyDescent="0.25">
      <c r="A43" s="66" t="s">
        <v>616</v>
      </c>
      <c r="B43" s="67" t="s">
        <v>48</v>
      </c>
      <c r="C43" s="71">
        <f>SUM(D43:O43)</f>
        <v>0</v>
      </c>
      <c r="D43" s="71">
        <f>SUM(D44:D50)</f>
        <v>0</v>
      </c>
      <c r="E43" s="71">
        <f t="shared" ref="E43" si="5">SUM(E44:E50)</f>
        <v>0</v>
      </c>
      <c r="F43" s="71">
        <f t="shared" ref="F43" si="6">SUM(F44:F50)</f>
        <v>0</v>
      </c>
      <c r="G43" s="71">
        <f>SUM(G44:G50)</f>
        <v>0</v>
      </c>
      <c r="H43" s="71">
        <f t="shared" ref="H43" si="7">SUM(H44:H50)</f>
        <v>0</v>
      </c>
      <c r="I43" s="71">
        <f t="shared" ref="I43" si="8">SUM(I44:I50)</f>
        <v>0</v>
      </c>
      <c r="J43" s="71">
        <f t="shared" ref="J43" si="9">SUM(J44:J50)</f>
        <v>0</v>
      </c>
      <c r="K43" s="71">
        <f t="shared" ref="K43" si="10">SUM(K44:K50)</f>
        <v>0</v>
      </c>
      <c r="L43" s="71">
        <f t="shared" ref="L43" si="11">SUM(L44:L50)</f>
        <v>0</v>
      </c>
      <c r="M43" s="71">
        <f t="shared" ref="M43" si="12">SUM(M44:M50)</f>
        <v>0</v>
      </c>
      <c r="N43" s="71">
        <f t="shared" ref="N43" si="13">SUM(N44:N50)</f>
        <v>0</v>
      </c>
      <c r="O43" s="71">
        <f t="shared" ref="O43" si="14">SUM(O44:O50)</f>
        <v>0</v>
      </c>
    </row>
    <row r="44" spans="1:15" ht="30" x14ac:dyDescent="0.25">
      <c r="A44" s="66" t="s">
        <v>617</v>
      </c>
      <c r="B44" s="5" t="s">
        <v>49</v>
      </c>
      <c r="C44" s="72">
        <f t="shared" si="1"/>
        <v>0</v>
      </c>
      <c r="D44" s="73">
        <v>0</v>
      </c>
      <c r="E44" s="73">
        <v>0</v>
      </c>
      <c r="F44" s="73">
        <v>0</v>
      </c>
      <c r="G44" s="73">
        <v>0</v>
      </c>
      <c r="H44" s="73">
        <v>0</v>
      </c>
      <c r="I44" s="73">
        <v>0</v>
      </c>
      <c r="J44" s="73">
        <v>0</v>
      </c>
    </row>
    <row r="45" spans="1:15" ht="30" x14ac:dyDescent="0.25">
      <c r="A45" s="66" t="s">
        <v>618</v>
      </c>
      <c r="B45" s="5" t="s">
        <v>50</v>
      </c>
      <c r="C45" s="72">
        <f t="shared" si="1"/>
        <v>0</v>
      </c>
      <c r="D45" s="73">
        <v>0</v>
      </c>
      <c r="E45" s="73">
        <v>0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</row>
    <row r="46" spans="1:15" ht="30" x14ac:dyDescent="0.25">
      <c r="A46" s="66" t="s">
        <v>619</v>
      </c>
      <c r="B46" s="5" t="s">
        <v>51</v>
      </c>
      <c r="C46" s="72">
        <f t="shared" si="1"/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</row>
    <row r="47" spans="1:15" ht="30" x14ac:dyDescent="0.25">
      <c r="A47" s="66" t="s">
        <v>620</v>
      </c>
      <c r="B47" s="5" t="s">
        <v>52</v>
      </c>
      <c r="C47" s="72">
        <f t="shared" si="1"/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</row>
    <row r="48" spans="1:15" ht="30" x14ac:dyDescent="0.25">
      <c r="A48" s="66" t="s">
        <v>621</v>
      </c>
      <c r="B48" s="5" t="s">
        <v>53</v>
      </c>
      <c r="C48" s="72">
        <f t="shared" si="1"/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</row>
    <row r="49" spans="1:15" ht="30" x14ac:dyDescent="0.25">
      <c r="A49" s="66" t="s">
        <v>622</v>
      </c>
      <c r="B49" s="5" t="s">
        <v>54</v>
      </c>
      <c r="C49" s="72">
        <f t="shared" si="1"/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</row>
    <row r="50" spans="1:15" ht="30" x14ac:dyDescent="0.25">
      <c r="A50" s="66" t="s">
        <v>623</v>
      </c>
      <c r="B50" s="5" t="s">
        <v>55</v>
      </c>
      <c r="C50" s="72">
        <f t="shared" si="1"/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</row>
    <row r="51" spans="1:15" ht="30" x14ac:dyDescent="0.25">
      <c r="A51" s="66" t="s">
        <v>624</v>
      </c>
      <c r="B51" s="67" t="s">
        <v>28</v>
      </c>
      <c r="C51" s="71">
        <f>SUM(D51:O51)</f>
        <v>110862.78</v>
      </c>
      <c r="D51" s="71">
        <f>SUM(D52:D60)</f>
        <v>0</v>
      </c>
      <c r="E51" s="71">
        <f t="shared" ref="E51:O51" si="15">SUM(E52:E60)</f>
        <v>0</v>
      </c>
      <c r="F51" s="71">
        <f t="shared" si="15"/>
        <v>0</v>
      </c>
      <c r="G51" s="71">
        <f t="shared" si="15"/>
        <v>26985.119999999999</v>
      </c>
      <c r="H51" s="71">
        <f t="shared" si="15"/>
        <v>83877.66</v>
      </c>
      <c r="I51" s="71">
        <f t="shared" si="15"/>
        <v>0</v>
      </c>
      <c r="J51" s="71">
        <f t="shared" si="15"/>
        <v>0</v>
      </c>
      <c r="K51" s="71">
        <f t="shared" si="15"/>
        <v>0</v>
      </c>
      <c r="L51" s="71">
        <f t="shared" si="15"/>
        <v>0</v>
      </c>
      <c r="M51" s="71">
        <f t="shared" si="15"/>
        <v>0</v>
      </c>
      <c r="N51" s="71">
        <f t="shared" si="15"/>
        <v>0</v>
      </c>
      <c r="O51" s="71">
        <f t="shared" si="15"/>
        <v>0</v>
      </c>
    </row>
    <row r="52" spans="1:15" x14ac:dyDescent="0.25">
      <c r="A52" s="66" t="s">
        <v>499</v>
      </c>
      <c r="B52" s="5" t="s">
        <v>29</v>
      </c>
      <c r="C52" s="72">
        <f t="shared" si="1"/>
        <v>110862.78</v>
      </c>
      <c r="D52" s="73">
        <f>VLOOKUP($A52,'Ejecución SIGEF'!$A$3:$O$28,3,FALSE)</f>
        <v>0</v>
      </c>
      <c r="E52" s="73">
        <f>VLOOKUP($A52,'Ejecución SIGEF'!$A$3:$O$28,4,FALSE)</f>
        <v>0</v>
      </c>
      <c r="F52" s="73">
        <f>VLOOKUP($A52,'Ejecución SIGEF'!$A$3:$O$28,5,FALSE)</f>
        <v>0</v>
      </c>
      <c r="G52" s="73">
        <f>VLOOKUP($A52,'Ejecución SIGEF'!$A$3:$O$28,6,FALSE)</f>
        <v>26985.119999999999</v>
      </c>
      <c r="H52" s="73">
        <f>VLOOKUP($A52,'Ejecución SIGEF'!$A$3:$O$28,7,FALSE)</f>
        <v>83877.66</v>
      </c>
      <c r="I52" s="73">
        <f>VLOOKUP($A52,'Ejecución SIGEF'!$A$3:$O$28,8,FALSE)</f>
        <v>0</v>
      </c>
      <c r="J52" s="73"/>
    </row>
    <row r="53" spans="1:15" ht="30" x14ac:dyDescent="0.25">
      <c r="A53" s="66" t="s">
        <v>625</v>
      </c>
      <c r="B53" s="5" t="s">
        <v>30</v>
      </c>
      <c r="C53" s="72">
        <f>SUM(D53:O53)</f>
        <v>0</v>
      </c>
      <c r="D53" s="73">
        <v>0</v>
      </c>
      <c r="E53" s="73">
        <v>0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</row>
    <row r="54" spans="1:15" ht="30" x14ac:dyDescent="0.25">
      <c r="A54" s="66" t="s">
        <v>518</v>
      </c>
      <c r="B54" s="5" t="s">
        <v>31</v>
      </c>
      <c r="C54" s="72">
        <f t="shared" si="1"/>
        <v>0</v>
      </c>
      <c r="D54" s="73">
        <f>VLOOKUP($A54,'Ejecución SIGEF'!$A$3:$O$28,3,FALSE)</f>
        <v>0</v>
      </c>
      <c r="E54" s="73">
        <f>VLOOKUP($A54,'Ejecución SIGEF'!$A$3:$O$28,4,FALSE)</f>
        <v>0</v>
      </c>
      <c r="F54" s="73">
        <f>VLOOKUP($A54,'Ejecución SIGEF'!$A$3:$O$28,5,FALSE)</f>
        <v>0</v>
      </c>
      <c r="G54" s="73">
        <f>VLOOKUP($A54,'Ejecución SIGEF'!$A$3:$O$28,6,FALSE)</f>
        <v>0</v>
      </c>
      <c r="H54" s="73">
        <f>VLOOKUP($A54,'Ejecución SIGEF'!$A$3:$O$28,7,FALSE)</f>
        <v>0</v>
      </c>
      <c r="I54" s="73">
        <f>VLOOKUP($A54,'Ejecución SIGEF'!$A$3:$O$28,8,FALSE)</f>
        <v>0</v>
      </c>
      <c r="J54" s="73">
        <f>VLOOKUP($A54,'Ejecución SIGEF'!$A$3:$O$28,9,FALSE)</f>
        <v>0</v>
      </c>
    </row>
    <row r="55" spans="1:15" ht="30" x14ac:dyDescent="0.25">
      <c r="A55" s="66" t="s">
        <v>626</v>
      </c>
      <c r="B55" s="5" t="s">
        <v>32</v>
      </c>
      <c r="C55" s="72">
        <f t="shared" si="1"/>
        <v>0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</row>
    <row r="56" spans="1:15" ht="30" x14ac:dyDescent="0.25">
      <c r="A56" s="66" t="s">
        <v>523</v>
      </c>
      <c r="B56" s="5" t="s">
        <v>33</v>
      </c>
      <c r="C56" s="72">
        <f t="shared" si="1"/>
        <v>0</v>
      </c>
      <c r="D56" s="73">
        <f>VLOOKUP($A56,'Ejecución SIGEF'!$A$3:$O$28,3,FALSE)</f>
        <v>0</v>
      </c>
      <c r="E56" s="73">
        <f>VLOOKUP($A56,'Ejecución SIGEF'!$A$3:$O$28,4,FALSE)</f>
        <v>0</v>
      </c>
      <c r="F56" s="73">
        <f>VLOOKUP($A56,'Ejecución SIGEF'!$A$3:$O$28,5,FALSE)</f>
        <v>0</v>
      </c>
      <c r="G56" s="73">
        <f>VLOOKUP($A56,'Ejecución SIGEF'!$A$3:$O$28,6,FALSE)</f>
        <v>0</v>
      </c>
      <c r="H56" s="73">
        <f>VLOOKUP($A56,'Ejecución SIGEF'!$A$3:$O$28,7,FALSE)</f>
        <v>0</v>
      </c>
      <c r="I56" s="73">
        <f>VLOOKUP($A56,'Ejecución SIGEF'!$A$3:$O$28,8,FALSE)</f>
        <v>0</v>
      </c>
      <c r="J56" s="73">
        <f>VLOOKUP($A56,'Ejecución SIGEF'!$A$3:$O$28,9,FALSE)</f>
        <v>0</v>
      </c>
    </row>
    <row r="57" spans="1:15" x14ac:dyDescent="0.25">
      <c r="A57" s="66" t="s">
        <v>627</v>
      </c>
      <c r="B57" s="5" t="s">
        <v>56</v>
      </c>
      <c r="C57" s="72">
        <f t="shared" si="1"/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</row>
    <row r="58" spans="1:15" x14ac:dyDescent="0.25">
      <c r="A58" s="66" t="s">
        <v>628</v>
      </c>
      <c r="B58" s="5" t="s">
        <v>57</v>
      </c>
      <c r="C58" s="72">
        <f t="shared" si="1"/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</row>
    <row r="59" spans="1:15" x14ac:dyDescent="0.25">
      <c r="A59" s="66" t="s">
        <v>629</v>
      </c>
      <c r="B59" s="5" t="s">
        <v>34</v>
      </c>
      <c r="C59" s="72">
        <f t="shared" si="1"/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</row>
    <row r="60" spans="1:15" ht="30" x14ac:dyDescent="0.25">
      <c r="A60" s="66" t="s">
        <v>630</v>
      </c>
      <c r="B60" s="5" t="s">
        <v>58</v>
      </c>
      <c r="C60" s="72">
        <f t="shared" si="1"/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</row>
    <row r="61" spans="1:15" x14ac:dyDescent="0.25">
      <c r="A61" s="66" t="s">
        <v>631</v>
      </c>
      <c r="B61" s="67" t="s">
        <v>59</v>
      </c>
      <c r="C61" s="71">
        <f>SUM(D61:O61)</f>
        <v>2219400910.5</v>
      </c>
      <c r="D61" s="71">
        <f>SUM(D62:D65)</f>
        <v>0</v>
      </c>
      <c r="E61" s="71">
        <f t="shared" ref="E61:J61" si="16">SUM(E62:E65)</f>
        <v>493733269.87</v>
      </c>
      <c r="F61" s="71">
        <f>SUM(F62:F65)</f>
        <v>934328253.11999989</v>
      </c>
      <c r="G61" s="71">
        <f t="shared" si="16"/>
        <v>165477196.80000001</v>
      </c>
      <c r="H61" s="71">
        <f t="shared" si="16"/>
        <v>465231488.91000003</v>
      </c>
      <c r="I61" s="71">
        <f t="shared" si="16"/>
        <v>160630701.80000001</v>
      </c>
      <c r="J61" s="71">
        <f t="shared" si="16"/>
        <v>0</v>
      </c>
      <c r="K61" s="71">
        <f t="shared" ref="K61" si="17">SUM(K62:K65)</f>
        <v>0</v>
      </c>
      <c r="L61" s="71">
        <f t="shared" ref="L61" si="18">SUM(L62:L65)</f>
        <v>0</v>
      </c>
      <c r="M61" s="71">
        <f t="shared" ref="M61" si="19">SUM(M62:M65)</f>
        <v>0</v>
      </c>
      <c r="N61" s="71">
        <f t="shared" ref="N61" si="20">SUM(N62:N65)</f>
        <v>0</v>
      </c>
      <c r="O61" s="71">
        <f t="shared" ref="O61" si="21">SUM(O62:O65)</f>
        <v>0</v>
      </c>
    </row>
    <row r="62" spans="1:15" x14ac:dyDescent="0.25">
      <c r="A62" s="66" t="s">
        <v>534</v>
      </c>
      <c r="B62" s="5" t="s">
        <v>60</v>
      </c>
      <c r="C62" s="72">
        <f t="shared" si="1"/>
        <v>1942048135.4199998</v>
      </c>
      <c r="D62" s="73">
        <f>VLOOKUP($A62,'Ejecución SIGEF'!$A$3:$O$28,3,FALSE)</f>
        <v>0</v>
      </c>
      <c r="E62" s="73">
        <f>VLOOKUP($A62,'Ejecución SIGEF'!$A$3:$O$28,4,FALSE)</f>
        <v>493733269.87</v>
      </c>
      <c r="F62" s="73">
        <f>VLOOKUP($A62,'Ejecución SIGEF'!$A$3:$O$28,5,FALSE)</f>
        <v>656975478.03999996</v>
      </c>
      <c r="G62" s="73">
        <f>VLOOKUP($A62,'Ejecución SIGEF'!$A$3:$O$28,6,FALSE)</f>
        <v>165477196.80000001</v>
      </c>
      <c r="H62" s="73">
        <f>VLOOKUP($A62,'Ejecución SIGEF'!$A$3:$O$28,7,FALSE)</f>
        <v>465231488.91000003</v>
      </c>
      <c r="I62" s="73">
        <f>VLOOKUP($A62,'Ejecución SIGEF'!$A$3:$O$28,8,FALSE)</f>
        <v>160630701.80000001</v>
      </c>
      <c r="J62" s="73">
        <f>VLOOKUP($A62,'Ejecución SIGEF'!$A$3:$O$28,9,FALSE)</f>
        <v>0</v>
      </c>
    </row>
    <row r="63" spans="1:15" x14ac:dyDescent="0.25">
      <c r="A63" s="66" t="s">
        <v>563</v>
      </c>
      <c r="B63" s="5" t="s">
        <v>61</v>
      </c>
      <c r="C63" s="72">
        <f t="shared" si="1"/>
        <v>277352775.07999998</v>
      </c>
      <c r="D63" s="73">
        <f>VLOOKUP($A63,'Ejecución SIGEF'!$A$3:$O$28,3,FALSE)</f>
        <v>0</v>
      </c>
      <c r="E63" s="73">
        <f>VLOOKUP($A63,'Ejecución SIGEF'!$A$3:$O$28,4,FALSE)</f>
        <v>0</v>
      </c>
      <c r="F63" s="73">
        <f>VLOOKUP($A63,'Ejecución SIGEF'!$A$3:$O$28,5,FALSE)</f>
        <v>277352775.07999998</v>
      </c>
      <c r="G63" s="73">
        <f>VLOOKUP($A63,'Ejecución SIGEF'!$A$3:$O$28,6,FALSE)</f>
        <v>0</v>
      </c>
      <c r="H63" s="73">
        <f>VLOOKUP($A63,'Ejecución SIGEF'!$A$3:$O$28,7,FALSE)</f>
        <v>0</v>
      </c>
      <c r="I63" s="73">
        <f>VLOOKUP($A63,'Ejecución SIGEF'!$A$3:$O$28,8,FALSE)</f>
        <v>0</v>
      </c>
      <c r="J63" s="73">
        <f>VLOOKUP($A63,'Ejecución SIGEF'!$A$3:$O$28,9,FALSE)</f>
        <v>0</v>
      </c>
    </row>
    <row r="64" spans="1:15" ht="30" x14ac:dyDescent="0.25">
      <c r="A64" s="66" t="s">
        <v>632</v>
      </c>
      <c r="B64" s="5" t="s">
        <v>62</v>
      </c>
      <c r="C64" s="72">
        <f t="shared" si="1"/>
        <v>0</v>
      </c>
      <c r="D64" s="73">
        <v>0</v>
      </c>
      <c r="E64" s="73">
        <v>0</v>
      </c>
      <c r="F64" s="73">
        <v>0</v>
      </c>
      <c r="G64" s="73">
        <v>0</v>
      </c>
      <c r="H64" s="73">
        <v>0</v>
      </c>
      <c r="I64" s="73">
        <v>0</v>
      </c>
      <c r="J64" s="73">
        <v>0</v>
      </c>
    </row>
    <row r="65" spans="1:15" ht="45" x14ac:dyDescent="0.25">
      <c r="A65" s="66" t="s">
        <v>633</v>
      </c>
      <c r="B65" s="5" t="s">
        <v>63</v>
      </c>
      <c r="C65" s="72">
        <f t="shared" si="1"/>
        <v>0</v>
      </c>
      <c r="D65" s="73">
        <v>0</v>
      </c>
      <c r="E65" s="73">
        <v>0</v>
      </c>
      <c r="F65" s="73">
        <v>0</v>
      </c>
      <c r="G65" s="73">
        <v>0</v>
      </c>
      <c r="H65" s="73">
        <v>0</v>
      </c>
      <c r="I65" s="73">
        <v>0</v>
      </c>
      <c r="J65" s="73">
        <v>0</v>
      </c>
    </row>
    <row r="66" spans="1:15" ht="30" x14ac:dyDescent="0.25">
      <c r="A66" s="66" t="s">
        <v>634</v>
      </c>
      <c r="B66" s="67" t="s">
        <v>64</v>
      </c>
      <c r="C66" s="71">
        <f>SUM(D66:O66)</f>
        <v>0</v>
      </c>
      <c r="D66" s="71">
        <f>SUM(D67:D68)</f>
        <v>0</v>
      </c>
      <c r="E66" s="71">
        <f t="shared" ref="E66:O66" si="22">SUM(E67:E68)</f>
        <v>0</v>
      </c>
      <c r="F66" s="71">
        <f t="shared" si="22"/>
        <v>0</v>
      </c>
      <c r="G66" s="71">
        <f t="shared" si="22"/>
        <v>0</v>
      </c>
      <c r="H66" s="71">
        <f t="shared" si="22"/>
        <v>0</v>
      </c>
      <c r="I66" s="71">
        <f t="shared" si="22"/>
        <v>0</v>
      </c>
      <c r="J66" s="71">
        <f t="shared" si="22"/>
        <v>0</v>
      </c>
      <c r="K66" s="71">
        <f t="shared" si="22"/>
        <v>0</v>
      </c>
      <c r="L66" s="71">
        <f t="shared" si="22"/>
        <v>0</v>
      </c>
      <c r="M66" s="71">
        <f t="shared" si="22"/>
        <v>0</v>
      </c>
      <c r="N66" s="71">
        <f t="shared" si="22"/>
        <v>0</v>
      </c>
      <c r="O66" s="71">
        <f t="shared" si="22"/>
        <v>0</v>
      </c>
    </row>
    <row r="67" spans="1:15" x14ac:dyDescent="0.25">
      <c r="A67" s="66" t="s">
        <v>635</v>
      </c>
      <c r="B67" s="5" t="s">
        <v>65</v>
      </c>
      <c r="C67" s="72">
        <f t="shared" si="1"/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</row>
    <row r="68" spans="1:15" ht="30" x14ac:dyDescent="0.25">
      <c r="A68" s="66" t="s">
        <v>636</v>
      </c>
      <c r="B68" s="5" t="s">
        <v>66</v>
      </c>
      <c r="C68" s="72">
        <f t="shared" si="1"/>
        <v>0</v>
      </c>
      <c r="D68" s="73">
        <v>0</v>
      </c>
      <c r="E68" s="73">
        <v>0</v>
      </c>
      <c r="F68" s="73">
        <v>0</v>
      </c>
      <c r="G68" s="73">
        <v>0</v>
      </c>
      <c r="H68" s="73">
        <v>0</v>
      </c>
      <c r="I68" s="73">
        <v>0</v>
      </c>
      <c r="J68" s="73">
        <v>0</v>
      </c>
    </row>
    <row r="69" spans="1:15" x14ac:dyDescent="0.25">
      <c r="A69" s="66" t="s">
        <v>637</v>
      </c>
      <c r="B69" s="67" t="s">
        <v>67</v>
      </c>
      <c r="C69" s="71">
        <f>SUM(D69:O69)</f>
        <v>0</v>
      </c>
      <c r="D69" s="71">
        <f>SUM(D70:D72)</f>
        <v>0</v>
      </c>
      <c r="E69" s="71">
        <f t="shared" ref="E69:O69" si="23">SUM(E70:E72)</f>
        <v>0</v>
      </c>
      <c r="F69" s="71">
        <f t="shared" si="23"/>
        <v>0</v>
      </c>
      <c r="G69" s="71">
        <f t="shared" si="23"/>
        <v>0</v>
      </c>
      <c r="H69" s="71">
        <f t="shared" si="23"/>
        <v>0</v>
      </c>
      <c r="I69" s="71">
        <f t="shared" si="23"/>
        <v>0</v>
      </c>
      <c r="J69" s="71">
        <f t="shared" si="23"/>
        <v>0</v>
      </c>
      <c r="K69" s="71">
        <f t="shared" si="23"/>
        <v>0</v>
      </c>
      <c r="L69" s="71">
        <f t="shared" si="23"/>
        <v>0</v>
      </c>
      <c r="M69" s="71">
        <f t="shared" si="23"/>
        <v>0</v>
      </c>
      <c r="N69" s="71">
        <f t="shared" si="23"/>
        <v>0</v>
      </c>
      <c r="O69" s="71">
        <f t="shared" si="23"/>
        <v>0</v>
      </c>
    </row>
    <row r="70" spans="1:15" ht="30" x14ac:dyDescent="0.25">
      <c r="A70" s="66" t="s">
        <v>638</v>
      </c>
      <c r="B70" s="5" t="s">
        <v>68</v>
      </c>
      <c r="C70" s="72">
        <f t="shared" si="1"/>
        <v>0</v>
      </c>
      <c r="D70" s="73">
        <v>0</v>
      </c>
      <c r="E70" s="73">
        <v>0</v>
      </c>
      <c r="F70" s="73">
        <v>0</v>
      </c>
      <c r="G70" s="73">
        <v>0</v>
      </c>
      <c r="H70" s="73">
        <v>0</v>
      </c>
      <c r="I70" s="73">
        <v>0</v>
      </c>
      <c r="J70" s="73">
        <v>0</v>
      </c>
    </row>
    <row r="71" spans="1:15" ht="30" x14ac:dyDescent="0.25">
      <c r="A71" s="66" t="s">
        <v>639</v>
      </c>
      <c r="B71" s="5" t="s">
        <v>69</v>
      </c>
      <c r="C71" s="72">
        <f t="shared" si="1"/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</row>
    <row r="72" spans="1:15" ht="30" x14ac:dyDescent="0.25">
      <c r="A72" s="66" t="s">
        <v>640</v>
      </c>
      <c r="B72" s="5" t="s">
        <v>70</v>
      </c>
      <c r="C72" s="72">
        <f t="shared" si="1"/>
        <v>0</v>
      </c>
      <c r="D72" s="73">
        <v>0</v>
      </c>
      <c r="E72" s="73">
        <v>0</v>
      </c>
      <c r="F72" s="73">
        <v>0</v>
      </c>
      <c r="G72" s="73">
        <v>0</v>
      </c>
      <c r="H72" s="73">
        <v>0</v>
      </c>
      <c r="I72" s="73">
        <v>0</v>
      </c>
      <c r="J72" s="73">
        <v>0</v>
      </c>
    </row>
    <row r="73" spans="1:15" x14ac:dyDescent="0.25">
      <c r="B73" s="10" t="s">
        <v>35</v>
      </c>
      <c r="C73" s="74">
        <f>C9+C15+C25+C35+C43+C51+C61+C66+C69</f>
        <v>2659125414.2399998</v>
      </c>
      <c r="D73" s="74">
        <f t="shared" ref="D73:I73" si="24">D9+D15+D25+D35+D43+D51+D61+D66+D69</f>
        <v>65283512.529999994</v>
      </c>
      <c r="E73" s="74">
        <f t="shared" si="24"/>
        <v>563922871.28999996</v>
      </c>
      <c r="F73" s="74">
        <f t="shared" si="24"/>
        <v>1005348238.1699998</v>
      </c>
      <c r="G73" s="74">
        <f t="shared" si="24"/>
        <v>241609968.41000003</v>
      </c>
      <c r="H73" s="74">
        <f t="shared" si="24"/>
        <v>550412204.28999996</v>
      </c>
      <c r="I73" s="74">
        <f t="shared" si="24"/>
        <v>232548619.55000001</v>
      </c>
      <c r="J73" s="74"/>
      <c r="K73" s="74"/>
      <c r="L73" s="74"/>
      <c r="M73" s="74"/>
      <c r="N73" s="74"/>
      <c r="O73" s="74"/>
    </row>
    <row r="74" spans="1:15" x14ac:dyDescent="0.25">
      <c r="A74" s="66" t="s">
        <v>641</v>
      </c>
      <c r="B74" s="5"/>
      <c r="D74" s="72"/>
    </row>
    <row r="75" spans="1:15" x14ac:dyDescent="0.25">
      <c r="B75" s="1" t="s">
        <v>71</v>
      </c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</row>
    <row r="76" spans="1:15" ht="30" x14ac:dyDescent="0.25">
      <c r="B76" s="67" t="s">
        <v>72</v>
      </c>
      <c r="C76" s="71">
        <f>SUM(D76:O76)</f>
        <v>0</v>
      </c>
      <c r="D76" s="71">
        <f>SUM(D77:D78)</f>
        <v>0</v>
      </c>
      <c r="E76" s="71">
        <f t="shared" ref="E76:O76" si="25">SUM(E77:E78)</f>
        <v>0</v>
      </c>
      <c r="F76" s="71">
        <f t="shared" si="25"/>
        <v>0</v>
      </c>
      <c r="G76" s="71">
        <f t="shared" si="25"/>
        <v>0</v>
      </c>
      <c r="H76" s="71">
        <f t="shared" si="25"/>
        <v>0</v>
      </c>
      <c r="I76" s="71">
        <f t="shared" si="25"/>
        <v>0</v>
      </c>
      <c r="J76" s="71">
        <f t="shared" si="25"/>
        <v>0</v>
      </c>
      <c r="K76" s="71">
        <f t="shared" si="25"/>
        <v>0</v>
      </c>
      <c r="L76" s="71">
        <f t="shared" si="25"/>
        <v>0</v>
      </c>
      <c r="M76" s="71">
        <f t="shared" si="25"/>
        <v>0</v>
      </c>
      <c r="N76" s="71">
        <f t="shared" si="25"/>
        <v>0</v>
      </c>
      <c r="O76" s="71">
        <f t="shared" si="25"/>
        <v>0</v>
      </c>
    </row>
    <row r="77" spans="1:15" ht="30" x14ac:dyDescent="0.25">
      <c r="A77" s="66" t="s">
        <v>642</v>
      </c>
      <c r="B77" s="5" t="s">
        <v>73</v>
      </c>
      <c r="C77" s="73">
        <f t="shared" ref="C77:C83" si="26">SUM(D77:O77)</f>
        <v>0</v>
      </c>
      <c r="D77" s="73">
        <v>0</v>
      </c>
      <c r="E77" s="73">
        <v>0</v>
      </c>
      <c r="F77" s="73">
        <v>0</v>
      </c>
      <c r="G77" s="73">
        <v>0</v>
      </c>
      <c r="H77" s="73">
        <v>0</v>
      </c>
      <c r="I77" s="73">
        <v>0</v>
      </c>
      <c r="J77" s="73">
        <v>0</v>
      </c>
    </row>
    <row r="78" spans="1:15" ht="30" x14ac:dyDescent="0.25">
      <c r="A78" s="66" t="s">
        <v>643</v>
      </c>
      <c r="B78" s="5" t="s">
        <v>74</v>
      </c>
      <c r="C78" s="73">
        <f t="shared" si="26"/>
        <v>0</v>
      </c>
      <c r="D78" s="73">
        <v>0</v>
      </c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</row>
    <row r="79" spans="1:15" x14ac:dyDescent="0.25">
      <c r="B79" s="67" t="s">
        <v>75</v>
      </c>
      <c r="C79" s="71">
        <f>SUM(D79:O79)</f>
        <v>505234811</v>
      </c>
      <c r="D79" s="71">
        <f>SUM(D80:D81)</f>
        <v>0</v>
      </c>
      <c r="E79" s="71">
        <f t="shared" ref="E79" si="27">SUM(E80:E81)</f>
        <v>2132301.3199999998</v>
      </c>
      <c r="F79" s="71">
        <f t="shared" ref="F79" si="28">SUM(F80:F81)</f>
        <v>27260633.859999999</v>
      </c>
      <c r="G79" s="71">
        <f t="shared" ref="G79" si="29">SUM(G80:G81)</f>
        <v>31973995.359999999</v>
      </c>
      <c r="H79" s="71">
        <f t="shared" ref="H79" si="30">SUM(H80:H81)</f>
        <v>120273155.3</v>
      </c>
      <c r="I79" s="71">
        <f t="shared" ref="I79" si="31">SUM(I80:I81)</f>
        <v>323594725.16000003</v>
      </c>
      <c r="J79" s="71">
        <f t="shared" ref="J79" si="32">SUM(J80:J81)</f>
        <v>0</v>
      </c>
      <c r="K79" s="71">
        <f t="shared" ref="K79" si="33">SUM(K80:K81)</f>
        <v>0</v>
      </c>
      <c r="L79" s="71">
        <f t="shared" ref="L79" si="34">SUM(L80:L81)</f>
        <v>0</v>
      </c>
      <c r="M79" s="71">
        <f t="shared" ref="M79" si="35">SUM(M80:M81)</f>
        <v>0</v>
      </c>
      <c r="N79" s="71">
        <f t="shared" ref="N79" si="36">SUM(N80:N81)</f>
        <v>0</v>
      </c>
      <c r="O79" s="71">
        <f t="shared" ref="O79" si="37">SUM(O80:O81)</f>
        <v>0</v>
      </c>
    </row>
    <row r="80" spans="1:15" ht="30" x14ac:dyDescent="0.25">
      <c r="A80" s="66" t="s">
        <v>578</v>
      </c>
      <c r="B80" s="5" t="s">
        <v>76</v>
      </c>
      <c r="C80" s="73">
        <f t="shared" si="26"/>
        <v>505234811</v>
      </c>
      <c r="D80" s="73">
        <f>VLOOKUP($A80,'Ejecución SIGEF'!$A$3:$O$28,3,FALSE)</f>
        <v>0</v>
      </c>
      <c r="E80" s="73">
        <f>VLOOKUP($A80,'Ejecución SIGEF'!$A$3:$O$28,4,FALSE)</f>
        <v>2132301.3199999998</v>
      </c>
      <c r="F80" s="73">
        <f>VLOOKUP($A80,'Ejecución SIGEF'!$A$3:$O$28,5,FALSE)</f>
        <v>27260633.859999999</v>
      </c>
      <c r="G80" s="73">
        <f>VLOOKUP($A80,'Ejecución SIGEF'!$A$3:$O$28,6,FALSE)</f>
        <v>31973995.359999999</v>
      </c>
      <c r="H80" s="73">
        <f>VLOOKUP($A80,'Ejecución SIGEF'!$A$3:$O$28,7,FALSE)</f>
        <v>120273155.3</v>
      </c>
      <c r="I80" s="73">
        <f>VLOOKUP($A80,'Ejecución SIGEF'!$A$3:$O$28,8,FALSE)</f>
        <v>323594725.16000003</v>
      </c>
      <c r="J80" s="73"/>
    </row>
    <row r="81" spans="1:15" ht="30" x14ac:dyDescent="0.25">
      <c r="A81" s="66" t="s">
        <v>644</v>
      </c>
      <c r="B81" s="5" t="s">
        <v>77</v>
      </c>
      <c r="C81" s="73">
        <f t="shared" si="26"/>
        <v>0</v>
      </c>
      <c r="D81" s="73">
        <v>0</v>
      </c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</row>
    <row r="82" spans="1:15" ht="30" x14ac:dyDescent="0.25">
      <c r="B82" s="67" t="s">
        <v>78</v>
      </c>
      <c r="C82" s="71">
        <f t="shared" si="26"/>
        <v>0</v>
      </c>
      <c r="D82" s="71">
        <f>D83</f>
        <v>0</v>
      </c>
      <c r="E82" s="71">
        <f t="shared" ref="E82:O82" si="38">E83</f>
        <v>0</v>
      </c>
      <c r="F82" s="71">
        <f t="shared" si="38"/>
        <v>0</v>
      </c>
      <c r="G82" s="71">
        <f t="shared" si="38"/>
        <v>0</v>
      </c>
      <c r="H82" s="71">
        <f t="shared" si="38"/>
        <v>0</v>
      </c>
      <c r="I82" s="71">
        <f t="shared" si="38"/>
        <v>0</v>
      </c>
      <c r="J82" s="71">
        <f t="shared" si="38"/>
        <v>0</v>
      </c>
      <c r="K82" s="71">
        <f t="shared" si="38"/>
        <v>0</v>
      </c>
      <c r="L82" s="71">
        <f t="shared" si="38"/>
        <v>0</v>
      </c>
      <c r="M82" s="71">
        <f t="shared" si="38"/>
        <v>0</v>
      </c>
      <c r="N82" s="71">
        <f t="shared" si="38"/>
        <v>0</v>
      </c>
      <c r="O82" s="71">
        <f t="shared" si="38"/>
        <v>0</v>
      </c>
    </row>
    <row r="83" spans="1:15" ht="30" x14ac:dyDescent="0.25">
      <c r="A83" s="66" t="s">
        <v>645</v>
      </c>
      <c r="B83" s="5" t="s">
        <v>79</v>
      </c>
      <c r="C83" s="73">
        <f t="shared" si="26"/>
        <v>0</v>
      </c>
      <c r="D83" s="73">
        <v>0</v>
      </c>
      <c r="E83" s="73">
        <v>0</v>
      </c>
      <c r="F83" s="73">
        <v>0</v>
      </c>
      <c r="G83" s="73">
        <v>0</v>
      </c>
      <c r="H83" s="73">
        <v>0</v>
      </c>
      <c r="I83" s="73">
        <v>0</v>
      </c>
      <c r="J83" s="73">
        <v>0</v>
      </c>
    </row>
    <row r="84" spans="1:15" x14ac:dyDescent="0.25">
      <c r="B84" s="10" t="s">
        <v>80</v>
      </c>
      <c r="C84" s="74">
        <f>C82+C79+C76</f>
        <v>505234811</v>
      </c>
      <c r="D84" s="74">
        <f>D82+D79+D76</f>
        <v>0</v>
      </c>
      <c r="E84" s="74">
        <f t="shared" ref="E84:I84" si="39">E82+E79+E76</f>
        <v>2132301.3199999998</v>
      </c>
      <c r="F84" s="74">
        <f t="shared" si="39"/>
        <v>27260633.859999999</v>
      </c>
      <c r="G84" s="74">
        <f t="shared" si="39"/>
        <v>31973995.359999999</v>
      </c>
      <c r="H84" s="74">
        <f t="shared" si="39"/>
        <v>120273155.3</v>
      </c>
      <c r="I84" s="74">
        <f t="shared" si="39"/>
        <v>323594725.16000003</v>
      </c>
      <c r="J84" s="74"/>
      <c r="K84" s="74"/>
      <c r="L84" s="74"/>
      <c r="M84" s="74"/>
      <c r="N84" s="74"/>
      <c r="O84" s="74"/>
    </row>
    <row r="86" spans="1:15" ht="31.5" x14ac:dyDescent="0.25">
      <c r="B86" s="11" t="s">
        <v>81</v>
      </c>
      <c r="C86" s="76">
        <f>C84+C73</f>
        <v>3164360225.2399998</v>
      </c>
      <c r="D86" s="76">
        <f t="shared" ref="D86:I86" si="40">D84+D73</f>
        <v>65283512.529999994</v>
      </c>
      <c r="E86" s="76">
        <f t="shared" si="40"/>
        <v>566055172.61000001</v>
      </c>
      <c r="F86" s="76">
        <f t="shared" si="40"/>
        <v>1032608872.0299999</v>
      </c>
      <c r="G86" s="76">
        <f t="shared" si="40"/>
        <v>273583963.77000004</v>
      </c>
      <c r="H86" s="76">
        <f t="shared" si="40"/>
        <v>670685359.58999991</v>
      </c>
      <c r="I86" s="76">
        <f t="shared" si="40"/>
        <v>556143344.71000004</v>
      </c>
      <c r="J86" s="76"/>
      <c r="K86" s="76"/>
      <c r="L86" s="76"/>
      <c r="M86" s="76"/>
      <c r="N86" s="76"/>
      <c r="O86" s="76"/>
    </row>
    <row r="87" spans="1:15" x14ac:dyDescent="0.25">
      <c r="B87" s="78" t="s">
        <v>106</v>
      </c>
    </row>
    <row r="88" spans="1:15" ht="30" x14ac:dyDescent="0.25">
      <c r="B88" s="78" t="s">
        <v>104</v>
      </c>
    </row>
    <row r="89" spans="1:15" ht="30" x14ac:dyDescent="0.25">
      <c r="B89" s="78" t="s">
        <v>105</v>
      </c>
    </row>
    <row r="91" spans="1:15" x14ac:dyDescent="0.25">
      <c r="C91" s="72"/>
    </row>
  </sheetData>
  <mergeCells count="5">
    <mergeCell ref="B1:O1"/>
    <mergeCell ref="B2:O2"/>
    <mergeCell ref="B3:O3"/>
    <mergeCell ref="B4:O4"/>
    <mergeCell ref="B5:O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9"/>
  <sheetViews>
    <sheetView workbookViewId="0">
      <selection activeCell="A6" sqref="A6"/>
    </sheetView>
  </sheetViews>
  <sheetFormatPr defaultColWidth="9.140625" defaultRowHeight="18.75" customHeight="1" x14ac:dyDescent="0.25"/>
  <cols>
    <col min="1" max="1" width="6.42578125" style="20" customWidth="1"/>
    <col min="2" max="2" width="76.7109375" style="20" bestFit="1" customWidth="1"/>
    <col min="3" max="3" width="17" style="20" bestFit="1" customWidth="1"/>
    <col min="4" max="4" width="15" style="20" bestFit="1" customWidth="1"/>
    <col min="5" max="6" width="17" style="20" bestFit="1" customWidth="1"/>
    <col min="7" max="7" width="14.7109375" style="20" customWidth="1"/>
    <col min="8" max="8" width="12.140625" style="20" customWidth="1"/>
    <col min="9" max="9" width="27.5703125" style="20" bestFit="1" customWidth="1"/>
    <col min="10" max="10" width="13.85546875" style="20" bestFit="1" customWidth="1"/>
    <col min="11" max="11" width="12.85546875" style="20" bestFit="1" customWidth="1"/>
    <col min="12" max="13" width="11.85546875" style="20" bestFit="1" customWidth="1"/>
    <col min="14" max="14" width="14.7109375" style="20" bestFit="1" customWidth="1"/>
    <col min="15" max="15" width="19" style="20" bestFit="1" customWidth="1"/>
    <col min="16" max="16" width="15.7109375" style="20" bestFit="1" customWidth="1"/>
    <col min="17" max="18" width="14.7109375" style="20" bestFit="1" customWidth="1"/>
    <col min="19" max="19" width="21.42578125" style="20" bestFit="1" customWidth="1"/>
    <col min="20" max="20" width="15.7109375" style="20" bestFit="1" customWidth="1"/>
    <col min="21" max="21" width="14.7109375" style="20" bestFit="1" customWidth="1"/>
    <col min="22" max="22" width="9.28515625" style="20" customWidth="1"/>
    <col min="23" max="24" width="3.28515625" style="20" customWidth="1"/>
    <col min="25" max="25" width="9.28515625" style="20" customWidth="1"/>
    <col min="26" max="26" width="2.85546875" style="20" customWidth="1"/>
    <col min="27" max="27" width="3.5703125" style="20" customWidth="1"/>
    <col min="28" max="28" width="10.28515625" style="20" customWidth="1"/>
    <col min="29" max="29" width="1.85546875" style="20" customWidth="1"/>
    <col min="30" max="30" width="0" style="20" hidden="1" customWidth="1"/>
    <col min="31" max="31" width="0.5703125" style="20" customWidth="1"/>
    <col min="32" max="32" width="13.5703125" style="20" customWidth="1"/>
    <col min="33" max="33" width="1.85546875" style="20" customWidth="1"/>
    <col min="34" max="34" width="0" style="20" hidden="1" customWidth="1"/>
    <col min="35" max="35" width="13.140625" style="20" customWidth="1"/>
    <col min="36" max="36" width="2.85546875" style="20" customWidth="1"/>
    <col min="37" max="37" width="0" style="20" hidden="1" customWidth="1"/>
    <col min="38" max="38" width="12.42578125" style="20" customWidth="1"/>
    <col min="39" max="39" width="0.7109375" style="20" customWidth="1"/>
    <col min="40" max="40" width="0" style="20" hidden="1" customWidth="1"/>
    <col min="41" max="16384" width="9.140625" style="20"/>
  </cols>
  <sheetData>
    <row r="1" spans="1:39" ht="36" customHeight="1" x14ac:dyDescent="0.25">
      <c r="A1" s="39" t="s">
        <v>110</v>
      </c>
      <c r="B1" s="41"/>
      <c r="C1" s="45" t="s">
        <v>111</v>
      </c>
      <c r="D1" s="45" t="s">
        <v>112</v>
      </c>
      <c r="E1" s="45" t="s">
        <v>113</v>
      </c>
      <c r="F1" s="45" t="s">
        <v>114</v>
      </c>
      <c r="G1" s="41"/>
      <c r="H1" s="42"/>
      <c r="J1" s="41"/>
      <c r="K1" s="41"/>
      <c r="L1" s="41"/>
      <c r="M1" s="41"/>
      <c r="N1" s="42"/>
      <c r="Q1" s="41"/>
      <c r="R1" s="42"/>
      <c r="T1" s="41"/>
      <c r="U1" s="41"/>
      <c r="V1" s="42"/>
      <c r="W1" s="36" t="s">
        <v>115</v>
      </c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8"/>
    </row>
    <row r="2" spans="1:39" ht="18.75" customHeight="1" x14ac:dyDescent="0.25">
      <c r="A2" s="43"/>
      <c r="B2"/>
      <c r="C2" s="43"/>
      <c r="D2"/>
      <c r="E2"/>
      <c r="F2"/>
      <c r="G2"/>
      <c r="H2" s="44"/>
      <c r="I2" s="43"/>
      <c r="J2"/>
      <c r="K2"/>
      <c r="L2"/>
      <c r="M2"/>
      <c r="N2" s="44"/>
      <c r="O2" s="43"/>
      <c r="P2"/>
      <c r="Q2"/>
      <c r="R2" s="44"/>
      <c r="S2" s="43"/>
      <c r="T2"/>
      <c r="U2"/>
      <c r="V2" s="44"/>
      <c r="W2" s="33" t="s">
        <v>116</v>
      </c>
      <c r="X2" s="34"/>
      <c r="Y2" s="35"/>
      <c r="Z2" s="33" t="s">
        <v>117</v>
      </c>
      <c r="AA2" s="34"/>
      <c r="AB2" s="35"/>
      <c r="AC2" s="33" t="s">
        <v>118</v>
      </c>
      <c r="AD2" s="34"/>
      <c r="AE2" s="34"/>
      <c r="AF2" s="35"/>
      <c r="AG2" s="33" t="s">
        <v>119</v>
      </c>
      <c r="AH2" s="34"/>
      <c r="AI2" s="35"/>
      <c r="AJ2" s="36" t="s">
        <v>120</v>
      </c>
      <c r="AK2" s="37"/>
      <c r="AL2" s="38"/>
    </row>
    <row r="3" spans="1:39" ht="18.75" customHeight="1" x14ac:dyDescent="0.25">
      <c r="B3" s="21"/>
      <c r="C3" s="46">
        <v>17359876150</v>
      </c>
      <c r="D3" s="46">
        <v>66500000</v>
      </c>
      <c r="E3" s="46">
        <v>17426376150</v>
      </c>
      <c r="F3" s="46">
        <v>13525651041.83</v>
      </c>
      <c r="G3" s="21"/>
      <c r="I3" s="21"/>
      <c r="J3" s="21"/>
      <c r="K3" s="21"/>
      <c r="L3" s="21"/>
      <c r="M3" s="21"/>
      <c r="N3" s="21" t="s">
        <v>121</v>
      </c>
      <c r="O3" s="21"/>
      <c r="P3" s="21"/>
      <c r="Q3" s="21"/>
      <c r="R3" s="21" t="s">
        <v>122</v>
      </c>
      <c r="S3" s="21"/>
      <c r="T3" s="21"/>
      <c r="U3" s="21"/>
      <c r="V3" s="21" t="s">
        <v>123</v>
      </c>
      <c r="W3" s="21"/>
      <c r="X3" s="21"/>
      <c r="Y3" s="40" t="s">
        <v>124</v>
      </c>
      <c r="Z3" s="40"/>
      <c r="AA3" s="40"/>
      <c r="AB3" s="40" t="s">
        <v>125</v>
      </c>
      <c r="AC3" s="40"/>
      <c r="AD3" s="40"/>
      <c r="AE3" s="40"/>
    </row>
    <row r="4" spans="1:39" ht="18.75" customHeight="1" x14ac:dyDescent="0.25">
      <c r="A4" s="21">
        <v>0</v>
      </c>
      <c r="B4" s="21"/>
      <c r="C4" s="46">
        <v>17359876150</v>
      </c>
      <c r="D4" s="46">
        <v>66500000</v>
      </c>
      <c r="E4" s="46">
        <v>17426376150</v>
      </c>
      <c r="F4" s="46">
        <v>13525651041.83</v>
      </c>
      <c r="G4" s="21"/>
      <c r="H4" s="21"/>
      <c r="I4" s="21"/>
      <c r="J4" s="21"/>
      <c r="L4" s="21"/>
      <c r="N4" s="21"/>
      <c r="O4" s="21"/>
      <c r="Q4" s="21"/>
      <c r="R4" s="21"/>
      <c r="S4" s="21"/>
      <c r="U4" s="21"/>
      <c r="V4" s="21"/>
      <c r="W4" s="21"/>
      <c r="X4" s="21" t="s">
        <v>121</v>
      </c>
      <c r="Y4" s="21"/>
      <c r="Z4" s="21"/>
      <c r="AA4" s="21" t="s">
        <v>122</v>
      </c>
      <c r="AB4" s="21"/>
      <c r="AC4" s="21"/>
      <c r="AD4" s="21"/>
      <c r="AE4" s="21" t="s">
        <v>123</v>
      </c>
      <c r="AF4" s="21"/>
      <c r="AG4" s="21"/>
      <c r="AH4" s="21"/>
      <c r="AI4" s="21" t="s">
        <v>124</v>
      </c>
      <c r="AJ4" s="21"/>
      <c r="AK4" s="21"/>
      <c r="AL4" s="21" t="s">
        <v>125</v>
      </c>
      <c r="AM4" s="21"/>
    </row>
    <row r="5" spans="1:39" s="23" customFormat="1" ht="18.75" customHeight="1" x14ac:dyDescent="0.25">
      <c r="A5" s="22">
        <v>2.1</v>
      </c>
      <c r="B5" s="22" t="s">
        <v>126</v>
      </c>
      <c r="C5" s="47">
        <v>873131792</v>
      </c>
      <c r="D5" s="47">
        <v>10726982.58</v>
      </c>
      <c r="E5" s="47">
        <v>883858774.58000004</v>
      </c>
      <c r="F5" s="47">
        <v>471170670.01999998</v>
      </c>
      <c r="G5" s="22"/>
      <c r="H5" s="22"/>
      <c r="I5" s="22"/>
      <c r="J5" s="22"/>
      <c r="L5" s="22"/>
      <c r="N5" s="22"/>
      <c r="O5" s="22"/>
      <c r="Q5" s="22"/>
      <c r="R5" s="22"/>
      <c r="S5" s="22"/>
      <c r="U5" s="22"/>
      <c r="V5" s="22"/>
      <c r="W5" s="22"/>
      <c r="X5" s="22" t="s">
        <v>127</v>
      </c>
      <c r="Y5" s="22"/>
      <c r="Z5" s="22"/>
      <c r="AA5" s="22" t="s">
        <v>127</v>
      </c>
      <c r="AB5" s="22"/>
      <c r="AC5" s="22"/>
      <c r="AD5" s="22"/>
      <c r="AE5" s="22" t="s">
        <v>128</v>
      </c>
      <c r="AF5" s="22"/>
      <c r="AG5" s="22"/>
      <c r="AH5" s="22"/>
      <c r="AI5" s="22" t="s">
        <v>128</v>
      </c>
      <c r="AJ5" s="22"/>
      <c r="AK5" s="22"/>
      <c r="AL5" s="22" t="s">
        <v>129</v>
      </c>
      <c r="AM5" s="22"/>
    </row>
    <row r="6" spans="1:39" s="24" customFormat="1" ht="18.75" customHeight="1" x14ac:dyDescent="0.25">
      <c r="A6" s="28" t="s">
        <v>130</v>
      </c>
      <c r="B6" s="28" t="s">
        <v>131</v>
      </c>
      <c r="C6" s="48">
        <v>718862196</v>
      </c>
      <c r="D6" s="48">
        <v>10726982.58</v>
      </c>
      <c r="E6" s="48">
        <v>729589178.58000004</v>
      </c>
      <c r="F6" s="48">
        <v>378048090.38</v>
      </c>
      <c r="G6" s="28"/>
      <c r="H6" s="28"/>
      <c r="I6" s="28"/>
      <c r="J6" s="28"/>
      <c r="L6" s="28"/>
      <c r="N6" s="28"/>
      <c r="O6" s="28"/>
      <c r="Q6" s="28"/>
      <c r="R6" s="28"/>
      <c r="S6" s="28"/>
      <c r="U6" s="28"/>
      <c r="V6" s="28"/>
      <c r="W6" s="28"/>
      <c r="X6" s="28" t="s">
        <v>132</v>
      </c>
      <c r="Y6" s="28"/>
      <c r="Z6" s="28"/>
      <c r="AA6" s="28" t="s">
        <v>132</v>
      </c>
      <c r="AB6" s="28"/>
      <c r="AC6" s="28"/>
      <c r="AD6" s="28"/>
      <c r="AE6" s="28" t="s">
        <v>133</v>
      </c>
      <c r="AF6" s="28"/>
      <c r="AG6" s="28"/>
      <c r="AH6" s="28"/>
      <c r="AI6" s="28" t="s">
        <v>133</v>
      </c>
      <c r="AJ6" s="28"/>
      <c r="AK6" s="28"/>
      <c r="AL6" s="28" t="s">
        <v>134</v>
      </c>
      <c r="AM6" s="28"/>
    </row>
    <row r="7" spans="1:39" ht="18.75" hidden="1" customHeight="1" x14ac:dyDescent="0.25">
      <c r="A7" s="21" t="s">
        <v>135</v>
      </c>
      <c r="B7" s="21" t="s">
        <v>136</v>
      </c>
      <c r="C7" s="46">
        <v>444806612</v>
      </c>
      <c r="D7" s="46">
        <v>-0.01</v>
      </c>
      <c r="E7" s="46">
        <v>444806611.99000001</v>
      </c>
      <c r="F7" s="46">
        <v>245288719.77000001</v>
      </c>
      <c r="G7" s="21"/>
      <c r="H7" s="21"/>
      <c r="I7" s="21"/>
      <c r="J7" s="21"/>
      <c r="L7" s="21"/>
      <c r="M7" s="21"/>
      <c r="N7" s="21"/>
      <c r="O7" s="21"/>
      <c r="Q7" s="21"/>
      <c r="R7" s="21"/>
      <c r="S7" s="21"/>
      <c r="U7" s="21"/>
      <c r="V7" s="21"/>
      <c r="W7" s="21"/>
      <c r="X7" s="21" t="s">
        <v>137</v>
      </c>
      <c r="Y7" s="21"/>
      <c r="Z7" s="21"/>
      <c r="AA7" s="21" t="s">
        <v>137</v>
      </c>
      <c r="AB7" s="21"/>
      <c r="AC7" s="21"/>
      <c r="AD7" s="21"/>
      <c r="AE7" s="21" t="s">
        <v>137</v>
      </c>
      <c r="AF7" s="21"/>
      <c r="AG7" s="21"/>
      <c r="AH7" s="21"/>
      <c r="AI7" s="21" t="s">
        <v>137</v>
      </c>
      <c r="AJ7" s="21"/>
      <c r="AK7" s="21"/>
      <c r="AL7" s="21" t="s">
        <v>137</v>
      </c>
      <c r="AM7" s="21"/>
    </row>
    <row r="8" spans="1:39" ht="18.75" hidden="1" customHeight="1" x14ac:dyDescent="0.25">
      <c r="A8" s="29" t="s">
        <v>138</v>
      </c>
      <c r="B8" s="29" t="s">
        <v>139</v>
      </c>
      <c r="C8" s="49">
        <v>444806612</v>
      </c>
      <c r="D8" s="49">
        <v>-0.01</v>
      </c>
      <c r="E8" s="49">
        <v>444806611.99000001</v>
      </c>
      <c r="F8" s="49">
        <v>245288719.77000001</v>
      </c>
      <c r="G8" s="29"/>
      <c r="H8" s="29"/>
      <c r="I8" s="29"/>
      <c r="J8" s="29"/>
      <c r="L8" s="29"/>
      <c r="M8" s="29"/>
      <c r="N8" s="29"/>
      <c r="O8" s="29"/>
      <c r="Q8" s="29"/>
      <c r="R8" s="29"/>
      <c r="S8" s="29"/>
      <c r="U8" s="29"/>
      <c r="V8" s="29"/>
      <c r="W8" s="29"/>
      <c r="X8" s="29" t="s">
        <v>137</v>
      </c>
      <c r="Y8" s="29"/>
      <c r="Z8" s="29"/>
      <c r="AA8" s="29" t="s">
        <v>137</v>
      </c>
      <c r="AB8" s="29"/>
      <c r="AC8" s="29"/>
      <c r="AD8" s="29"/>
      <c r="AE8" s="29" t="s">
        <v>137</v>
      </c>
      <c r="AF8" s="29"/>
      <c r="AG8" s="29"/>
      <c r="AH8" s="29"/>
      <c r="AI8" s="29" t="s">
        <v>137</v>
      </c>
      <c r="AJ8" s="29"/>
      <c r="AK8" s="29"/>
      <c r="AL8" s="29" t="s">
        <v>137</v>
      </c>
      <c r="AM8" s="29"/>
    </row>
    <row r="9" spans="1:39" ht="18.75" hidden="1" customHeight="1" x14ac:dyDescent="0.25">
      <c r="A9" s="21" t="s">
        <v>140</v>
      </c>
      <c r="B9" s="21" t="s">
        <v>141</v>
      </c>
      <c r="C9" s="46">
        <v>214276492</v>
      </c>
      <c r="D9" s="46">
        <v>0.01</v>
      </c>
      <c r="E9" s="46">
        <v>214276492.00999999</v>
      </c>
      <c r="F9" s="46">
        <v>79392358.010000005</v>
      </c>
      <c r="G9" s="21"/>
      <c r="H9" s="21"/>
      <c r="I9" s="21"/>
      <c r="J9" s="21"/>
      <c r="L9" s="21"/>
      <c r="M9" s="21"/>
      <c r="N9" s="21"/>
      <c r="O9" s="21"/>
      <c r="Q9" s="21"/>
      <c r="R9" s="21"/>
      <c r="S9" s="21"/>
      <c r="U9" s="21"/>
      <c r="V9" s="21"/>
      <c r="W9" s="21"/>
      <c r="X9" s="21" t="s">
        <v>142</v>
      </c>
      <c r="Y9" s="21"/>
      <c r="Z9" s="21"/>
      <c r="AA9" s="21" t="s">
        <v>142</v>
      </c>
      <c r="AB9" s="21"/>
      <c r="AC9" s="21"/>
      <c r="AD9" s="21"/>
      <c r="AE9" s="21" t="s">
        <v>143</v>
      </c>
      <c r="AF9" s="21"/>
      <c r="AG9" s="21"/>
      <c r="AH9" s="21"/>
      <c r="AI9" s="21" t="s">
        <v>143</v>
      </c>
      <c r="AJ9" s="21"/>
      <c r="AK9" s="21"/>
      <c r="AL9" s="21" t="s">
        <v>144</v>
      </c>
      <c r="AM9" s="21"/>
    </row>
    <row r="10" spans="1:39" ht="18.75" hidden="1" customHeight="1" x14ac:dyDescent="0.25">
      <c r="A10" s="29" t="s">
        <v>145</v>
      </c>
      <c r="B10" s="29" t="s">
        <v>146</v>
      </c>
      <c r="C10" s="49">
        <v>6396000</v>
      </c>
      <c r="D10" s="49">
        <v>0</v>
      </c>
      <c r="E10" s="49">
        <v>6396000</v>
      </c>
      <c r="F10" s="49">
        <v>-5918000</v>
      </c>
      <c r="G10" s="29"/>
      <c r="H10" s="29"/>
      <c r="I10" s="29"/>
      <c r="J10" s="29"/>
      <c r="L10" s="29"/>
      <c r="M10" s="29"/>
      <c r="N10" s="29"/>
      <c r="O10" s="29"/>
      <c r="Q10" s="29"/>
      <c r="R10" s="29"/>
      <c r="S10" s="29"/>
      <c r="U10" s="29"/>
      <c r="V10" s="29"/>
      <c r="W10" s="29"/>
      <c r="X10" s="29" t="s">
        <v>147</v>
      </c>
      <c r="Y10" s="29"/>
      <c r="Z10" s="29"/>
      <c r="AA10" s="29" t="s">
        <v>147</v>
      </c>
      <c r="AB10" s="29"/>
      <c r="AC10" s="29"/>
      <c r="AD10" s="29"/>
      <c r="AE10" s="29" t="s">
        <v>148</v>
      </c>
      <c r="AF10" s="29"/>
      <c r="AG10" s="29"/>
      <c r="AH10" s="29"/>
      <c r="AI10" s="29" t="s">
        <v>148</v>
      </c>
      <c r="AJ10" s="29"/>
      <c r="AK10" s="29"/>
      <c r="AL10" s="29" t="s">
        <v>149</v>
      </c>
      <c r="AM10" s="29"/>
    </row>
    <row r="11" spans="1:39" ht="18.75" hidden="1" customHeight="1" x14ac:dyDescent="0.25">
      <c r="A11" s="29" t="s">
        <v>150</v>
      </c>
      <c r="B11" s="29" t="s">
        <v>151</v>
      </c>
      <c r="C11" s="49">
        <v>207880492</v>
      </c>
      <c r="D11" s="49">
        <v>0</v>
      </c>
      <c r="E11" s="49">
        <v>207880492</v>
      </c>
      <c r="F11" s="49">
        <v>87712358</v>
      </c>
      <c r="G11" s="29"/>
      <c r="H11" s="29"/>
      <c r="I11" s="29"/>
      <c r="J11" s="29"/>
      <c r="L11" s="29"/>
      <c r="M11" s="29"/>
      <c r="N11" s="29"/>
      <c r="O11" s="29"/>
      <c r="Q11" s="29"/>
      <c r="R11" s="29"/>
      <c r="S11" s="29"/>
      <c r="U11" s="29"/>
      <c r="V11" s="29"/>
      <c r="W11" s="29"/>
      <c r="X11" s="29" t="s">
        <v>152</v>
      </c>
      <c r="Y11" s="29"/>
      <c r="Z11" s="29"/>
      <c r="AA11" s="29" t="s">
        <v>152</v>
      </c>
      <c r="AB11" s="29"/>
      <c r="AC11" s="29"/>
      <c r="AD11" s="29"/>
      <c r="AE11" s="29" t="s">
        <v>152</v>
      </c>
      <c r="AF11" s="29"/>
      <c r="AG11" s="29"/>
      <c r="AH11" s="29"/>
      <c r="AI11" s="29" t="s">
        <v>152</v>
      </c>
      <c r="AJ11" s="29"/>
      <c r="AK11" s="29"/>
      <c r="AL11" s="29" t="s">
        <v>153</v>
      </c>
      <c r="AM11" s="29"/>
    </row>
    <row r="12" spans="1:39" ht="18.75" hidden="1" customHeight="1" x14ac:dyDescent="0.25">
      <c r="A12" s="29" t="s">
        <v>154</v>
      </c>
      <c r="B12" s="29" t="s">
        <v>155</v>
      </c>
      <c r="C12" s="50">
        <v>0</v>
      </c>
      <c r="D12" s="49">
        <v>0.01</v>
      </c>
      <c r="E12" s="49">
        <v>0.01</v>
      </c>
      <c r="F12" s="49">
        <v>-2401999.9900000002</v>
      </c>
      <c r="G12" s="25"/>
      <c r="H12" s="25"/>
      <c r="I12" s="25"/>
      <c r="J12" s="25"/>
      <c r="L12" s="29"/>
      <c r="M12" s="29"/>
      <c r="N12" s="29"/>
      <c r="O12" s="29"/>
      <c r="Q12" s="29"/>
      <c r="R12" s="29"/>
      <c r="S12" s="29"/>
      <c r="U12" s="29"/>
      <c r="V12" s="29"/>
      <c r="W12" s="29"/>
      <c r="X12" s="29" t="s">
        <v>156</v>
      </c>
      <c r="Y12" s="29"/>
      <c r="Z12" s="29"/>
      <c r="AA12" s="29" t="s">
        <v>156</v>
      </c>
      <c r="AB12" s="29"/>
      <c r="AC12" s="29"/>
      <c r="AD12" s="29"/>
      <c r="AE12" s="29" t="s">
        <v>156</v>
      </c>
      <c r="AF12" s="29"/>
      <c r="AG12" s="29"/>
      <c r="AH12" s="29"/>
      <c r="AI12" s="29" t="s">
        <v>156</v>
      </c>
      <c r="AJ12" s="29"/>
      <c r="AK12" s="29"/>
      <c r="AL12" s="29" t="s">
        <v>156</v>
      </c>
      <c r="AM12" s="29"/>
    </row>
    <row r="13" spans="1:39" ht="18.75" hidden="1" customHeight="1" x14ac:dyDescent="0.25">
      <c r="A13" s="21" t="s">
        <v>157</v>
      </c>
      <c r="B13" s="21" t="s">
        <v>158</v>
      </c>
      <c r="C13" s="46">
        <v>2250000</v>
      </c>
      <c r="D13" s="46">
        <v>0</v>
      </c>
      <c r="E13" s="46">
        <v>2250000</v>
      </c>
      <c r="F13" s="46">
        <v>-5352846.3499999996</v>
      </c>
      <c r="G13" s="21"/>
      <c r="H13" s="21"/>
      <c r="I13" s="21"/>
      <c r="J13" s="21"/>
      <c r="L13" s="21"/>
      <c r="M13" s="21"/>
      <c r="N13" s="21"/>
      <c r="O13" s="21"/>
      <c r="Q13" s="21"/>
      <c r="R13" s="21"/>
      <c r="S13" s="21"/>
      <c r="U13" s="21"/>
      <c r="V13" s="21"/>
      <c r="W13" s="21"/>
      <c r="X13" s="21" t="s">
        <v>159</v>
      </c>
      <c r="Y13" s="21"/>
      <c r="Z13" s="21"/>
      <c r="AA13" s="21" t="s">
        <v>159</v>
      </c>
      <c r="AB13" s="21"/>
      <c r="AC13" s="21"/>
      <c r="AD13" s="21"/>
      <c r="AE13" s="21" t="s">
        <v>159</v>
      </c>
      <c r="AF13" s="21"/>
      <c r="AG13" s="21"/>
      <c r="AH13" s="21"/>
      <c r="AI13" s="21" t="s">
        <v>159</v>
      </c>
      <c r="AJ13" s="21"/>
      <c r="AK13" s="21"/>
      <c r="AL13" s="21" t="s">
        <v>159</v>
      </c>
      <c r="AM13" s="21"/>
    </row>
    <row r="14" spans="1:39" ht="18.75" hidden="1" customHeight="1" x14ac:dyDescent="0.25">
      <c r="A14" s="29" t="s">
        <v>160</v>
      </c>
      <c r="B14" s="29" t="s">
        <v>158</v>
      </c>
      <c r="C14" s="49">
        <v>2250000</v>
      </c>
      <c r="D14" s="49">
        <v>0</v>
      </c>
      <c r="E14" s="49">
        <v>2250000</v>
      </c>
      <c r="F14" s="49">
        <v>-5352846.3499999996</v>
      </c>
      <c r="G14" s="29"/>
      <c r="H14" s="29"/>
      <c r="I14" s="29"/>
      <c r="J14" s="29"/>
      <c r="L14" s="29"/>
      <c r="M14" s="29"/>
      <c r="N14" s="29"/>
      <c r="O14" s="29"/>
      <c r="Q14" s="29"/>
      <c r="R14" s="29"/>
      <c r="S14" s="29"/>
      <c r="U14" s="29"/>
      <c r="V14" s="29"/>
      <c r="W14" s="29"/>
      <c r="X14" s="29" t="s">
        <v>159</v>
      </c>
      <c r="Y14" s="29"/>
      <c r="Z14" s="29"/>
      <c r="AA14" s="29" t="s">
        <v>159</v>
      </c>
      <c r="AB14" s="29"/>
      <c r="AC14" s="29"/>
      <c r="AD14" s="29"/>
      <c r="AE14" s="29" t="s">
        <v>159</v>
      </c>
      <c r="AF14" s="29"/>
      <c r="AG14" s="29"/>
      <c r="AH14" s="29"/>
      <c r="AI14" s="29" t="s">
        <v>159</v>
      </c>
      <c r="AJ14" s="29"/>
      <c r="AK14" s="29"/>
      <c r="AL14" s="29" t="s">
        <v>159</v>
      </c>
      <c r="AM14" s="29"/>
    </row>
    <row r="15" spans="1:39" ht="18.75" hidden="1" customHeight="1" x14ac:dyDescent="0.25">
      <c r="A15" s="21" t="s">
        <v>161</v>
      </c>
      <c r="B15" s="21" t="s">
        <v>162</v>
      </c>
      <c r="C15" s="46">
        <v>57529092</v>
      </c>
      <c r="D15" s="46">
        <v>0</v>
      </c>
      <c r="E15" s="46">
        <v>57529092</v>
      </c>
      <c r="F15" s="46">
        <v>57529092</v>
      </c>
      <c r="G15" s="21"/>
      <c r="H15" s="21"/>
      <c r="I15" s="21"/>
      <c r="J15" s="21"/>
      <c r="L15" s="21"/>
      <c r="M15" s="21"/>
      <c r="N15" s="21"/>
      <c r="O15" s="21"/>
      <c r="Q15" s="21"/>
      <c r="R15" s="21"/>
      <c r="S15" s="21"/>
      <c r="U15" s="21"/>
      <c r="V15" s="21"/>
      <c r="W15" s="21"/>
      <c r="X15" s="21">
        <v>0</v>
      </c>
      <c r="Y15" s="21"/>
      <c r="Z15" s="21"/>
      <c r="AA15" s="21">
        <v>0</v>
      </c>
      <c r="AB15" s="21"/>
      <c r="AC15" s="21"/>
      <c r="AD15" s="21"/>
      <c r="AE15" s="21">
        <v>0</v>
      </c>
      <c r="AF15" s="21"/>
      <c r="AG15" s="21"/>
      <c r="AH15" s="21"/>
      <c r="AI15" s="21">
        <v>0</v>
      </c>
      <c r="AJ15" s="21"/>
      <c r="AK15" s="21"/>
      <c r="AL15" s="26">
        <v>0</v>
      </c>
      <c r="AM15" s="26"/>
    </row>
    <row r="16" spans="1:39" ht="18.75" hidden="1" customHeight="1" x14ac:dyDescent="0.25">
      <c r="A16" s="29" t="s">
        <v>163</v>
      </c>
      <c r="B16" s="29" t="s">
        <v>164</v>
      </c>
      <c r="C16" s="49">
        <v>57529092</v>
      </c>
      <c r="D16" s="49">
        <v>0</v>
      </c>
      <c r="E16" s="49">
        <v>57529092</v>
      </c>
      <c r="F16" s="49">
        <v>57529092</v>
      </c>
      <c r="G16" s="29"/>
      <c r="H16" s="29"/>
      <c r="I16" s="29"/>
      <c r="J16" s="29"/>
      <c r="L16" s="29"/>
      <c r="M16" s="29"/>
      <c r="N16" s="29"/>
      <c r="O16" s="29"/>
      <c r="Q16" s="29"/>
      <c r="R16" s="29"/>
      <c r="S16" s="29"/>
      <c r="U16" s="29"/>
      <c r="V16" s="29"/>
      <c r="W16" s="29"/>
      <c r="X16" s="29">
        <v>0</v>
      </c>
      <c r="Y16" s="29"/>
      <c r="Z16" s="29"/>
      <c r="AA16" s="29">
        <v>0</v>
      </c>
      <c r="AB16" s="29"/>
      <c r="AC16" s="29"/>
      <c r="AD16" s="29"/>
      <c r="AE16" s="29">
        <v>0</v>
      </c>
      <c r="AF16" s="29"/>
      <c r="AG16" s="29"/>
      <c r="AH16" s="29"/>
      <c r="AI16" s="29">
        <v>0</v>
      </c>
      <c r="AJ16" s="29"/>
      <c r="AK16" s="29"/>
      <c r="AL16" s="25">
        <v>0</v>
      </c>
      <c r="AM16" s="25"/>
    </row>
    <row r="17" spans="1:39" ht="18.75" hidden="1" customHeight="1" x14ac:dyDescent="0.25">
      <c r="A17" s="21" t="s">
        <v>165</v>
      </c>
      <c r="B17" s="21" t="s">
        <v>166</v>
      </c>
      <c r="C17" s="51">
        <v>0</v>
      </c>
      <c r="D17" s="46">
        <v>10726982.58</v>
      </c>
      <c r="E17" s="46">
        <v>10726982.58</v>
      </c>
      <c r="F17" s="46">
        <v>1190766.95</v>
      </c>
      <c r="G17" s="26"/>
      <c r="H17" s="26"/>
      <c r="I17" s="26"/>
      <c r="J17" s="26"/>
      <c r="L17" s="21"/>
      <c r="M17" s="21"/>
      <c r="N17" s="21"/>
      <c r="O17" s="21"/>
      <c r="Q17" s="21"/>
      <c r="R17" s="21"/>
      <c r="S17" s="21"/>
      <c r="U17" s="21"/>
      <c r="V17" s="21"/>
      <c r="W17" s="21"/>
      <c r="X17" s="21" t="s">
        <v>167</v>
      </c>
      <c r="Y17" s="21"/>
      <c r="Z17" s="21"/>
      <c r="AA17" s="21" t="s">
        <v>167</v>
      </c>
      <c r="AB17" s="21"/>
      <c r="AC17" s="21"/>
      <c r="AD17" s="21"/>
      <c r="AE17" s="21" t="s">
        <v>167</v>
      </c>
      <c r="AF17" s="21"/>
      <c r="AG17" s="21"/>
      <c r="AH17" s="21"/>
      <c r="AI17" s="21" t="s">
        <v>167</v>
      </c>
      <c r="AJ17" s="21"/>
      <c r="AK17" s="21"/>
      <c r="AL17" s="21" t="s">
        <v>167</v>
      </c>
      <c r="AM17" s="21"/>
    </row>
    <row r="18" spans="1:39" ht="18.75" hidden="1" customHeight="1" x14ac:dyDescent="0.25">
      <c r="A18" s="29" t="s">
        <v>168</v>
      </c>
      <c r="B18" s="29" t="s">
        <v>169</v>
      </c>
      <c r="C18" s="50">
        <v>0</v>
      </c>
      <c r="D18" s="49">
        <v>7095911</v>
      </c>
      <c r="E18" s="49">
        <v>7095911</v>
      </c>
      <c r="F18" s="49">
        <v>1350000</v>
      </c>
      <c r="G18" s="25"/>
      <c r="H18" s="25"/>
      <c r="I18" s="25"/>
      <c r="J18" s="25"/>
      <c r="L18" s="29"/>
      <c r="M18" s="29"/>
      <c r="N18" s="29"/>
      <c r="O18" s="29"/>
      <c r="Q18" s="29"/>
      <c r="R18" s="29"/>
      <c r="S18" s="29"/>
      <c r="U18" s="29"/>
      <c r="V18" s="29"/>
      <c r="W18" s="29"/>
      <c r="X18" s="29" t="s">
        <v>170</v>
      </c>
      <c r="Y18" s="29"/>
      <c r="Z18" s="29"/>
      <c r="AA18" s="29" t="s">
        <v>170</v>
      </c>
      <c r="AB18" s="29"/>
      <c r="AC18" s="29"/>
      <c r="AD18" s="29"/>
      <c r="AE18" s="29" t="s">
        <v>170</v>
      </c>
      <c r="AF18" s="29"/>
      <c r="AG18" s="29"/>
      <c r="AH18" s="29"/>
      <c r="AI18" s="29" t="s">
        <v>170</v>
      </c>
      <c r="AJ18" s="29"/>
      <c r="AK18" s="29"/>
      <c r="AL18" s="29" t="s">
        <v>170</v>
      </c>
      <c r="AM18" s="29"/>
    </row>
    <row r="19" spans="1:39" ht="18.75" hidden="1" customHeight="1" x14ac:dyDescent="0.25">
      <c r="A19" s="29" t="s">
        <v>171</v>
      </c>
      <c r="B19" s="29" t="s">
        <v>172</v>
      </c>
      <c r="C19" s="50">
        <v>0</v>
      </c>
      <c r="D19" s="49">
        <v>3631071.58</v>
      </c>
      <c r="E19" s="49">
        <v>3631071.58</v>
      </c>
      <c r="F19" s="49">
        <v>-159233.04999999999</v>
      </c>
      <c r="G19" s="25"/>
      <c r="H19" s="25"/>
      <c r="I19" s="25"/>
      <c r="J19" s="25"/>
      <c r="L19" s="29"/>
      <c r="M19" s="29"/>
      <c r="N19" s="29"/>
      <c r="O19" s="29"/>
      <c r="Q19" s="29"/>
      <c r="R19" s="29"/>
      <c r="S19" s="29"/>
      <c r="U19" s="29"/>
      <c r="V19" s="29"/>
      <c r="W19" s="29"/>
      <c r="X19" s="29" t="s">
        <v>173</v>
      </c>
      <c r="Y19" s="29"/>
      <c r="Z19" s="29"/>
      <c r="AA19" s="29" t="s">
        <v>173</v>
      </c>
      <c r="AB19" s="29"/>
      <c r="AC19" s="29"/>
      <c r="AD19" s="29"/>
      <c r="AE19" s="29" t="s">
        <v>173</v>
      </c>
      <c r="AF19" s="29"/>
      <c r="AG19" s="29"/>
      <c r="AH19" s="29"/>
      <c r="AI19" s="29" t="s">
        <v>173</v>
      </c>
      <c r="AJ19" s="29"/>
      <c r="AK19" s="29"/>
      <c r="AL19" s="29" t="s">
        <v>173</v>
      </c>
      <c r="AM19" s="29"/>
    </row>
    <row r="20" spans="1:39" s="24" customFormat="1" ht="18.75" customHeight="1" x14ac:dyDescent="0.25">
      <c r="A20" s="28" t="s">
        <v>174</v>
      </c>
      <c r="B20" s="28" t="s">
        <v>175</v>
      </c>
      <c r="C20" s="48">
        <v>40769304</v>
      </c>
      <c r="D20" s="48">
        <v>0</v>
      </c>
      <c r="E20" s="48">
        <v>40769304</v>
      </c>
      <c r="F20" s="48">
        <v>29004726.940000001</v>
      </c>
      <c r="G20" s="28"/>
      <c r="H20" s="28"/>
      <c r="I20" s="28"/>
      <c r="J20" s="28"/>
      <c r="L20" s="28"/>
      <c r="M20" s="28"/>
      <c r="N20" s="28"/>
      <c r="O20" s="28"/>
      <c r="Q20" s="28"/>
      <c r="R20" s="28"/>
      <c r="S20" s="28"/>
      <c r="U20" s="28"/>
      <c r="V20" s="28"/>
      <c r="W20" s="28"/>
      <c r="X20" s="28" t="s">
        <v>176</v>
      </c>
      <c r="Y20" s="28"/>
      <c r="Z20" s="28"/>
      <c r="AA20" s="28" t="s">
        <v>176</v>
      </c>
      <c r="AB20" s="28"/>
      <c r="AC20" s="28"/>
      <c r="AD20" s="28"/>
      <c r="AE20" s="28" t="s">
        <v>176</v>
      </c>
      <c r="AF20" s="28"/>
      <c r="AG20" s="28"/>
      <c r="AH20" s="28"/>
      <c r="AI20" s="28" t="s">
        <v>176</v>
      </c>
      <c r="AJ20" s="28"/>
      <c r="AK20" s="28"/>
      <c r="AL20" s="28" t="s">
        <v>176</v>
      </c>
      <c r="AM20" s="28"/>
    </row>
    <row r="21" spans="1:39" ht="18.75" hidden="1" customHeight="1" x14ac:dyDescent="0.25">
      <c r="A21" s="21" t="s">
        <v>177</v>
      </c>
      <c r="B21" s="21" t="s">
        <v>178</v>
      </c>
      <c r="C21" s="46">
        <v>40769304</v>
      </c>
      <c r="D21" s="46">
        <v>0</v>
      </c>
      <c r="E21" s="46">
        <v>40769304</v>
      </c>
      <c r="F21" s="46">
        <v>29004726.940000001</v>
      </c>
      <c r="G21" s="21"/>
      <c r="H21" s="21"/>
      <c r="I21" s="21"/>
      <c r="J21" s="21"/>
      <c r="L21" s="21"/>
      <c r="M21" s="21"/>
      <c r="N21" s="21"/>
      <c r="O21" s="21"/>
      <c r="Q21" s="21"/>
      <c r="R21" s="21"/>
      <c r="S21" s="21"/>
      <c r="U21" s="21"/>
      <c r="V21" s="21"/>
      <c r="W21" s="21"/>
      <c r="X21" s="21" t="s">
        <v>176</v>
      </c>
      <c r="Y21" s="21"/>
      <c r="Z21" s="21"/>
      <c r="AA21" s="21" t="s">
        <v>176</v>
      </c>
      <c r="AB21" s="21"/>
      <c r="AC21" s="21"/>
      <c r="AD21" s="21"/>
      <c r="AE21" s="21" t="s">
        <v>176</v>
      </c>
      <c r="AF21" s="21"/>
      <c r="AG21" s="21"/>
      <c r="AH21" s="21"/>
      <c r="AI21" s="21" t="s">
        <v>176</v>
      </c>
      <c r="AJ21" s="21"/>
      <c r="AK21" s="21"/>
      <c r="AL21" s="21" t="s">
        <v>176</v>
      </c>
      <c r="AM21" s="21"/>
    </row>
    <row r="22" spans="1:39" ht="18.75" hidden="1" customHeight="1" x14ac:dyDescent="0.25">
      <c r="A22" s="29" t="s">
        <v>179</v>
      </c>
      <c r="B22" s="29" t="s">
        <v>180</v>
      </c>
      <c r="C22" s="49">
        <v>12257438</v>
      </c>
      <c r="D22" s="49">
        <v>0</v>
      </c>
      <c r="E22" s="49">
        <v>12257438</v>
      </c>
      <c r="F22" s="49">
        <v>12257438</v>
      </c>
      <c r="G22" s="29"/>
      <c r="H22" s="29"/>
      <c r="I22" s="29"/>
      <c r="J22" s="29"/>
      <c r="L22" s="29"/>
      <c r="M22" s="29"/>
      <c r="N22" s="29"/>
      <c r="O22" s="29"/>
      <c r="Q22" s="29"/>
      <c r="R22" s="29"/>
      <c r="S22" s="29"/>
      <c r="U22" s="29"/>
      <c r="V22" s="29"/>
      <c r="W22" s="29"/>
      <c r="X22" s="29">
        <v>0</v>
      </c>
      <c r="Y22" s="29"/>
      <c r="Z22" s="29"/>
      <c r="AA22" s="29">
        <v>0</v>
      </c>
      <c r="AB22" s="29"/>
      <c r="AC22" s="29"/>
      <c r="AD22" s="29"/>
      <c r="AE22" s="29">
        <v>0</v>
      </c>
      <c r="AF22" s="29"/>
      <c r="AG22" s="29"/>
      <c r="AH22" s="29"/>
      <c r="AI22" s="29">
        <v>0</v>
      </c>
      <c r="AJ22" s="29"/>
      <c r="AK22" s="29"/>
      <c r="AL22" s="25">
        <v>0</v>
      </c>
      <c r="AM22" s="25"/>
    </row>
    <row r="23" spans="1:39" ht="18.75" hidden="1" customHeight="1" x14ac:dyDescent="0.25">
      <c r="A23" s="29" t="s">
        <v>181</v>
      </c>
      <c r="B23" s="29" t="s">
        <v>182</v>
      </c>
      <c r="C23" s="49">
        <v>23122000</v>
      </c>
      <c r="D23" s="49">
        <v>0</v>
      </c>
      <c r="E23" s="49">
        <v>23122000</v>
      </c>
      <c r="F23" s="49">
        <v>11417422.939999999</v>
      </c>
      <c r="G23" s="29"/>
      <c r="H23" s="29"/>
      <c r="I23" s="29"/>
      <c r="J23" s="29"/>
      <c r="L23" s="29"/>
      <c r="M23" s="29"/>
      <c r="N23" s="29"/>
      <c r="O23" s="29"/>
      <c r="Q23" s="29"/>
      <c r="R23" s="29"/>
      <c r="S23" s="29"/>
      <c r="U23" s="29"/>
      <c r="V23" s="29"/>
      <c r="W23" s="29"/>
      <c r="X23" s="29" t="s">
        <v>183</v>
      </c>
      <c r="Y23" s="29"/>
      <c r="Z23" s="29"/>
      <c r="AA23" s="29" t="s">
        <v>183</v>
      </c>
      <c r="AB23" s="29"/>
      <c r="AC23" s="29"/>
      <c r="AD23" s="29"/>
      <c r="AE23" s="29" t="s">
        <v>183</v>
      </c>
      <c r="AF23" s="29"/>
      <c r="AG23" s="29"/>
      <c r="AH23" s="29"/>
      <c r="AI23" s="29" t="s">
        <v>183</v>
      </c>
      <c r="AJ23" s="29"/>
      <c r="AK23" s="29"/>
      <c r="AL23" s="29" t="s">
        <v>183</v>
      </c>
      <c r="AM23" s="29"/>
    </row>
    <row r="24" spans="1:39" ht="18.75" hidden="1" customHeight="1" x14ac:dyDescent="0.25">
      <c r="A24" s="29" t="s">
        <v>184</v>
      </c>
      <c r="B24" s="29" t="s">
        <v>185</v>
      </c>
      <c r="C24" s="49">
        <v>5389866</v>
      </c>
      <c r="D24" s="49">
        <v>0</v>
      </c>
      <c r="E24" s="49">
        <v>5389866</v>
      </c>
      <c r="F24" s="49">
        <v>5329866</v>
      </c>
      <c r="G24" s="29"/>
      <c r="H24" s="29"/>
      <c r="I24" s="29"/>
      <c r="J24" s="29"/>
      <c r="L24" s="29"/>
      <c r="M24" s="29"/>
      <c r="N24" s="29"/>
      <c r="O24" s="29"/>
      <c r="Q24" s="29"/>
      <c r="R24" s="29"/>
      <c r="S24" s="29"/>
      <c r="U24" s="29"/>
      <c r="V24" s="29"/>
      <c r="W24" s="29"/>
      <c r="X24" s="29" t="s">
        <v>186</v>
      </c>
      <c r="Y24" s="29"/>
      <c r="Z24" s="29"/>
      <c r="AA24" s="29" t="s">
        <v>186</v>
      </c>
      <c r="AB24" s="29"/>
      <c r="AC24" s="29"/>
      <c r="AD24" s="29"/>
      <c r="AE24" s="29" t="s">
        <v>186</v>
      </c>
      <c r="AF24" s="29"/>
      <c r="AG24" s="29"/>
      <c r="AH24" s="29"/>
      <c r="AI24" s="29" t="s">
        <v>186</v>
      </c>
      <c r="AJ24" s="29"/>
      <c r="AK24" s="29"/>
      <c r="AL24" s="29" t="s">
        <v>186</v>
      </c>
      <c r="AM24" s="29"/>
    </row>
    <row r="25" spans="1:39" s="24" customFormat="1" ht="18.75" customHeight="1" x14ac:dyDescent="0.25">
      <c r="A25" s="28" t="s">
        <v>187</v>
      </c>
      <c r="B25" s="28" t="s">
        <v>188</v>
      </c>
      <c r="C25" s="48">
        <v>4500000</v>
      </c>
      <c r="D25" s="48">
        <v>0</v>
      </c>
      <c r="E25" s="48">
        <v>4500000</v>
      </c>
      <c r="F25" s="48">
        <v>4500000</v>
      </c>
      <c r="G25" s="28"/>
      <c r="H25" s="28"/>
      <c r="I25" s="28"/>
      <c r="J25" s="28"/>
      <c r="L25" s="28"/>
      <c r="M25" s="28"/>
      <c r="N25" s="28"/>
      <c r="O25" s="28"/>
      <c r="Q25" s="28"/>
      <c r="R25" s="28"/>
      <c r="S25" s="28"/>
      <c r="U25" s="28"/>
      <c r="V25" s="28"/>
      <c r="W25" s="28"/>
      <c r="X25" s="28">
        <v>0</v>
      </c>
      <c r="Y25" s="28"/>
      <c r="Z25" s="28"/>
      <c r="AA25" s="28">
        <v>0</v>
      </c>
      <c r="AB25" s="28"/>
      <c r="AC25" s="28"/>
      <c r="AD25" s="28"/>
      <c r="AE25" s="28">
        <v>0</v>
      </c>
      <c r="AF25" s="28"/>
      <c r="AG25" s="28"/>
      <c r="AH25" s="28"/>
      <c r="AI25" s="28">
        <v>0</v>
      </c>
      <c r="AJ25" s="28"/>
      <c r="AK25" s="28"/>
      <c r="AL25" s="27">
        <v>0</v>
      </c>
      <c r="AM25" s="27"/>
    </row>
    <row r="26" spans="1:39" ht="18.75" hidden="1" customHeight="1" x14ac:dyDescent="0.25">
      <c r="A26" s="21" t="s">
        <v>189</v>
      </c>
      <c r="B26" s="21" t="s">
        <v>190</v>
      </c>
      <c r="C26" s="46">
        <v>4500000</v>
      </c>
      <c r="D26" s="46">
        <v>0</v>
      </c>
      <c r="E26" s="46">
        <v>4500000</v>
      </c>
      <c r="F26" s="46">
        <v>4500000</v>
      </c>
      <c r="G26" s="21"/>
      <c r="H26" s="21"/>
      <c r="I26" s="21"/>
      <c r="J26" s="21"/>
      <c r="L26" s="21"/>
      <c r="M26" s="21"/>
      <c r="N26" s="21"/>
      <c r="O26" s="21"/>
      <c r="Q26" s="21"/>
      <c r="R26" s="21"/>
      <c r="S26" s="21"/>
      <c r="U26" s="21"/>
      <c r="V26" s="21"/>
      <c r="W26" s="21"/>
      <c r="X26" s="21">
        <v>0</v>
      </c>
      <c r="Y26" s="21"/>
      <c r="Z26" s="21"/>
      <c r="AA26" s="21">
        <v>0</v>
      </c>
      <c r="AB26" s="21"/>
      <c r="AC26" s="21"/>
      <c r="AD26" s="21"/>
      <c r="AE26" s="21">
        <v>0</v>
      </c>
      <c r="AF26" s="21"/>
      <c r="AG26" s="21"/>
      <c r="AH26" s="21"/>
      <c r="AI26" s="21">
        <v>0</v>
      </c>
      <c r="AJ26" s="21"/>
      <c r="AK26" s="21"/>
      <c r="AL26" s="26">
        <v>0</v>
      </c>
      <c r="AM26" s="26"/>
    </row>
    <row r="27" spans="1:39" ht="18.75" hidden="1" customHeight="1" x14ac:dyDescent="0.25">
      <c r="A27" s="29" t="s">
        <v>191</v>
      </c>
      <c r="B27" s="29" t="s">
        <v>192</v>
      </c>
      <c r="C27" s="49">
        <v>4500000</v>
      </c>
      <c r="D27" s="49">
        <v>0</v>
      </c>
      <c r="E27" s="49">
        <v>4500000</v>
      </c>
      <c r="F27" s="49">
        <v>4500000</v>
      </c>
      <c r="G27" s="29"/>
      <c r="H27" s="29"/>
      <c r="I27" s="29"/>
      <c r="J27" s="29"/>
      <c r="L27" s="29"/>
      <c r="M27" s="29"/>
      <c r="N27" s="29"/>
      <c r="O27" s="29"/>
      <c r="Q27" s="29"/>
      <c r="R27" s="29"/>
      <c r="S27" s="29"/>
      <c r="U27" s="29"/>
      <c r="V27" s="29"/>
      <c r="W27" s="29"/>
      <c r="X27" s="29">
        <v>0</v>
      </c>
      <c r="Y27" s="29"/>
      <c r="Z27" s="29"/>
      <c r="AA27" s="29">
        <v>0</v>
      </c>
      <c r="AB27" s="29"/>
      <c r="AC27" s="29"/>
      <c r="AD27" s="29"/>
      <c r="AE27" s="29">
        <v>0</v>
      </c>
      <c r="AF27" s="29"/>
      <c r="AG27" s="29"/>
      <c r="AH27" s="29"/>
      <c r="AI27" s="29">
        <v>0</v>
      </c>
      <c r="AJ27" s="29"/>
      <c r="AK27" s="29"/>
      <c r="AL27" s="25">
        <v>0</v>
      </c>
      <c r="AM27" s="25"/>
    </row>
    <row r="28" spans="1:39" s="24" customFormat="1" ht="18.75" customHeight="1" x14ac:dyDescent="0.25">
      <c r="A28" s="28" t="s">
        <v>193</v>
      </c>
      <c r="B28" s="28" t="s">
        <v>194</v>
      </c>
      <c r="C28" s="48">
        <v>109000292</v>
      </c>
      <c r="D28" s="48">
        <v>0</v>
      </c>
      <c r="E28" s="48">
        <v>109000292</v>
      </c>
      <c r="F28" s="48">
        <v>59617852.700000003</v>
      </c>
      <c r="G28" s="28"/>
      <c r="H28" s="28"/>
      <c r="I28" s="28"/>
      <c r="J28" s="28"/>
      <c r="L28" s="28"/>
      <c r="M28" s="28"/>
      <c r="N28" s="28"/>
      <c r="O28" s="28"/>
      <c r="Q28" s="28"/>
      <c r="R28" s="28"/>
      <c r="S28" s="28"/>
      <c r="U28" s="28"/>
      <c r="V28" s="28"/>
      <c r="W28" s="28"/>
      <c r="X28" s="28" t="s">
        <v>195</v>
      </c>
      <c r="Y28" s="28"/>
      <c r="Z28" s="28"/>
      <c r="AA28" s="28" t="s">
        <v>195</v>
      </c>
      <c r="AB28" s="28"/>
      <c r="AC28" s="28"/>
      <c r="AD28" s="28"/>
      <c r="AE28" s="28" t="s">
        <v>196</v>
      </c>
      <c r="AF28" s="28"/>
      <c r="AG28" s="28"/>
      <c r="AH28" s="28"/>
      <c r="AI28" s="28" t="s">
        <v>196</v>
      </c>
      <c r="AJ28" s="28"/>
      <c r="AK28" s="28"/>
      <c r="AL28" s="28" t="s">
        <v>197</v>
      </c>
      <c r="AM28" s="28"/>
    </row>
    <row r="29" spans="1:39" ht="18.75" hidden="1" customHeight="1" x14ac:dyDescent="0.25">
      <c r="A29" s="21" t="s">
        <v>198</v>
      </c>
      <c r="B29" s="21" t="s">
        <v>199</v>
      </c>
      <c r="C29" s="46">
        <v>42894764</v>
      </c>
      <c r="D29" s="46">
        <v>0</v>
      </c>
      <c r="E29" s="46">
        <v>42894764</v>
      </c>
      <c r="F29" s="46">
        <v>20100008.280000001</v>
      </c>
      <c r="G29" s="21"/>
      <c r="H29" s="21"/>
      <c r="I29" s="21"/>
      <c r="J29" s="21"/>
      <c r="L29" s="21"/>
      <c r="M29" s="21"/>
      <c r="N29" s="21"/>
      <c r="O29" s="21"/>
      <c r="Q29" s="21"/>
      <c r="R29" s="21"/>
      <c r="S29" s="21"/>
      <c r="U29" s="21"/>
      <c r="V29" s="21"/>
      <c r="W29" s="21"/>
      <c r="X29" s="21" t="s">
        <v>200</v>
      </c>
      <c r="Y29" s="21"/>
      <c r="Z29" s="21"/>
      <c r="AA29" s="21" t="s">
        <v>200</v>
      </c>
      <c r="AB29" s="21"/>
      <c r="AC29" s="21"/>
      <c r="AD29" s="21"/>
      <c r="AE29" s="21" t="s">
        <v>200</v>
      </c>
      <c r="AF29" s="21"/>
      <c r="AG29" s="21"/>
      <c r="AH29" s="21"/>
      <c r="AI29" s="21" t="s">
        <v>200</v>
      </c>
      <c r="AJ29" s="21"/>
      <c r="AK29" s="21"/>
      <c r="AL29" s="21" t="s">
        <v>201</v>
      </c>
      <c r="AM29" s="21"/>
    </row>
    <row r="30" spans="1:39" ht="18.75" hidden="1" customHeight="1" x14ac:dyDescent="0.25">
      <c r="A30" s="29" t="s">
        <v>202</v>
      </c>
      <c r="B30" s="29" t="s">
        <v>199</v>
      </c>
      <c r="C30" s="49">
        <v>42894764</v>
      </c>
      <c r="D30" s="49">
        <v>0</v>
      </c>
      <c r="E30" s="49">
        <v>42894764</v>
      </c>
      <c r="F30" s="49">
        <v>20100008.280000001</v>
      </c>
      <c r="G30" s="29"/>
      <c r="H30" s="29"/>
      <c r="I30" s="29"/>
      <c r="J30" s="29"/>
      <c r="L30" s="29"/>
      <c r="M30" s="29"/>
      <c r="N30" s="29"/>
      <c r="O30" s="29"/>
      <c r="Q30" s="29"/>
      <c r="R30" s="29"/>
      <c r="S30" s="29"/>
      <c r="U30" s="29"/>
      <c r="V30" s="29"/>
      <c r="W30" s="29"/>
      <c r="X30" s="29" t="s">
        <v>200</v>
      </c>
      <c r="Y30" s="29"/>
      <c r="Z30" s="29"/>
      <c r="AA30" s="29" t="s">
        <v>200</v>
      </c>
      <c r="AB30" s="29"/>
      <c r="AC30" s="29"/>
      <c r="AD30" s="29"/>
      <c r="AE30" s="29" t="s">
        <v>200</v>
      </c>
      <c r="AF30" s="29"/>
      <c r="AG30" s="29"/>
      <c r="AH30" s="29"/>
      <c r="AI30" s="29" t="s">
        <v>200</v>
      </c>
      <c r="AJ30" s="29"/>
      <c r="AK30" s="29"/>
      <c r="AL30" s="29" t="s">
        <v>201</v>
      </c>
      <c r="AM30" s="29"/>
    </row>
    <row r="31" spans="1:39" ht="18.75" hidden="1" customHeight="1" x14ac:dyDescent="0.25">
      <c r="A31" s="21" t="s">
        <v>203</v>
      </c>
      <c r="B31" s="21" t="s">
        <v>204</v>
      </c>
      <c r="C31" s="46">
        <v>40594764</v>
      </c>
      <c r="D31" s="46">
        <v>0</v>
      </c>
      <c r="E31" s="46">
        <v>40594764</v>
      </c>
      <c r="F31" s="46">
        <v>17203105.030000001</v>
      </c>
      <c r="G31" s="21"/>
      <c r="H31" s="21"/>
      <c r="I31" s="21"/>
      <c r="J31" s="21"/>
      <c r="L31" s="21"/>
      <c r="M31" s="21"/>
      <c r="N31" s="21"/>
      <c r="O31" s="21"/>
      <c r="Q31" s="21"/>
      <c r="R31" s="21"/>
      <c r="S31" s="21"/>
      <c r="U31" s="21"/>
      <c r="V31" s="21"/>
      <c r="W31" s="21"/>
      <c r="X31" s="21" t="s">
        <v>205</v>
      </c>
      <c r="Y31" s="21"/>
      <c r="Z31" s="21"/>
      <c r="AA31" s="21" t="s">
        <v>205</v>
      </c>
      <c r="AB31" s="21"/>
      <c r="AC31" s="21"/>
      <c r="AD31" s="21"/>
      <c r="AE31" s="21" t="s">
        <v>205</v>
      </c>
      <c r="AF31" s="21"/>
      <c r="AG31" s="21"/>
      <c r="AH31" s="21"/>
      <c r="AI31" s="21" t="s">
        <v>205</v>
      </c>
      <c r="AJ31" s="21"/>
      <c r="AK31" s="21"/>
      <c r="AL31" s="21" t="s">
        <v>206</v>
      </c>
      <c r="AM31" s="21"/>
    </row>
    <row r="32" spans="1:39" ht="18.75" hidden="1" customHeight="1" x14ac:dyDescent="0.25">
      <c r="A32" s="29" t="s">
        <v>207</v>
      </c>
      <c r="B32" s="29" t="s">
        <v>204</v>
      </c>
      <c r="C32" s="49">
        <v>40594764</v>
      </c>
      <c r="D32" s="49">
        <v>0</v>
      </c>
      <c r="E32" s="49">
        <v>40594764</v>
      </c>
      <c r="F32" s="49">
        <v>17203105.030000001</v>
      </c>
      <c r="G32" s="29"/>
      <c r="H32" s="29"/>
      <c r="I32" s="29"/>
      <c r="J32" s="29"/>
      <c r="L32" s="29"/>
      <c r="M32" s="29"/>
      <c r="N32" s="29"/>
      <c r="O32" s="29"/>
      <c r="Q32" s="29"/>
      <c r="R32" s="29"/>
      <c r="S32" s="29"/>
      <c r="U32" s="29"/>
      <c r="V32" s="29"/>
      <c r="W32" s="29"/>
      <c r="X32" s="29" t="s">
        <v>205</v>
      </c>
      <c r="Y32" s="29"/>
      <c r="Z32" s="29"/>
      <c r="AA32" s="29" t="s">
        <v>205</v>
      </c>
      <c r="AB32" s="29"/>
      <c r="AC32" s="29"/>
      <c r="AD32" s="29"/>
      <c r="AE32" s="29" t="s">
        <v>205</v>
      </c>
      <c r="AF32" s="29"/>
      <c r="AG32" s="29"/>
      <c r="AH32" s="29"/>
      <c r="AI32" s="29" t="s">
        <v>205</v>
      </c>
      <c r="AJ32" s="29"/>
      <c r="AK32" s="29"/>
      <c r="AL32" s="29" t="s">
        <v>206</v>
      </c>
      <c r="AM32" s="29"/>
    </row>
    <row r="33" spans="1:39" ht="18.75" hidden="1" customHeight="1" x14ac:dyDescent="0.25">
      <c r="A33" s="21" t="s">
        <v>208</v>
      </c>
      <c r="B33" s="21" t="s">
        <v>209</v>
      </c>
      <c r="C33" s="46">
        <v>25510764</v>
      </c>
      <c r="D33" s="46">
        <v>0</v>
      </c>
      <c r="E33" s="46">
        <v>25510764</v>
      </c>
      <c r="F33" s="46">
        <v>22314739.390000001</v>
      </c>
      <c r="G33" s="21"/>
      <c r="H33" s="21"/>
      <c r="I33" s="21"/>
      <c r="J33" s="21"/>
      <c r="L33" s="21"/>
      <c r="M33" s="21"/>
      <c r="N33" s="21"/>
      <c r="O33" s="21"/>
      <c r="Q33" s="21"/>
      <c r="R33" s="21"/>
      <c r="S33" s="21"/>
      <c r="U33" s="21"/>
      <c r="V33" s="21"/>
      <c r="W33" s="21"/>
      <c r="X33" s="21" t="s">
        <v>210</v>
      </c>
      <c r="Y33" s="21"/>
      <c r="Z33" s="21"/>
      <c r="AA33" s="21" t="s">
        <v>210</v>
      </c>
      <c r="AB33" s="21"/>
      <c r="AC33" s="21"/>
      <c r="AD33" s="21"/>
      <c r="AE33" s="21" t="s">
        <v>211</v>
      </c>
      <c r="AF33" s="21"/>
      <c r="AG33" s="21"/>
      <c r="AH33" s="21"/>
      <c r="AI33" s="21" t="s">
        <v>211</v>
      </c>
      <c r="AJ33" s="21"/>
      <c r="AK33" s="21"/>
      <c r="AL33" s="21" t="s">
        <v>212</v>
      </c>
      <c r="AM33" s="21"/>
    </row>
    <row r="34" spans="1:39" ht="18.75" hidden="1" customHeight="1" x14ac:dyDescent="0.25">
      <c r="A34" s="29" t="s">
        <v>213</v>
      </c>
      <c r="B34" s="29" t="s">
        <v>209</v>
      </c>
      <c r="C34" s="49">
        <v>25510764</v>
      </c>
      <c r="D34" s="49">
        <v>0</v>
      </c>
      <c r="E34" s="49">
        <v>25510764</v>
      </c>
      <c r="F34" s="49">
        <v>22314739.390000001</v>
      </c>
      <c r="G34" s="29"/>
      <c r="H34" s="29"/>
      <c r="I34" s="29"/>
      <c r="J34" s="29"/>
      <c r="L34" s="29"/>
      <c r="M34" s="29"/>
      <c r="N34" s="29"/>
      <c r="O34" s="29"/>
      <c r="Q34" s="29"/>
      <c r="R34" s="29"/>
      <c r="S34" s="29"/>
      <c r="U34" s="29"/>
      <c r="V34" s="29"/>
      <c r="W34" s="29"/>
      <c r="X34" s="29" t="s">
        <v>210</v>
      </c>
      <c r="Y34" s="29"/>
      <c r="Z34" s="29"/>
      <c r="AA34" s="29" t="s">
        <v>210</v>
      </c>
      <c r="AB34" s="29"/>
      <c r="AC34" s="29"/>
      <c r="AD34" s="29"/>
      <c r="AE34" s="29" t="s">
        <v>211</v>
      </c>
      <c r="AF34" s="29"/>
      <c r="AG34" s="29"/>
      <c r="AH34" s="29"/>
      <c r="AI34" s="29" t="s">
        <v>211</v>
      </c>
      <c r="AJ34" s="29"/>
      <c r="AK34" s="29"/>
      <c r="AL34" s="29" t="s">
        <v>212</v>
      </c>
      <c r="AM34" s="29"/>
    </row>
    <row r="35" spans="1:39" s="23" customFormat="1" ht="18.75" customHeight="1" x14ac:dyDescent="0.25">
      <c r="A35" s="22">
        <v>2.2000000000000002</v>
      </c>
      <c r="B35" s="22" t="s">
        <v>214</v>
      </c>
      <c r="C35" s="47">
        <v>76210437</v>
      </c>
      <c r="D35" s="47">
        <v>-9645209.25</v>
      </c>
      <c r="E35" s="47">
        <v>66565227.75</v>
      </c>
      <c r="F35" s="47">
        <v>30679980.59</v>
      </c>
      <c r="G35" s="22"/>
      <c r="H35" s="22"/>
      <c r="I35" s="22"/>
      <c r="J35" s="22"/>
      <c r="L35" s="22"/>
      <c r="M35" s="22"/>
      <c r="N35" s="22"/>
      <c r="O35" s="22"/>
      <c r="Q35" s="22"/>
      <c r="R35" s="22"/>
      <c r="S35" s="22"/>
      <c r="U35" s="22"/>
      <c r="V35" s="22"/>
      <c r="W35" s="22"/>
      <c r="X35" s="22" t="s">
        <v>215</v>
      </c>
      <c r="Y35" s="22"/>
      <c r="Z35" s="22"/>
      <c r="AA35" s="22" t="s">
        <v>216</v>
      </c>
      <c r="AB35" s="22"/>
      <c r="AC35" s="22"/>
      <c r="AD35" s="22"/>
      <c r="AE35" s="22" t="s">
        <v>216</v>
      </c>
      <c r="AF35" s="22"/>
      <c r="AG35" s="22"/>
      <c r="AH35" s="22"/>
      <c r="AI35" s="22" t="s">
        <v>217</v>
      </c>
      <c r="AJ35" s="22"/>
      <c r="AK35" s="22"/>
      <c r="AL35" s="22" t="s">
        <v>218</v>
      </c>
      <c r="AM35" s="22"/>
    </row>
    <row r="36" spans="1:39" s="24" customFormat="1" ht="18.75" customHeight="1" x14ac:dyDescent="0.25">
      <c r="A36" s="28" t="s">
        <v>219</v>
      </c>
      <c r="B36" s="28" t="s">
        <v>220</v>
      </c>
      <c r="C36" s="48">
        <v>19177465</v>
      </c>
      <c r="D36" s="48">
        <v>0</v>
      </c>
      <c r="E36" s="48">
        <v>19177465</v>
      </c>
      <c r="F36" s="48">
        <v>9789028.3200000003</v>
      </c>
      <c r="G36" s="28"/>
      <c r="H36" s="28"/>
      <c r="I36" s="28"/>
      <c r="J36" s="28"/>
      <c r="L36" s="28"/>
      <c r="M36" s="28"/>
      <c r="N36" s="28"/>
      <c r="O36" s="28"/>
      <c r="Q36" s="28"/>
      <c r="R36" s="28"/>
      <c r="S36" s="28"/>
      <c r="U36" s="28"/>
      <c r="V36" s="28"/>
      <c r="W36" s="28"/>
      <c r="X36" s="28" t="s">
        <v>221</v>
      </c>
      <c r="Y36" s="28"/>
      <c r="Z36" s="28"/>
      <c r="AA36" s="28" t="s">
        <v>221</v>
      </c>
      <c r="AB36" s="28"/>
      <c r="AC36" s="28"/>
      <c r="AD36" s="28"/>
      <c r="AE36" s="28" t="s">
        <v>221</v>
      </c>
      <c r="AF36" s="28"/>
      <c r="AG36" s="28"/>
      <c r="AH36" s="28"/>
      <c r="AI36" s="28" t="s">
        <v>222</v>
      </c>
      <c r="AJ36" s="28"/>
      <c r="AK36" s="28"/>
      <c r="AL36" s="28" t="s">
        <v>223</v>
      </c>
      <c r="AM36" s="28"/>
    </row>
    <row r="37" spans="1:39" ht="18.75" hidden="1" customHeight="1" x14ac:dyDescent="0.25">
      <c r="A37" s="21" t="s">
        <v>224</v>
      </c>
      <c r="B37" s="21" t="s">
        <v>225</v>
      </c>
      <c r="C37" s="46">
        <v>438072</v>
      </c>
      <c r="D37" s="46">
        <v>0</v>
      </c>
      <c r="E37" s="46">
        <v>438072</v>
      </c>
      <c r="F37" s="46">
        <v>432517.95</v>
      </c>
      <c r="G37" s="21"/>
      <c r="H37" s="21"/>
      <c r="I37" s="21"/>
      <c r="J37" s="21"/>
      <c r="L37" s="21"/>
      <c r="M37" s="21"/>
      <c r="N37" s="21"/>
      <c r="O37" s="21"/>
      <c r="Q37" s="21"/>
      <c r="R37" s="21"/>
      <c r="S37" s="21"/>
      <c r="U37" s="21"/>
      <c r="V37" s="21"/>
      <c r="W37" s="21"/>
      <c r="X37" s="21" t="s">
        <v>226</v>
      </c>
      <c r="Y37" s="21"/>
      <c r="Z37" s="21"/>
      <c r="AA37" s="21" t="s">
        <v>226</v>
      </c>
      <c r="AB37" s="21"/>
      <c r="AC37" s="21"/>
      <c r="AD37" s="21"/>
      <c r="AE37" s="21" t="s">
        <v>226</v>
      </c>
      <c r="AF37" s="21"/>
      <c r="AG37" s="21"/>
      <c r="AH37" s="21"/>
      <c r="AI37" s="21" t="s">
        <v>226</v>
      </c>
      <c r="AJ37" s="21"/>
      <c r="AK37" s="21"/>
      <c r="AL37" s="21" t="s">
        <v>226</v>
      </c>
      <c r="AM37" s="21"/>
    </row>
    <row r="38" spans="1:39" ht="18.75" hidden="1" customHeight="1" x14ac:dyDescent="0.25">
      <c r="A38" s="29" t="s">
        <v>227</v>
      </c>
      <c r="B38" s="29" t="s">
        <v>225</v>
      </c>
      <c r="C38" s="49">
        <v>438072</v>
      </c>
      <c r="D38" s="49">
        <v>0</v>
      </c>
      <c r="E38" s="49">
        <v>438072</v>
      </c>
      <c r="F38" s="49">
        <v>432517.95</v>
      </c>
      <c r="G38" s="29"/>
      <c r="H38" s="29"/>
      <c r="I38" s="29"/>
      <c r="J38" s="29"/>
      <c r="L38" s="29"/>
      <c r="M38" s="29"/>
      <c r="N38" s="29"/>
      <c r="O38" s="29"/>
      <c r="Q38" s="29"/>
      <c r="R38" s="29"/>
      <c r="S38" s="29"/>
      <c r="U38" s="29"/>
      <c r="V38" s="29"/>
      <c r="W38" s="29"/>
      <c r="X38" s="29" t="s">
        <v>226</v>
      </c>
      <c r="Y38" s="29"/>
      <c r="Z38" s="29"/>
      <c r="AA38" s="29" t="s">
        <v>226</v>
      </c>
      <c r="AB38" s="29"/>
      <c r="AC38" s="29"/>
      <c r="AD38" s="29"/>
      <c r="AE38" s="29" t="s">
        <v>226</v>
      </c>
      <c r="AF38" s="29"/>
      <c r="AG38" s="29"/>
      <c r="AH38" s="29"/>
      <c r="AI38" s="29" t="s">
        <v>226</v>
      </c>
      <c r="AJ38" s="29"/>
      <c r="AK38" s="29"/>
      <c r="AL38" s="29" t="s">
        <v>226</v>
      </c>
      <c r="AM38" s="29"/>
    </row>
    <row r="39" spans="1:39" ht="18.75" hidden="1" customHeight="1" x14ac:dyDescent="0.25">
      <c r="A39" s="21" t="s">
        <v>228</v>
      </c>
      <c r="B39" s="21" t="s">
        <v>229</v>
      </c>
      <c r="C39" s="46">
        <v>6385272</v>
      </c>
      <c r="D39" s="46">
        <v>0</v>
      </c>
      <c r="E39" s="46">
        <v>6385272</v>
      </c>
      <c r="F39" s="46">
        <v>4192360.79</v>
      </c>
      <c r="G39" s="21"/>
      <c r="H39" s="21"/>
      <c r="I39" s="21"/>
      <c r="J39" s="21"/>
      <c r="L39" s="21"/>
      <c r="M39" s="21"/>
      <c r="N39" s="21"/>
      <c r="O39" s="21"/>
      <c r="Q39" s="21"/>
      <c r="R39" s="21"/>
      <c r="S39" s="21"/>
      <c r="U39" s="21"/>
      <c r="V39" s="21"/>
      <c r="W39" s="21"/>
      <c r="X39" s="21" t="s">
        <v>230</v>
      </c>
      <c r="Y39" s="21"/>
      <c r="Z39" s="21"/>
      <c r="AA39" s="21" t="s">
        <v>230</v>
      </c>
      <c r="AB39" s="21"/>
      <c r="AC39" s="21"/>
      <c r="AD39" s="21"/>
      <c r="AE39" s="21" t="s">
        <v>230</v>
      </c>
      <c r="AF39" s="21"/>
      <c r="AG39" s="21"/>
      <c r="AH39" s="21"/>
      <c r="AI39" s="21" t="s">
        <v>230</v>
      </c>
      <c r="AJ39" s="21"/>
      <c r="AK39" s="21"/>
      <c r="AL39" s="21" t="s">
        <v>230</v>
      </c>
      <c r="AM39" s="21"/>
    </row>
    <row r="40" spans="1:39" ht="18.75" hidden="1" customHeight="1" x14ac:dyDescent="0.25">
      <c r="A40" s="29" t="s">
        <v>231</v>
      </c>
      <c r="B40" s="29" t="s">
        <v>229</v>
      </c>
      <c r="C40" s="49">
        <v>6385272</v>
      </c>
      <c r="D40" s="49">
        <v>0</v>
      </c>
      <c r="E40" s="49">
        <v>6385272</v>
      </c>
      <c r="F40" s="49">
        <v>4192360.79</v>
      </c>
      <c r="G40" s="29"/>
      <c r="H40" s="29"/>
      <c r="I40" s="29"/>
      <c r="J40" s="29"/>
      <c r="L40" s="29"/>
      <c r="M40" s="29"/>
      <c r="N40" s="29"/>
      <c r="O40" s="29"/>
      <c r="Q40" s="29"/>
      <c r="R40" s="29"/>
      <c r="S40" s="29"/>
      <c r="U40" s="29"/>
      <c r="V40" s="29"/>
      <c r="W40" s="29"/>
      <c r="X40" s="29" t="s">
        <v>230</v>
      </c>
      <c r="Y40" s="29"/>
      <c r="Z40" s="29"/>
      <c r="AA40" s="29" t="s">
        <v>230</v>
      </c>
      <c r="AB40" s="29"/>
      <c r="AC40" s="29"/>
      <c r="AD40" s="29"/>
      <c r="AE40" s="29" t="s">
        <v>230</v>
      </c>
      <c r="AF40" s="29"/>
      <c r="AG40" s="29"/>
      <c r="AH40" s="29"/>
      <c r="AI40" s="29" t="s">
        <v>230</v>
      </c>
      <c r="AJ40" s="29"/>
      <c r="AK40" s="29"/>
      <c r="AL40" s="29" t="s">
        <v>230</v>
      </c>
      <c r="AM40" s="29"/>
    </row>
    <row r="41" spans="1:39" ht="18.75" hidden="1" customHeight="1" x14ac:dyDescent="0.25">
      <c r="A41" s="21" t="s">
        <v>232</v>
      </c>
      <c r="B41" s="21" t="s">
        <v>233</v>
      </c>
      <c r="C41" s="46">
        <v>12204000</v>
      </c>
      <c r="D41" s="46">
        <v>0</v>
      </c>
      <c r="E41" s="46">
        <v>12204000</v>
      </c>
      <c r="F41" s="46">
        <v>5146784.58</v>
      </c>
      <c r="G41" s="21"/>
      <c r="H41" s="21"/>
      <c r="I41" s="21"/>
      <c r="J41" s="21"/>
      <c r="L41" s="21"/>
      <c r="M41" s="21"/>
      <c r="N41" s="21"/>
      <c r="O41" s="21"/>
      <c r="Q41" s="21"/>
      <c r="R41" s="21"/>
      <c r="S41" s="21"/>
      <c r="U41" s="21"/>
      <c r="V41" s="21"/>
      <c r="W41" s="21"/>
      <c r="X41" s="21" t="s">
        <v>234</v>
      </c>
      <c r="Y41" s="21"/>
      <c r="Z41" s="21"/>
      <c r="AA41" s="21" t="s">
        <v>234</v>
      </c>
      <c r="AB41" s="21"/>
      <c r="AC41" s="21"/>
      <c r="AD41" s="21"/>
      <c r="AE41" s="21" t="s">
        <v>234</v>
      </c>
      <c r="AF41" s="21"/>
      <c r="AG41" s="21"/>
      <c r="AH41" s="21"/>
      <c r="AI41" s="21" t="s">
        <v>235</v>
      </c>
      <c r="AJ41" s="21"/>
      <c r="AK41" s="21"/>
      <c r="AL41" s="21" t="s">
        <v>235</v>
      </c>
      <c r="AM41" s="21"/>
    </row>
    <row r="42" spans="1:39" ht="18.75" hidden="1" customHeight="1" x14ac:dyDescent="0.25">
      <c r="A42" s="29" t="s">
        <v>236</v>
      </c>
      <c r="B42" s="29" t="s">
        <v>237</v>
      </c>
      <c r="C42" s="49">
        <v>12204000</v>
      </c>
      <c r="D42" s="49">
        <v>0</v>
      </c>
      <c r="E42" s="49">
        <v>12204000</v>
      </c>
      <c r="F42" s="49">
        <v>5146784.58</v>
      </c>
      <c r="G42" s="29"/>
      <c r="H42" s="29"/>
      <c r="I42" s="29"/>
      <c r="J42" s="29"/>
      <c r="L42" s="29"/>
      <c r="M42" s="29"/>
      <c r="N42" s="29"/>
      <c r="O42" s="29"/>
      <c r="Q42" s="29"/>
      <c r="R42" s="29"/>
      <c r="S42" s="29"/>
      <c r="U42" s="29"/>
      <c r="V42" s="29"/>
      <c r="W42" s="29"/>
      <c r="X42" s="29" t="s">
        <v>234</v>
      </c>
      <c r="Y42" s="29"/>
      <c r="Z42" s="29"/>
      <c r="AA42" s="29" t="s">
        <v>234</v>
      </c>
      <c r="AB42" s="29"/>
      <c r="AC42" s="29"/>
      <c r="AD42" s="29"/>
      <c r="AE42" s="29" t="s">
        <v>234</v>
      </c>
      <c r="AF42" s="29"/>
      <c r="AG42" s="29"/>
      <c r="AH42" s="29"/>
      <c r="AI42" s="29" t="s">
        <v>235</v>
      </c>
      <c r="AJ42" s="29"/>
      <c r="AK42" s="29"/>
      <c r="AL42" s="29" t="s">
        <v>235</v>
      </c>
      <c r="AM42" s="29"/>
    </row>
    <row r="43" spans="1:39" ht="18.75" hidden="1" customHeight="1" x14ac:dyDescent="0.25">
      <c r="A43" s="21" t="s">
        <v>238</v>
      </c>
      <c r="B43" s="21" t="s">
        <v>239</v>
      </c>
      <c r="C43" s="46">
        <v>119509</v>
      </c>
      <c r="D43" s="46">
        <v>0</v>
      </c>
      <c r="E43" s="46">
        <v>119509</v>
      </c>
      <c r="F43" s="46">
        <v>2149</v>
      </c>
      <c r="G43" s="21"/>
      <c r="H43" s="21"/>
      <c r="I43" s="21"/>
      <c r="J43" s="21"/>
      <c r="L43" s="21"/>
      <c r="M43" s="21"/>
      <c r="N43" s="21"/>
      <c r="O43" s="21"/>
      <c r="Q43" s="21"/>
      <c r="R43" s="21"/>
      <c r="S43" s="21"/>
      <c r="U43" s="21"/>
      <c r="V43" s="21"/>
      <c r="W43" s="21"/>
      <c r="X43" s="21" t="s">
        <v>240</v>
      </c>
      <c r="Y43" s="21"/>
      <c r="Z43" s="21"/>
      <c r="AA43" s="21" t="s">
        <v>240</v>
      </c>
      <c r="AB43" s="21"/>
      <c r="AC43" s="21"/>
      <c r="AD43" s="21"/>
      <c r="AE43" s="21" t="s">
        <v>240</v>
      </c>
      <c r="AF43" s="21"/>
      <c r="AG43" s="21"/>
      <c r="AH43" s="21"/>
      <c r="AI43" s="21" t="s">
        <v>240</v>
      </c>
      <c r="AJ43" s="21"/>
      <c r="AK43" s="21"/>
      <c r="AL43" s="21" t="s">
        <v>241</v>
      </c>
      <c r="AM43" s="21"/>
    </row>
    <row r="44" spans="1:39" ht="18.75" hidden="1" customHeight="1" x14ac:dyDescent="0.25">
      <c r="A44" s="29" t="s">
        <v>242</v>
      </c>
      <c r="B44" s="29" t="s">
        <v>239</v>
      </c>
      <c r="C44" s="49">
        <v>119509</v>
      </c>
      <c r="D44" s="49">
        <v>0</v>
      </c>
      <c r="E44" s="49">
        <v>119509</v>
      </c>
      <c r="F44" s="49">
        <v>2149</v>
      </c>
      <c r="G44" s="29"/>
      <c r="H44" s="29"/>
      <c r="I44" s="29"/>
      <c r="J44" s="29"/>
      <c r="L44" s="29"/>
      <c r="M44" s="29"/>
      <c r="N44" s="29"/>
      <c r="O44" s="29"/>
      <c r="Q44" s="29"/>
      <c r="R44" s="29"/>
      <c r="S44" s="29"/>
      <c r="U44" s="29"/>
      <c r="V44" s="29"/>
      <c r="W44" s="29"/>
      <c r="X44" s="29" t="s">
        <v>240</v>
      </c>
      <c r="Y44" s="29"/>
      <c r="Z44" s="29"/>
      <c r="AA44" s="29" t="s">
        <v>240</v>
      </c>
      <c r="AB44" s="29"/>
      <c r="AC44" s="29"/>
      <c r="AD44" s="29"/>
      <c r="AE44" s="29" t="s">
        <v>240</v>
      </c>
      <c r="AF44" s="29"/>
      <c r="AG44" s="29"/>
      <c r="AH44" s="29"/>
      <c r="AI44" s="29" t="s">
        <v>240</v>
      </c>
      <c r="AJ44" s="29"/>
      <c r="AK44" s="29"/>
      <c r="AL44" s="29" t="s">
        <v>241</v>
      </c>
      <c r="AM44" s="29"/>
    </row>
    <row r="45" spans="1:39" ht="18.75" hidden="1" customHeight="1" x14ac:dyDescent="0.25">
      <c r="A45" s="21" t="s">
        <v>243</v>
      </c>
      <c r="B45" s="21" t="s">
        <v>244</v>
      </c>
      <c r="C45" s="46">
        <v>30612</v>
      </c>
      <c r="D45" s="46">
        <v>0</v>
      </c>
      <c r="E45" s="46">
        <v>30612</v>
      </c>
      <c r="F45" s="46">
        <v>15216</v>
      </c>
      <c r="G45" s="21"/>
      <c r="H45" s="21"/>
      <c r="I45" s="21"/>
      <c r="J45" s="21"/>
      <c r="L45" s="21"/>
      <c r="M45" s="21"/>
      <c r="N45" s="21"/>
      <c r="O45" s="21"/>
      <c r="Q45" s="21"/>
      <c r="R45" s="21"/>
      <c r="S45" s="21"/>
      <c r="U45" s="21"/>
      <c r="V45" s="21"/>
      <c r="W45" s="21"/>
      <c r="X45" s="21" t="s">
        <v>245</v>
      </c>
      <c r="Y45" s="21"/>
      <c r="Z45" s="21"/>
      <c r="AA45" s="21" t="s">
        <v>245</v>
      </c>
      <c r="AB45" s="21"/>
      <c r="AC45" s="21"/>
      <c r="AD45" s="21"/>
      <c r="AE45" s="21" t="s">
        <v>245</v>
      </c>
      <c r="AF45" s="21"/>
      <c r="AG45" s="21"/>
      <c r="AH45" s="21"/>
      <c r="AI45" s="21" t="s">
        <v>246</v>
      </c>
      <c r="AJ45" s="21"/>
      <c r="AK45" s="21"/>
      <c r="AL45" s="21" t="s">
        <v>246</v>
      </c>
      <c r="AM45" s="21"/>
    </row>
    <row r="46" spans="1:39" ht="18.75" hidden="1" customHeight="1" x14ac:dyDescent="0.25">
      <c r="A46" s="29" t="s">
        <v>247</v>
      </c>
      <c r="B46" s="29" t="s">
        <v>244</v>
      </c>
      <c r="C46" s="49">
        <v>30612</v>
      </c>
      <c r="D46" s="49">
        <v>0</v>
      </c>
      <c r="E46" s="49">
        <v>30612</v>
      </c>
      <c r="F46" s="49">
        <v>15216</v>
      </c>
      <c r="G46" s="29"/>
      <c r="H46" s="29"/>
      <c r="I46" s="29"/>
      <c r="J46" s="29"/>
      <c r="L46" s="29"/>
      <c r="M46" s="29"/>
      <c r="N46" s="29"/>
      <c r="O46" s="29"/>
      <c r="Q46" s="29"/>
      <c r="R46" s="29"/>
      <c r="S46" s="29"/>
      <c r="U46" s="29"/>
      <c r="V46" s="29"/>
      <c r="W46" s="29"/>
      <c r="X46" s="29" t="s">
        <v>245</v>
      </c>
      <c r="Y46" s="29"/>
      <c r="Z46" s="29"/>
      <c r="AA46" s="29" t="s">
        <v>245</v>
      </c>
      <c r="AB46" s="29"/>
      <c r="AC46" s="29"/>
      <c r="AD46" s="29"/>
      <c r="AE46" s="29" t="s">
        <v>245</v>
      </c>
      <c r="AF46" s="29"/>
      <c r="AG46" s="29"/>
      <c r="AH46" s="29"/>
      <c r="AI46" s="29" t="s">
        <v>246</v>
      </c>
      <c r="AJ46" s="29"/>
      <c r="AK46" s="29"/>
      <c r="AL46" s="29" t="s">
        <v>246</v>
      </c>
      <c r="AM46" s="29"/>
    </row>
    <row r="47" spans="1:39" s="24" customFormat="1" ht="18.75" customHeight="1" x14ac:dyDescent="0.25">
      <c r="A47" s="28" t="s">
        <v>248</v>
      </c>
      <c r="B47" s="28" t="s">
        <v>249</v>
      </c>
      <c r="C47" s="48">
        <v>35692000</v>
      </c>
      <c r="D47" s="48">
        <v>-23592437.98</v>
      </c>
      <c r="E47" s="48">
        <v>12099562.02</v>
      </c>
      <c r="F47" s="48">
        <v>2769201.44</v>
      </c>
      <c r="G47" s="28"/>
      <c r="H47" s="28"/>
      <c r="I47" s="28"/>
      <c r="J47" s="28"/>
      <c r="L47" s="28"/>
      <c r="M47" s="28"/>
      <c r="N47" s="28"/>
      <c r="O47" s="28"/>
      <c r="Q47" s="28"/>
      <c r="R47" s="28"/>
      <c r="S47" s="28"/>
      <c r="U47" s="28"/>
      <c r="V47" s="28"/>
      <c r="W47" s="28"/>
      <c r="X47" s="28" t="s">
        <v>250</v>
      </c>
      <c r="Y47" s="28"/>
      <c r="Z47" s="28"/>
      <c r="AA47" s="28" t="s">
        <v>251</v>
      </c>
      <c r="AB47" s="28"/>
      <c r="AC47" s="28"/>
      <c r="AD47" s="28"/>
      <c r="AE47" s="28" t="s">
        <v>251</v>
      </c>
      <c r="AF47" s="28"/>
      <c r="AG47" s="28"/>
      <c r="AH47" s="28"/>
      <c r="AI47" s="28" t="s">
        <v>252</v>
      </c>
      <c r="AJ47" s="28"/>
      <c r="AK47" s="28"/>
      <c r="AL47" s="28" t="s">
        <v>252</v>
      </c>
      <c r="AM47" s="28"/>
    </row>
    <row r="48" spans="1:39" ht="18.75" hidden="1" customHeight="1" x14ac:dyDescent="0.25">
      <c r="A48" s="21" t="s">
        <v>253</v>
      </c>
      <c r="B48" s="21"/>
      <c r="C48" s="46"/>
      <c r="D48" s="46">
        <v>35692000</v>
      </c>
      <c r="E48" s="46">
        <v>12075784.02</v>
      </c>
      <c r="F48" s="46">
        <v>2769200</v>
      </c>
      <c r="G48" s="21"/>
      <c r="H48" s="21"/>
      <c r="I48" s="21"/>
      <c r="J48" s="21"/>
      <c r="K48" s="21" t="s">
        <v>254</v>
      </c>
      <c r="L48" s="21"/>
      <c r="M48" s="21"/>
      <c r="N48" s="21"/>
      <c r="O48" s="21"/>
      <c r="Q48" s="21"/>
      <c r="R48" s="21"/>
      <c r="S48" s="21"/>
      <c r="U48" s="21"/>
      <c r="V48" s="21"/>
      <c r="W48" s="21"/>
      <c r="X48" s="21" t="s">
        <v>255</v>
      </c>
      <c r="Y48" s="21"/>
      <c r="Z48" s="21"/>
      <c r="AA48" s="21" t="s">
        <v>256</v>
      </c>
      <c r="AB48" s="21"/>
      <c r="AC48" s="21"/>
      <c r="AD48" s="21"/>
      <c r="AE48" s="21" t="s">
        <v>256</v>
      </c>
      <c r="AF48" s="21"/>
      <c r="AG48" s="21"/>
      <c r="AH48" s="21"/>
      <c r="AI48" s="21" t="s">
        <v>257</v>
      </c>
      <c r="AJ48" s="21"/>
      <c r="AK48" s="21"/>
      <c r="AL48" s="21" t="s">
        <v>257</v>
      </c>
      <c r="AM48" s="21"/>
    </row>
    <row r="49" spans="1:39" ht="18.75" hidden="1" customHeight="1" x14ac:dyDescent="0.25">
      <c r="A49" s="29" t="s">
        <v>258</v>
      </c>
      <c r="B49" s="29"/>
      <c r="C49" s="49"/>
      <c r="D49" s="49">
        <v>35692000</v>
      </c>
      <c r="E49" s="49">
        <v>12075784.02</v>
      </c>
      <c r="F49" s="49">
        <v>2769200</v>
      </c>
      <c r="G49" s="29"/>
      <c r="H49" s="29"/>
      <c r="I49" s="29"/>
      <c r="J49" s="29"/>
      <c r="K49" s="29" t="s">
        <v>254</v>
      </c>
      <c r="L49" s="29"/>
      <c r="M49" s="29"/>
      <c r="N49" s="29"/>
      <c r="O49" s="29"/>
      <c r="Q49" s="29"/>
      <c r="R49" s="29"/>
      <c r="S49" s="29"/>
      <c r="U49" s="29"/>
      <c r="V49" s="29"/>
      <c r="W49" s="29"/>
      <c r="X49" s="29" t="s">
        <v>255</v>
      </c>
      <c r="Y49" s="29"/>
      <c r="Z49" s="29"/>
      <c r="AA49" s="29" t="s">
        <v>256</v>
      </c>
      <c r="AB49" s="29"/>
      <c r="AC49" s="29"/>
      <c r="AD49" s="29"/>
      <c r="AE49" s="29" t="s">
        <v>256</v>
      </c>
      <c r="AF49" s="29"/>
      <c r="AG49" s="29"/>
      <c r="AH49" s="29"/>
      <c r="AI49" s="29" t="s">
        <v>257</v>
      </c>
      <c r="AJ49" s="29"/>
      <c r="AK49" s="29"/>
      <c r="AL49" s="29" t="s">
        <v>257</v>
      </c>
      <c r="AM49" s="29"/>
    </row>
    <row r="50" spans="1:39" ht="18.75" hidden="1" customHeight="1" x14ac:dyDescent="0.25">
      <c r="A50" s="21" t="s">
        <v>259</v>
      </c>
      <c r="B50" s="21"/>
      <c r="C50" s="46"/>
      <c r="D50" s="51">
        <v>0</v>
      </c>
      <c r="E50" s="46">
        <v>23778</v>
      </c>
      <c r="F50" s="46">
        <v>1.44</v>
      </c>
      <c r="G50" s="26"/>
      <c r="H50" s="26"/>
      <c r="I50" s="26"/>
      <c r="J50" s="26"/>
      <c r="K50" s="21" t="s">
        <v>260</v>
      </c>
      <c r="L50" s="21"/>
      <c r="M50" s="21"/>
      <c r="N50" s="21"/>
      <c r="O50" s="21"/>
      <c r="Q50" s="21"/>
      <c r="R50" s="21"/>
      <c r="S50" s="21"/>
      <c r="U50" s="21"/>
      <c r="V50" s="21"/>
      <c r="W50" s="21"/>
      <c r="X50" s="21" t="s">
        <v>261</v>
      </c>
      <c r="Y50" s="21"/>
      <c r="Z50" s="21"/>
      <c r="AA50" s="21" t="s">
        <v>261</v>
      </c>
      <c r="AB50" s="21"/>
      <c r="AC50" s="21"/>
      <c r="AD50" s="21"/>
      <c r="AE50" s="21" t="s">
        <v>261</v>
      </c>
      <c r="AF50" s="21"/>
      <c r="AG50" s="21"/>
      <c r="AH50" s="21"/>
      <c r="AI50" s="21" t="s">
        <v>261</v>
      </c>
      <c r="AJ50" s="21"/>
      <c r="AK50" s="21"/>
      <c r="AL50" s="21" t="s">
        <v>261</v>
      </c>
      <c r="AM50" s="21"/>
    </row>
    <row r="51" spans="1:39" ht="18.75" hidden="1" customHeight="1" x14ac:dyDescent="0.25">
      <c r="A51" s="29" t="s">
        <v>262</v>
      </c>
      <c r="B51" s="29"/>
      <c r="C51" s="49"/>
      <c r="D51" s="50">
        <v>0</v>
      </c>
      <c r="E51" s="49">
        <v>23778</v>
      </c>
      <c r="F51" s="49">
        <v>1.44</v>
      </c>
      <c r="G51" s="25"/>
      <c r="H51" s="25"/>
      <c r="I51" s="25"/>
      <c r="J51" s="25"/>
      <c r="K51" s="29" t="s">
        <v>260</v>
      </c>
      <c r="L51" s="29"/>
      <c r="M51" s="29"/>
      <c r="N51" s="29"/>
      <c r="O51" s="29"/>
      <c r="Q51" s="29"/>
      <c r="R51" s="29"/>
      <c r="S51" s="29"/>
      <c r="U51" s="29"/>
      <c r="V51" s="29"/>
      <c r="W51" s="29"/>
      <c r="X51" s="29" t="s">
        <v>261</v>
      </c>
      <c r="Y51" s="29"/>
      <c r="Z51" s="29"/>
      <c r="AA51" s="29" t="s">
        <v>261</v>
      </c>
      <c r="AB51" s="29"/>
      <c r="AC51" s="29"/>
      <c r="AD51" s="29"/>
      <c r="AE51" s="29" t="s">
        <v>261</v>
      </c>
      <c r="AF51" s="29"/>
      <c r="AG51" s="29"/>
      <c r="AH51" s="29"/>
      <c r="AI51" s="29" t="s">
        <v>261</v>
      </c>
      <c r="AJ51" s="29"/>
      <c r="AK51" s="29"/>
      <c r="AL51" s="29" t="s">
        <v>261</v>
      </c>
      <c r="AM51" s="29"/>
    </row>
    <row r="52" spans="1:39" s="24" customFormat="1" ht="18.75" customHeight="1" x14ac:dyDescent="0.25">
      <c r="A52" s="28" t="s">
        <v>263</v>
      </c>
      <c r="B52" s="28" t="s">
        <v>264</v>
      </c>
      <c r="C52" s="48">
        <v>0</v>
      </c>
      <c r="D52" s="48">
        <v>5647141</v>
      </c>
      <c r="E52" s="48">
        <v>5647141</v>
      </c>
      <c r="F52" s="48">
        <v>1.55</v>
      </c>
      <c r="H52" s="28"/>
      <c r="I52" s="28"/>
      <c r="J52" s="28"/>
      <c r="K52" s="28"/>
      <c r="L52" s="28"/>
      <c r="N52" s="28"/>
      <c r="O52" s="28"/>
      <c r="Q52" s="28"/>
      <c r="R52" s="28"/>
      <c r="S52" s="28"/>
      <c r="U52" s="28"/>
      <c r="V52" s="28"/>
      <c r="W52" s="28"/>
      <c r="X52" s="28" t="s">
        <v>265</v>
      </c>
      <c r="Y52" s="28"/>
      <c r="Z52" s="28"/>
      <c r="AA52" s="28" t="s">
        <v>265</v>
      </c>
      <c r="AB52" s="28"/>
      <c r="AC52" s="28"/>
      <c r="AD52" s="28"/>
      <c r="AE52" s="28" t="s">
        <v>265</v>
      </c>
      <c r="AF52" s="28"/>
      <c r="AG52" s="28"/>
      <c r="AH52" s="28"/>
      <c r="AI52" s="28" t="s">
        <v>265</v>
      </c>
      <c r="AJ52" s="28"/>
      <c r="AK52" s="28"/>
      <c r="AL52" s="28" t="s">
        <v>265</v>
      </c>
      <c r="AM52" s="28"/>
    </row>
    <row r="53" spans="1:39" ht="18.75" hidden="1" customHeight="1" x14ac:dyDescent="0.25">
      <c r="A53" s="21" t="s">
        <v>266</v>
      </c>
      <c r="B53" s="21" t="s">
        <v>267</v>
      </c>
      <c r="C53" s="46">
        <v>0</v>
      </c>
      <c r="D53" s="46">
        <v>5647141</v>
      </c>
      <c r="E53" s="46">
        <v>5647141</v>
      </c>
      <c r="F53" s="46">
        <v>1.55</v>
      </c>
      <c r="H53" s="21"/>
      <c r="I53" s="21"/>
      <c r="J53" s="21"/>
      <c r="K53" s="21"/>
      <c r="L53" s="21"/>
      <c r="N53" s="21"/>
      <c r="O53" s="21"/>
      <c r="Q53" s="21"/>
      <c r="R53" s="21"/>
      <c r="S53" s="21"/>
      <c r="U53" s="21"/>
      <c r="V53" s="21"/>
      <c r="W53" s="21"/>
      <c r="X53" s="21" t="s">
        <v>265</v>
      </c>
      <c r="Y53" s="21"/>
      <c r="Z53" s="21"/>
      <c r="AA53" s="21" t="s">
        <v>265</v>
      </c>
      <c r="AB53" s="21"/>
      <c r="AC53" s="21"/>
      <c r="AD53" s="21"/>
      <c r="AE53" s="21" t="s">
        <v>265</v>
      </c>
      <c r="AF53" s="21"/>
      <c r="AG53" s="21"/>
      <c r="AH53" s="21"/>
      <c r="AI53" s="21" t="s">
        <v>265</v>
      </c>
      <c r="AJ53" s="21"/>
      <c r="AK53" s="21"/>
      <c r="AL53" s="21" t="s">
        <v>265</v>
      </c>
      <c r="AM53" s="21"/>
    </row>
    <row r="54" spans="1:39" ht="18.75" hidden="1" customHeight="1" x14ac:dyDescent="0.25">
      <c r="A54" s="29" t="s">
        <v>268</v>
      </c>
      <c r="B54" s="29" t="s">
        <v>267</v>
      </c>
      <c r="C54" s="49">
        <v>0</v>
      </c>
      <c r="D54" s="49">
        <v>5647141</v>
      </c>
      <c r="E54" s="49">
        <v>5647141</v>
      </c>
      <c r="F54" s="49">
        <v>1.55</v>
      </c>
      <c r="H54" s="29"/>
      <c r="I54" s="29"/>
      <c r="J54" s="29"/>
      <c r="K54" s="29"/>
      <c r="L54" s="29"/>
      <c r="N54" s="29"/>
      <c r="O54" s="29"/>
      <c r="Q54" s="29"/>
      <c r="R54" s="29"/>
      <c r="S54" s="29"/>
      <c r="U54" s="29"/>
      <c r="V54" s="29"/>
      <c r="W54" s="29"/>
      <c r="X54" s="29" t="s">
        <v>265</v>
      </c>
      <c r="Y54" s="29"/>
      <c r="Z54" s="29"/>
      <c r="AA54" s="29" t="s">
        <v>265</v>
      </c>
      <c r="AB54" s="29"/>
      <c r="AC54" s="29"/>
      <c r="AD54" s="29"/>
      <c r="AE54" s="29" t="s">
        <v>265</v>
      </c>
      <c r="AF54" s="29"/>
      <c r="AG54" s="29"/>
      <c r="AH54" s="29"/>
      <c r="AI54" s="29" t="s">
        <v>265</v>
      </c>
      <c r="AJ54" s="29"/>
      <c r="AK54" s="29"/>
      <c r="AL54" s="29" t="s">
        <v>265</v>
      </c>
      <c r="AM54" s="29"/>
    </row>
    <row r="55" spans="1:39" s="24" customFormat="1" ht="18.75" customHeight="1" x14ac:dyDescent="0.25">
      <c r="A55" s="28" t="s">
        <v>269</v>
      </c>
      <c r="B55" s="28" t="s">
        <v>270</v>
      </c>
      <c r="C55" s="48">
        <v>0</v>
      </c>
      <c r="D55" s="48">
        <v>25480</v>
      </c>
      <c r="E55" s="48">
        <v>25480</v>
      </c>
      <c r="F55" s="48">
        <v>0</v>
      </c>
      <c r="H55" s="28"/>
      <c r="I55" s="28"/>
      <c r="J55" s="28"/>
      <c r="K55" s="28"/>
      <c r="L55" s="28"/>
      <c r="N55" s="28"/>
      <c r="O55" s="28"/>
      <c r="Q55" s="28"/>
      <c r="R55" s="28"/>
      <c r="S55" s="28"/>
      <c r="U55" s="28"/>
      <c r="V55" s="28"/>
      <c r="W55" s="28"/>
      <c r="X55" s="28" t="s">
        <v>271</v>
      </c>
      <c r="Y55" s="28"/>
      <c r="Z55" s="28"/>
      <c r="AA55" s="28" t="s">
        <v>271</v>
      </c>
      <c r="AB55" s="28"/>
      <c r="AC55" s="28"/>
      <c r="AD55" s="28"/>
      <c r="AE55" s="28" t="s">
        <v>271</v>
      </c>
      <c r="AF55" s="28"/>
      <c r="AG55" s="28"/>
      <c r="AH55" s="28"/>
      <c r="AI55" s="28" t="s">
        <v>271</v>
      </c>
      <c r="AJ55" s="28"/>
      <c r="AK55" s="28"/>
      <c r="AL55" s="28" t="s">
        <v>271</v>
      </c>
      <c r="AM55" s="28"/>
    </row>
    <row r="56" spans="1:39" ht="18.75" hidden="1" customHeight="1" x14ac:dyDescent="0.25">
      <c r="A56" s="21" t="s">
        <v>272</v>
      </c>
      <c r="B56" s="21" t="s">
        <v>273</v>
      </c>
      <c r="C56" s="46">
        <v>0</v>
      </c>
      <c r="D56" s="46">
        <v>675</v>
      </c>
      <c r="E56" s="46">
        <v>675</v>
      </c>
      <c r="F56" s="46">
        <v>0</v>
      </c>
      <c r="H56" s="21"/>
      <c r="I56" s="21"/>
      <c r="J56" s="21"/>
      <c r="K56" s="21"/>
      <c r="L56" s="21"/>
      <c r="N56" s="21"/>
      <c r="O56" s="21"/>
      <c r="Q56" s="21"/>
      <c r="R56" s="21"/>
      <c r="S56" s="21"/>
      <c r="U56" s="21"/>
      <c r="V56" s="21"/>
      <c r="W56" s="21"/>
      <c r="X56" s="21">
        <v>675</v>
      </c>
      <c r="Y56" s="21"/>
      <c r="Z56" s="21"/>
      <c r="AA56" s="21">
        <v>675</v>
      </c>
      <c r="AB56" s="21"/>
      <c r="AC56" s="21"/>
      <c r="AD56" s="21"/>
      <c r="AE56" s="21">
        <v>675</v>
      </c>
      <c r="AF56" s="21"/>
      <c r="AG56" s="21"/>
      <c r="AH56" s="21"/>
      <c r="AI56" s="21">
        <v>675</v>
      </c>
      <c r="AJ56" s="21"/>
      <c r="AK56" s="21"/>
      <c r="AL56" s="26">
        <v>675</v>
      </c>
      <c r="AM56" s="26"/>
    </row>
    <row r="57" spans="1:39" ht="18.75" hidden="1" customHeight="1" x14ac:dyDescent="0.25">
      <c r="A57" s="29" t="s">
        <v>274</v>
      </c>
      <c r="B57" s="29" t="s">
        <v>273</v>
      </c>
      <c r="C57" s="49">
        <v>0</v>
      </c>
      <c r="D57" s="49">
        <v>675</v>
      </c>
      <c r="E57" s="49">
        <v>675</v>
      </c>
      <c r="F57" s="49">
        <v>0</v>
      </c>
      <c r="H57" s="29"/>
      <c r="I57" s="29"/>
      <c r="J57" s="29"/>
      <c r="K57" s="29"/>
      <c r="L57" s="29"/>
      <c r="N57" s="29"/>
      <c r="O57" s="29"/>
      <c r="Q57" s="29"/>
      <c r="R57" s="29"/>
      <c r="S57" s="29"/>
      <c r="U57" s="29"/>
      <c r="V57" s="29"/>
      <c r="W57" s="29"/>
      <c r="X57" s="29">
        <v>675</v>
      </c>
      <c r="Y57" s="29"/>
      <c r="Z57" s="29"/>
      <c r="AA57" s="29">
        <v>675</v>
      </c>
      <c r="AB57" s="29"/>
      <c r="AC57" s="29"/>
      <c r="AD57" s="29"/>
      <c r="AE57" s="29">
        <v>675</v>
      </c>
      <c r="AF57" s="29"/>
      <c r="AG57" s="29"/>
      <c r="AH57" s="29"/>
      <c r="AI57" s="29">
        <v>675</v>
      </c>
      <c r="AJ57" s="29"/>
      <c r="AK57" s="29"/>
      <c r="AL57" s="25">
        <v>675</v>
      </c>
      <c r="AM57" s="25"/>
    </row>
    <row r="58" spans="1:39" ht="18.75" hidden="1" customHeight="1" x14ac:dyDescent="0.25">
      <c r="A58" s="21" t="s">
        <v>275</v>
      </c>
      <c r="B58" s="21" t="s">
        <v>276</v>
      </c>
      <c r="C58" s="46">
        <v>0</v>
      </c>
      <c r="D58" s="46">
        <v>16770</v>
      </c>
      <c r="E58" s="46">
        <v>16770</v>
      </c>
      <c r="F58" s="46">
        <v>0</v>
      </c>
      <c r="H58" s="21"/>
      <c r="I58" s="21"/>
      <c r="J58" s="21"/>
      <c r="K58" s="21"/>
      <c r="L58" s="21"/>
      <c r="N58" s="21"/>
      <c r="O58" s="21"/>
      <c r="Q58" s="21"/>
      <c r="R58" s="21"/>
      <c r="S58" s="21"/>
      <c r="U58" s="21"/>
      <c r="V58" s="21"/>
      <c r="W58" s="21"/>
      <c r="X58" s="21" t="s">
        <v>277</v>
      </c>
      <c r="Y58" s="21"/>
      <c r="Z58" s="21"/>
      <c r="AA58" s="21" t="s">
        <v>277</v>
      </c>
      <c r="AB58" s="21"/>
      <c r="AC58" s="21"/>
      <c r="AD58" s="21"/>
      <c r="AE58" s="21" t="s">
        <v>277</v>
      </c>
      <c r="AF58" s="21"/>
      <c r="AG58" s="21"/>
      <c r="AH58" s="21"/>
      <c r="AI58" s="21" t="s">
        <v>277</v>
      </c>
      <c r="AJ58" s="21"/>
      <c r="AK58" s="21"/>
      <c r="AL58" s="21" t="s">
        <v>277</v>
      </c>
      <c r="AM58" s="21"/>
    </row>
    <row r="59" spans="1:39" ht="18.75" hidden="1" customHeight="1" x14ac:dyDescent="0.25">
      <c r="A59" s="29" t="s">
        <v>278</v>
      </c>
      <c r="B59" s="29" t="s">
        <v>276</v>
      </c>
      <c r="C59" s="49">
        <v>0</v>
      </c>
      <c r="D59" s="49">
        <v>16770</v>
      </c>
      <c r="E59" s="49">
        <v>16770</v>
      </c>
      <c r="F59" s="49">
        <v>0</v>
      </c>
      <c r="H59" s="29"/>
      <c r="I59" s="29"/>
      <c r="J59" s="29"/>
      <c r="K59" s="29"/>
      <c r="L59" s="29"/>
      <c r="N59" s="29"/>
      <c r="O59" s="29"/>
      <c r="Q59" s="29"/>
      <c r="R59" s="29"/>
      <c r="S59" s="29"/>
      <c r="U59" s="29"/>
      <c r="V59" s="29"/>
      <c r="W59" s="29"/>
      <c r="X59" s="29" t="s">
        <v>277</v>
      </c>
      <c r="Y59" s="29"/>
      <c r="Z59" s="29"/>
      <c r="AA59" s="29" t="s">
        <v>277</v>
      </c>
      <c r="AB59" s="29"/>
      <c r="AC59" s="29"/>
      <c r="AD59" s="29"/>
      <c r="AE59" s="29" t="s">
        <v>277</v>
      </c>
      <c r="AF59" s="29"/>
      <c r="AG59" s="29"/>
      <c r="AH59" s="29"/>
      <c r="AI59" s="29" t="s">
        <v>277</v>
      </c>
      <c r="AJ59" s="29"/>
      <c r="AK59" s="29"/>
      <c r="AL59" s="29" t="s">
        <v>277</v>
      </c>
      <c r="AM59" s="29"/>
    </row>
    <row r="60" spans="1:39" ht="18.75" hidden="1" customHeight="1" x14ac:dyDescent="0.25">
      <c r="A60" s="21" t="s">
        <v>279</v>
      </c>
      <c r="B60" s="21" t="s">
        <v>280</v>
      </c>
      <c r="C60" s="46">
        <v>0</v>
      </c>
      <c r="D60" s="46">
        <v>8035</v>
      </c>
      <c r="E60" s="46">
        <v>8035</v>
      </c>
      <c r="F60" s="46">
        <v>0</v>
      </c>
      <c r="H60" s="21"/>
      <c r="I60" s="21"/>
      <c r="J60" s="21"/>
      <c r="K60" s="21"/>
      <c r="L60" s="21"/>
      <c r="N60" s="21"/>
      <c r="O60" s="21"/>
      <c r="Q60" s="21"/>
      <c r="R60" s="21"/>
      <c r="S60" s="21"/>
      <c r="U60" s="21"/>
      <c r="V60" s="21"/>
      <c r="W60" s="21"/>
      <c r="X60" s="21" t="s">
        <v>281</v>
      </c>
      <c r="Y60" s="21"/>
      <c r="Z60" s="21"/>
      <c r="AA60" s="21" t="s">
        <v>281</v>
      </c>
      <c r="AB60" s="21"/>
      <c r="AC60" s="21"/>
      <c r="AD60" s="21"/>
      <c r="AE60" s="21" t="s">
        <v>281</v>
      </c>
      <c r="AF60" s="21"/>
      <c r="AG60" s="21"/>
      <c r="AH60" s="21"/>
      <c r="AI60" s="21" t="s">
        <v>281</v>
      </c>
      <c r="AJ60" s="21"/>
      <c r="AK60" s="21"/>
      <c r="AL60" s="21" t="s">
        <v>281</v>
      </c>
      <c r="AM60" s="21"/>
    </row>
    <row r="61" spans="1:39" ht="18.75" hidden="1" customHeight="1" x14ac:dyDescent="0.25">
      <c r="A61" s="29" t="s">
        <v>282</v>
      </c>
      <c r="B61" s="29" t="s">
        <v>280</v>
      </c>
      <c r="C61" s="49">
        <v>0</v>
      </c>
      <c r="D61" s="49">
        <v>8035</v>
      </c>
      <c r="E61" s="49">
        <v>8035</v>
      </c>
      <c r="F61" s="49">
        <v>0</v>
      </c>
      <c r="H61" s="29"/>
      <c r="I61" s="29"/>
      <c r="J61" s="29"/>
      <c r="K61" s="29"/>
      <c r="L61" s="29"/>
      <c r="N61" s="29"/>
      <c r="O61" s="29"/>
      <c r="Q61" s="29"/>
      <c r="R61" s="29"/>
      <c r="S61" s="29"/>
      <c r="U61" s="29"/>
      <c r="V61" s="29"/>
      <c r="W61" s="29"/>
      <c r="X61" s="29" t="s">
        <v>281</v>
      </c>
      <c r="Y61" s="29"/>
      <c r="Z61" s="29"/>
      <c r="AA61" s="29" t="s">
        <v>281</v>
      </c>
      <c r="AB61" s="29"/>
      <c r="AC61" s="29"/>
      <c r="AD61" s="29"/>
      <c r="AE61" s="29" t="s">
        <v>281</v>
      </c>
      <c r="AF61" s="29"/>
      <c r="AG61" s="29"/>
      <c r="AH61" s="29"/>
      <c r="AI61" s="29" t="s">
        <v>281</v>
      </c>
      <c r="AJ61" s="29"/>
      <c r="AK61" s="29"/>
      <c r="AL61" s="29" t="s">
        <v>281</v>
      </c>
      <c r="AM61" s="29"/>
    </row>
    <row r="62" spans="1:39" s="24" customFormat="1" ht="18.75" customHeight="1" x14ac:dyDescent="0.25">
      <c r="A62" s="28" t="s">
        <v>283</v>
      </c>
      <c r="B62" s="28" t="s">
        <v>284</v>
      </c>
      <c r="C62" s="48">
        <v>7608000</v>
      </c>
      <c r="D62" s="48">
        <v>2106268.62</v>
      </c>
      <c r="E62" s="48">
        <v>9714268.6199999992</v>
      </c>
      <c r="F62" s="48">
        <v>5392184.6200000001</v>
      </c>
      <c r="H62" s="28"/>
      <c r="I62" s="28"/>
      <c r="J62" s="28"/>
      <c r="K62" s="28"/>
      <c r="L62" s="28"/>
      <c r="N62" s="28"/>
      <c r="O62" s="28"/>
      <c r="Q62" s="28"/>
      <c r="R62" s="28"/>
      <c r="S62" s="28"/>
      <c r="U62" s="28"/>
      <c r="V62" s="28"/>
      <c r="W62" s="28"/>
      <c r="X62" s="28" t="s">
        <v>285</v>
      </c>
      <c r="Y62" s="28"/>
      <c r="Z62" s="28"/>
      <c r="AA62" s="28" t="s">
        <v>286</v>
      </c>
      <c r="AB62" s="28"/>
      <c r="AC62" s="28"/>
      <c r="AD62" s="28"/>
      <c r="AE62" s="28" t="s">
        <v>286</v>
      </c>
      <c r="AF62" s="28"/>
      <c r="AG62" s="28"/>
      <c r="AH62" s="28"/>
      <c r="AI62" s="28" t="s">
        <v>286</v>
      </c>
      <c r="AJ62" s="28"/>
      <c r="AK62" s="28"/>
      <c r="AL62" s="28" t="s">
        <v>286</v>
      </c>
      <c r="AM62" s="28"/>
    </row>
    <row r="63" spans="1:39" ht="18.75" hidden="1" customHeight="1" x14ac:dyDescent="0.25">
      <c r="A63" s="21" t="s">
        <v>287</v>
      </c>
      <c r="B63" s="21" t="s">
        <v>288</v>
      </c>
      <c r="C63" s="46">
        <v>7608000</v>
      </c>
      <c r="D63" s="46">
        <v>-330611.38</v>
      </c>
      <c r="E63" s="46">
        <v>7277388.6200000001</v>
      </c>
      <c r="F63" s="46">
        <v>5140648.62</v>
      </c>
      <c r="H63" s="21"/>
      <c r="I63" s="21"/>
      <c r="J63" s="21"/>
      <c r="K63" s="21"/>
      <c r="L63" s="21"/>
      <c r="N63" s="21"/>
      <c r="O63" s="21"/>
      <c r="Q63" s="21"/>
      <c r="R63" s="21"/>
      <c r="S63" s="21"/>
      <c r="U63" s="21"/>
      <c r="V63" s="21"/>
      <c r="W63" s="21"/>
      <c r="X63" s="21" t="s">
        <v>289</v>
      </c>
      <c r="Y63" s="21"/>
      <c r="Z63" s="21"/>
      <c r="AA63" s="21" t="s">
        <v>289</v>
      </c>
      <c r="AB63" s="21"/>
      <c r="AC63" s="21"/>
      <c r="AD63" s="21"/>
      <c r="AE63" s="21" t="s">
        <v>289</v>
      </c>
      <c r="AF63" s="21"/>
      <c r="AG63" s="21"/>
      <c r="AH63" s="21"/>
      <c r="AI63" s="21" t="s">
        <v>289</v>
      </c>
      <c r="AJ63" s="21"/>
      <c r="AK63" s="21"/>
      <c r="AL63" s="21" t="s">
        <v>289</v>
      </c>
      <c r="AM63" s="21"/>
    </row>
    <row r="64" spans="1:39" ht="18.75" hidden="1" customHeight="1" x14ac:dyDescent="0.25">
      <c r="A64" s="29" t="s">
        <v>290</v>
      </c>
      <c r="B64" s="29" t="s">
        <v>291</v>
      </c>
      <c r="C64" s="49">
        <v>7608000</v>
      </c>
      <c r="D64" s="49">
        <v>-330611.38</v>
      </c>
      <c r="E64" s="49">
        <v>7277388.6200000001</v>
      </c>
      <c r="F64" s="49">
        <v>5140648.62</v>
      </c>
      <c r="H64" s="29"/>
      <c r="I64" s="29"/>
      <c r="J64" s="29"/>
      <c r="K64" s="29"/>
      <c r="L64" s="29"/>
      <c r="N64" s="29"/>
      <c r="O64" s="29"/>
      <c r="Q64" s="29"/>
      <c r="R64" s="29"/>
      <c r="S64" s="29"/>
      <c r="U64" s="29"/>
      <c r="V64" s="29"/>
      <c r="W64" s="29"/>
      <c r="X64" s="29" t="s">
        <v>289</v>
      </c>
      <c r="Y64" s="29"/>
      <c r="Z64" s="29"/>
      <c r="AA64" s="29" t="s">
        <v>289</v>
      </c>
      <c r="AB64" s="29"/>
      <c r="AC64" s="29"/>
      <c r="AD64" s="29"/>
      <c r="AE64" s="29" t="s">
        <v>289</v>
      </c>
      <c r="AF64" s="29"/>
      <c r="AG64" s="29"/>
      <c r="AH64" s="29"/>
      <c r="AI64" s="29" t="s">
        <v>289</v>
      </c>
      <c r="AJ64" s="29"/>
      <c r="AK64" s="29"/>
      <c r="AL64" s="29" t="s">
        <v>289</v>
      </c>
      <c r="AM64" s="29"/>
    </row>
    <row r="65" spans="1:39" ht="18.75" hidden="1" customHeight="1" x14ac:dyDescent="0.25">
      <c r="A65" s="21" t="s">
        <v>292</v>
      </c>
      <c r="B65" s="21" t="s">
        <v>293</v>
      </c>
      <c r="C65" s="46">
        <v>0</v>
      </c>
      <c r="D65" s="46">
        <v>2186880</v>
      </c>
      <c r="E65" s="46">
        <v>2186880</v>
      </c>
      <c r="F65" s="46">
        <v>1536</v>
      </c>
      <c r="H65" s="21"/>
      <c r="I65" s="21"/>
      <c r="J65" s="21"/>
      <c r="K65" s="21"/>
      <c r="L65" s="21"/>
      <c r="N65" s="21"/>
      <c r="O65" s="21"/>
      <c r="Q65" s="21"/>
      <c r="R65" s="21"/>
      <c r="S65" s="21"/>
      <c r="U65" s="21"/>
      <c r="V65" s="21"/>
      <c r="W65" s="21"/>
      <c r="X65" s="21" t="s">
        <v>294</v>
      </c>
      <c r="Y65" s="21"/>
      <c r="Z65" s="21"/>
      <c r="AA65" s="21" t="s">
        <v>295</v>
      </c>
      <c r="AB65" s="21"/>
      <c r="AC65" s="21"/>
      <c r="AD65" s="21"/>
      <c r="AE65" s="21" t="s">
        <v>295</v>
      </c>
      <c r="AF65" s="21"/>
      <c r="AG65" s="21"/>
      <c r="AH65" s="21"/>
      <c r="AI65" s="21" t="s">
        <v>295</v>
      </c>
      <c r="AJ65" s="21"/>
      <c r="AK65" s="21"/>
      <c r="AL65" s="21" t="s">
        <v>295</v>
      </c>
      <c r="AM65" s="21"/>
    </row>
    <row r="66" spans="1:39" ht="18.75" hidden="1" customHeight="1" x14ac:dyDescent="0.25">
      <c r="A66" s="29" t="s">
        <v>296</v>
      </c>
      <c r="B66" s="29" t="s">
        <v>297</v>
      </c>
      <c r="C66" s="49">
        <v>0</v>
      </c>
      <c r="D66" s="49">
        <v>2123396</v>
      </c>
      <c r="E66" s="49">
        <v>2123396</v>
      </c>
      <c r="F66" s="49">
        <v>1536</v>
      </c>
      <c r="H66" s="29"/>
      <c r="I66" s="29"/>
      <c r="J66" s="29"/>
      <c r="K66" s="29"/>
      <c r="L66" s="29"/>
      <c r="N66" s="29"/>
      <c r="O66" s="29"/>
      <c r="Q66" s="29"/>
      <c r="R66" s="29"/>
      <c r="S66" s="29"/>
      <c r="U66" s="29"/>
      <c r="V66" s="29"/>
      <c r="W66" s="29"/>
      <c r="X66" s="29" t="s">
        <v>298</v>
      </c>
      <c r="Y66" s="29"/>
      <c r="Z66" s="29"/>
      <c r="AA66" s="29" t="s">
        <v>299</v>
      </c>
      <c r="AB66" s="29"/>
      <c r="AC66" s="29"/>
      <c r="AD66" s="29"/>
      <c r="AE66" s="29" t="s">
        <v>299</v>
      </c>
      <c r="AF66" s="29"/>
      <c r="AG66" s="29"/>
      <c r="AH66" s="29"/>
      <c r="AI66" s="29" t="s">
        <v>299</v>
      </c>
      <c r="AJ66" s="29"/>
      <c r="AK66" s="29"/>
      <c r="AL66" s="29" t="s">
        <v>299</v>
      </c>
      <c r="AM66" s="29"/>
    </row>
    <row r="67" spans="1:39" ht="18.75" hidden="1" customHeight="1" x14ac:dyDescent="0.25">
      <c r="A67" s="29" t="s">
        <v>300</v>
      </c>
      <c r="B67" s="29" t="s">
        <v>301</v>
      </c>
      <c r="C67" s="49">
        <v>0</v>
      </c>
      <c r="D67" s="49">
        <v>63484</v>
      </c>
      <c r="E67" s="49">
        <v>63484</v>
      </c>
      <c r="F67" s="49">
        <v>0</v>
      </c>
      <c r="H67" s="29"/>
      <c r="I67" s="29"/>
      <c r="J67" s="29"/>
      <c r="K67" s="29"/>
      <c r="L67" s="29"/>
      <c r="N67" s="29"/>
      <c r="O67" s="29"/>
      <c r="Q67" s="29"/>
      <c r="R67" s="29"/>
      <c r="S67" s="29"/>
      <c r="U67" s="29"/>
      <c r="V67" s="29"/>
      <c r="W67" s="29"/>
      <c r="X67" s="29" t="s">
        <v>302</v>
      </c>
      <c r="Y67" s="29"/>
      <c r="Z67" s="29"/>
      <c r="AA67" s="29" t="s">
        <v>302</v>
      </c>
      <c r="AB67" s="29"/>
      <c r="AC67" s="29"/>
      <c r="AD67" s="29"/>
      <c r="AE67" s="29" t="s">
        <v>302</v>
      </c>
      <c r="AF67" s="29"/>
      <c r="AG67" s="29"/>
      <c r="AH67" s="29"/>
      <c r="AI67" s="29" t="s">
        <v>302</v>
      </c>
      <c r="AJ67" s="29"/>
      <c r="AK67" s="29"/>
      <c r="AL67" s="29" t="s">
        <v>302</v>
      </c>
      <c r="AM67" s="29"/>
    </row>
    <row r="68" spans="1:39" ht="18.75" hidden="1" customHeight="1" x14ac:dyDescent="0.25">
      <c r="A68" s="21" t="s">
        <v>303</v>
      </c>
      <c r="B68" s="21" t="s">
        <v>304</v>
      </c>
      <c r="C68" s="46">
        <v>0</v>
      </c>
      <c r="D68" s="46">
        <v>250000</v>
      </c>
      <c r="E68" s="46">
        <v>250000</v>
      </c>
      <c r="F68" s="46">
        <v>250000</v>
      </c>
      <c r="H68" s="21"/>
      <c r="I68" s="21"/>
      <c r="J68" s="21"/>
      <c r="K68" s="21"/>
      <c r="L68" s="21"/>
      <c r="N68" s="21"/>
      <c r="O68" s="21"/>
      <c r="Q68" s="21"/>
      <c r="R68" s="21"/>
      <c r="S68" s="21"/>
      <c r="U68" s="21"/>
      <c r="V68" s="21"/>
      <c r="W68" s="21"/>
      <c r="X68" s="21">
        <v>0</v>
      </c>
      <c r="Y68" s="21"/>
      <c r="Z68" s="21"/>
      <c r="AA68" s="21">
        <v>0</v>
      </c>
      <c r="AB68" s="21"/>
      <c r="AC68" s="21"/>
      <c r="AD68" s="21"/>
      <c r="AE68" s="21">
        <v>0</v>
      </c>
      <c r="AF68" s="21"/>
      <c r="AG68" s="21"/>
      <c r="AH68" s="21"/>
      <c r="AI68" s="21">
        <v>0</v>
      </c>
      <c r="AJ68" s="21"/>
      <c r="AK68" s="21"/>
      <c r="AL68" s="26">
        <v>0</v>
      </c>
      <c r="AM68" s="26"/>
    </row>
    <row r="69" spans="1:39" ht="18.75" hidden="1" customHeight="1" x14ac:dyDescent="0.25">
      <c r="A69" s="29" t="s">
        <v>305</v>
      </c>
      <c r="B69" s="29" t="s">
        <v>304</v>
      </c>
      <c r="C69" s="49">
        <v>0</v>
      </c>
      <c r="D69" s="49">
        <v>250000</v>
      </c>
      <c r="E69" s="49">
        <v>250000</v>
      </c>
      <c r="F69" s="49">
        <v>250000</v>
      </c>
      <c r="H69" s="29"/>
      <c r="I69" s="29"/>
      <c r="J69" s="29"/>
      <c r="K69" s="29"/>
      <c r="L69" s="29"/>
      <c r="N69" s="29"/>
      <c r="O69" s="29"/>
      <c r="Q69" s="29"/>
      <c r="R69" s="29"/>
      <c r="S69" s="29"/>
      <c r="U69" s="29"/>
      <c r="V69" s="29"/>
      <c r="W69" s="29"/>
      <c r="X69" s="29">
        <v>0</v>
      </c>
      <c r="Y69" s="29"/>
      <c r="Z69" s="29"/>
      <c r="AA69" s="29">
        <v>0</v>
      </c>
      <c r="AB69" s="29"/>
      <c r="AC69" s="29"/>
      <c r="AD69" s="29"/>
      <c r="AE69" s="29">
        <v>0</v>
      </c>
      <c r="AF69" s="29"/>
      <c r="AG69" s="29"/>
      <c r="AH69" s="29"/>
      <c r="AI69" s="29">
        <v>0</v>
      </c>
      <c r="AJ69" s="29"/>
      <c r="AK69" s="29"/>
      <c r="AL69" s="25">
        <v>0</v>
      </c>
      <c r="AM69" s="25"/>
    </row>
    <row r="70" spans="1:39" s="24" customFormat="1" ht="18.75" customHeight="1" x14ac:dyDescent="0.25">
      <c r="A70" s="28" t="s">
        <v>306</v>
      </c>
      <c r="B70" s="28" t="s">
        <v>307</v>
      </c>
      <c r="C70" s="48">
        <v>13732972</v>
      </c>
      <c r="D70" s="48">
        <v>-3974614.06</v>
      </c>
      <c r="E70" s="48">
        <v>9758357.9399999995</v>
      </c>
      <c r="F70" s="48">
        <v>5646284.1600000001</v>
      </c>
      <c r="H70" s="28"/>
      <c r="I70" s="28"/>
      <c r="J70" s="28"/>
      <c r="K70" s="28"/>
      <c r="L70" s="28"/>
      <c r="N70" s="28"/>
      <c r="O70" s="28"/>
      <c r="Q70" s="28"/>
      <c r="R70" s="28"/>
      <c r="S70" s="28"/>
      <c r="U70" s="28"/>
      <c r="V70" s="28"/>
      <c r="W70" s="28"/>
      <c r="X70" s="28" t="s">
        <v>308</v>
      </c>
      <c r="Y70" s="28"/>
      <c r="Z70" s="28"/>
      <c r="AA70" s="28" t="s">
        <v>308</v>
      </c>
      <c r="AB70" s="28"/>
      <c r="AC70" s="28"/>
      <c r="AD70" s="28"/>
      <c r="AE70" s="28" t="s">
        <v>308</v>
      </c>
      <c r="AF70" s="28"/>
      <c r="AG70" s="28"/>
      <c r="AH70" s="28"/>
      <c r="AI70" s="28" t="s">
        <v>309</v>
      </c>
      <c r="AJ70" s="28"/>
      <c r="AK70" s="28"/>
      <c r="AL70" s="28" t="s">
        <v>309</v>
      </c>
      <c r="AM70" s="28"/>
    </row>
    <row r="71" spans="1:39" ht="18.75" hidden="1" customHeight="1" x14ac:dyDescent="0.25">
      <c r="A71" s="21" t="s">
        <v>310</v>
      </c>
      <c r="B71" s="21" t="s">
        <v>311</v>
      </c>
      <c r="C71" s="46">
        <v>8932972</v>
      </c>
      <c r="D71" s="46">
        <v>-3976186.06</v>
      </c>
      <c r="E71" s="46">
        <v>4956785.9400000004</v>
      </c>
      <c r="F71" s="46">
        <v>3793990.5</v>
      </c>
      <c r="H71" s="21"/>
      <c r="I71" s="21"/>
      <c r="J71" s="21"/>
      <c r="K71" s="21"/>
      <c r="L71" s="21"/>
      <c r="N71" s="21"/>
      <c r="O71" s="21"/>
      <c r="Q71" s="21"/>
      <c r="R71" s="21"/>
      <c r="S71" s="21"/>
      <c r="U71" s="21"/>
      <c r="V71" s="21"/>
      <c r="W71" s="21"/>
      <c r="X71" s="21" t="s">
        <v>312</v>
      </c>
      <c r="Y71" s="21"/>
      <c r="Z71" s="21"/>
      <c r="AA71" s="21" t="s">
        <v>312</v>
      </c>
      <c r="AB71" s="21"/>
      <c r="AC71" s="21"/>
      <c r="AD71" s="21"/>
      <c r="AE71" s="21" t="s">
        <v>312</v>
      </c>
      <c r="AF71" s="21"/>
      <c r="AG71" s="21"/>
      <c r="AH71" s="21"/>
      <c r="AI71" s="21" t="s">
        <v>312</v>
      </c>
      <c r="AJ71" s="21"/>
      <c r="AK71" s="21"/>
      <c r="AL71" s="21" t="s">
        <v>312</v>
      </c>
      <c r="AM71" s="21"/>
    </row>
    <row r="72" spans="1:39" ht="18.75" hidden="1" customHeight="1" x14ac:dyDescent="0.25">
      <c r="A72" s="29" t="s">
        <v>313</v>
      </c>
      <c r="B72" s="29" t="s">
        <v>311</v>
      </c>
      <c r="C72" s="49">
        <v>8932972</v>
      </c>
      <c r="D72" s="49">
        <v>-3976186.06</v>
      </c>
      <c r="E72" s="49">
        <v>4956785.9400000004</v>
      </c>
      <c r="F72" s="49">
        <v>3793990.5</v>
      </c>
      <c r="H72" s="29"/>
      <c r="I72" s="29"/>
      <c r="J72" s="29"/>
      <c r="K72" s="29"/>
      <c r="L72" s="29"/>
      <c r="N72" s="29"/>
      <c r="O72" s="29"/>
      <c r="Q72" s="29"/>
      <c r="R72" s="29"/>
      <c r="S72" s="29"/>
      <c r="U72" s="29"/>
      <c r="V72" s="29"/>
      <c r="W72" s="29"/>
      <c r="X72" s="29" t="s">
        <v>312</v>
      </c>
      <c r="Y72" s="29"/>
      <c r="Z72" s="29"/>
      <c r="AA72" s="29" t="s">
        <v>312</v>
      </c>
      <c r="AB72" s="29"/>
      <c r="AC72" s="29"/>
      <c r="AD72" s="29"/>
      <c r="AE72" s="29" t="s">
        <v>312</v>
      </c>
      <c r="AF72" s="29"/>
      <c r="AG72" s="29"/>
      <c r="AH72" s="29"/>
      <c r="AI72" s="29" t="s">
        <v>312</v>
      </c>
      <c r="AJ72" s="29"/>
      <c r="AK72" s="29"/>
      <c r="AL72" s="29" t="s">
        <v>312</v>
      </c>
      <c r="AM72" s="29"/>
    </row>
    <row r="73" spans="1:39" ht="18.75" hidden="1" customHeight="1" x14ac:dyDescent="0.25">
      <c r="A73" s="21" t="s">
        <v>314</v>
      </c>
      <c r="B73" s="21" t="s">
        <v>315</v>
      </c>
      <c r="C73" s="46">
        <v>4800000</v>
      </c>
      <c r="D73" s="46">
        <v>1572</v>
      </c>
      <c r="E73" s="46">
        <v>4801572</v>
      </c>
      <c r="F73" s="46">
        <v>1852293.66</v>
      </c>
      <c r="H73" s="21"/>
      <c r="I73" s="21"/>
      <c r="J73" s="21"/>
      <c r="K73" s="21"/>
      <c r="L73" s="21"/>
      <c r="N73" s="21"/>
      <c r="O73" s="21"/>
      <c r="Q73" s="21"/>
      <c r="R73" s="21"/>
      <c r="S73" s="21"/>
      <c r="U73" s="21"/>
      <c r="V73" s="21"/>
      <c r="W73" s="21"/>
      <c r="X73" s="21" t="s">
        <v>316</v>
      </c>
      <c r="Y73" s="21"/>
      <c r="Z73" s="21"/>
      <c r="AA73" s="21" t="s">
        <v>316</v>
      </c>
      <c r="AB73" s="21"/>
      <c r="AC73" s="21"/>
      <c r="AD73" s="21"/>
      <c r="AE73" s="21" t="s">
        <v>316</v>
      </c>
      <c r="AF73" s="21"/>
      <c r="AG73" s="21"/>
      <c r="AH73" s="21"/>
      <c r="AI73" s="21" t="s">
        <v>317</v>
      </c>
      <c r="AJ73" s="21"/>
      <c r="AK73" s="21"/>
      <c r="AL73" s="21" t="s">
        <v>317</v>
      </c>
      <c r="AM73" s="21"/>
    </row>
    <row r="74" spans="1:39" ht="18.75" hidden="1" customHeight="1" x14ac:dyDescent="0.25">
      <c r="A74" s="29" t="s">
        <v>318</v>
      </c>
      <c r="B74" s="29" t="s">
        <v>315</v>
      </c>
      <c r="C74" s="49">
        <v>4800000</v>
      </c>
      <c r="D74" s="49">
        <v>1572</v>
      </c>
      <c r="E74" s="49">
        <v>4801572</v>
      </c>
      <c r="F74" s="49">
        <v>1852293.66</v>
      </c>
      <c r="H74" s="29"/>
      <c r="I74" s="29"/>
      <c r="J74" s="29"/>
      <c r="K74" s="29"/>
      <c r="L74" s="29"/>
      <c r="N74" s="29"/>
      <c r="O74" s="29"/>
      <c r="Q74" s="29"/>
      <c r="R74" s="29"/>
      <c r="S74" s="29"/>
      <c r="U74" s="29"/>
      <c r="V74" s="29"/>
      <c r="W74" s="29"/>
      <c r="X74" s="29" t="s">
        <v>316</v>
      </c>
      <c r="Y74" s="29"/>
      <c r="Z74" s="29"/>
      <c r="AA74" s="29" t="s">
        <v>316</v>
      </c>
      <c r="AB74" s="29"/>
      <c r="AC74" s="29"/>
      <c r="AD74" s="29"/>
      <c r="AE74" s="29" t="s">
        <v>316</v>
      </c>
      <c r="AF74" s="29"/>
      <c r="AG74" s="29"/>
      <c r="AH74" s="29"/>
      <c r="AI74" s="29" t="s">
        <v>317</v>
      </c>
      <c r="AJ74" s="29"/>
      <c r="AK74" s="29"/>
      <c r="AL74" s="29" t="s">
        <v>317</v>
      </c>
      <c r="AM74" s="29"/>
    </row>
    <row r="75" spans="1:39" s="24" customFormat="1" ht="18.75" customHeight="1" x14ac:dyDescent="0.25">
      <c r="A75" s="28" t="s">
        <v>319</v>
      </c>
      <c r="B75" s="28" t="s">
        <v>320</v>
      </c>
      <c r="C75" s="48">
        <v>0</v>
      </c>
      <c r="D75" s="48">
        <v>1362829.17</v>
      </c>
      <c r="E75" s="48">
        <v>1362829.17</v>
      </c>
      <c r="F75" s="48">
        <v>291961.56</v>
      </c>
      <c r="H75" s="28"/>
      <c r="I75" s="28"/>
      <c r="J75" s="28"/>
      <c r="K75" s="28"/>
      <c r="L75" s="28"/>
      <c r="N75" s="28"/>
      <c r="O75" s="28"/>
      <c r="Q75" s="28"/>
      <c r="R75" s="28"/>
      <c r="S75" s="28"/>
      <c r="U75" s="28"/>
      <c r="V75" s="28"/>
      <c r="W75" s="28"/>
      <c r="X75" s="28" t="s">
        <v>321</v>
      </c>
      <c r="Y75" s="28"/>
      <c r="Z75" s="28"/>
      <c r="AA75" s="28" t="s">
        <v>321</v>
      </c>
      <c r="AB75" s="28"/>
      <c r="AC75" s="28"/>
      <c r="AD75" s="28"/>
      <c r="AE75" s="28" t="s">
        <v>321</v>
      </c>
      <c r="AF75" s="28"/>
      <c r="AG75" s="28"/>
      <c r="AH75" s="28"/>
      <c r="AI75" s="28" t="s">
        <v>321</v>
      </c>
      <c r="AJ75" s="28"/>
      <c r="AK75" s="28"/>
      <c r="AL75" s="28" t="s">
        <v>321</v>
      </c>
      <c r="AM75" s="28"/>
    </row>
    <row r="76" spans="1:39" ht="18.75" hidden="1" customHeight="1" x14ac:dyDescent="0.25">
      <c r="A76" s="21" t="s">
        <v>322</v>
      </c>
      <c r="B76" s="21" t="s">
        <v>323</v>
      </c>
      <c r="C76" s="46">
        <v>0</v>
      </c>
      <c r="D76" s="46">
        <v>23294</v>
      </c>
      <c r="E76" s="46">
        <v>23294</v>
      </c>
      <c r="F76" s="46">
        <v>0.59</v>
      </c>
      <c r="H76" s="21"/>
      <c r="I76" s="21"/>
      <c r="J76" s="21"/>
      <c r="K76" s="21"/>
      <c r="L76" s="21"/>
      <c r="N76" s="21"/>
      <c r="O76" s="21"/>
      <c r="Q76" s="21"/>
      <c r="R76" s="21"/>
      <c r="S76" s="21"/>
      <c r="U76" s="21"/>
      <c r="V76" s="21"/>
      <c r="W76" s="21"/>
      <c r="X76" s="21" t="s">
        <v>324</v>
      </c>
      <c r="Y76" s="21"/>
      <c r="Z76" s="21"/>
      <c r="AA76" s="21" t="s">
        <v>324</v>
      </c>
      <c r="AB76" s="21"/>
      <c r="AC76" s="21"/>
      <c r="AD76" s="21"/>
      <c r="AE76" s="21" t="s">
        <v>324</v>
      </c>
      <c r="AF76" s="21"/>
      <c r="AG76" s="21"/>
      <c r="AH76" s="21"/>
      <c r="AI76" s="21" t="s">
        <v>324</v>
      </c>
      <c r="AJ76" s="21"/>
      <c r="AK76" s="21"/>
      <c r="AL76" s="21" t="s">
        <v>324</v>
      </c>
      <c r="AM76" s="21"/>
    </row>
    <row r="77" spans="1:39" ht="18.75" hidden="1" customHeight="1" x14ac:dyDescent="0.25">
      <c r="A77" s="29" t="s">
        <v>325</v>
      </c>
      <c r="B77" s="29" t="s">
        <v>326</v>
      </c>
      <c r="C77" s="49">
        <v>0</v>
      </c>
      <c r="D77" s="49">
        <v>23294</v>
      </c>
      <c r="E77" s="49">
        <v>23294</v>
      </c>
      <c r="F77" s="49">
        <v>0.59</v>
      </c>
      <c r="H77" s="29"/>
      <c r="I77" s="29"/>
      <c r="J77" s="29"/>
      <c r="K77" s="29"/>
      <c r="L77" s="29"/>
      <c r="N77" s="29"/>
      <c r="O77" s="29"/>
      <c r="Q77" s="29"/>
      <c r="R77" s="29"/>
      <c r="S77" s="29"/>
      <c r="U77" s="29"/>
      <c r="V77" s="29"/>
      <c r="W77" s="29"/>
      <c r="X77" s="29" t="s">
        <v>324</v>
      </c>
      <c r="Y77" s="29"/>
      <c r="Z77" s="29"/>
      <c r="AA77" s="29" t="s">
        <v>324</v>
      </c>
      <c r="AB77" s="29"/>
      <c r="AC77" s="29"/>
      <c r="AD77" s="29"/>
      <c r="AE77" s="29" t="s">
        <v>324</v>
      </c>
      <c r="AF77" s="29"/>
      <c r="AG77" s="29"/>
      <c r="AH77" s="29"/>
      <c r="AI77" s="29" t="s">
        <v>324</v>
      </c>
      <c r="AJ77" s="29"/>
      <c r="AK77" s="29"/>
      <c r="AL77" s="29" t="s">
        <v>324</v>
      </c>
      <c r="AM77" s="29"/>
    </row>
    <row r="78" spans="1:39" ht="18.75" hidden="1" customHeight="1" x14ac:dyDescent="0.25">
      <c r="A78" s="21" t="s">
        <v>327</v>
      </c>
      <c r="B78" s="21" t="s">
        <v>328</v>
      </c>
      <c r="C78" s="46">
        <v>0</v>
      </c>
      <c r="D78" s="46">
        <v>1339535.17</v>
      </c>
      <c r="E78" s="46">
        <v>1339535.17</v>
      </c>
      <c r="F78" s="46">
        <v>291960.96999999997</v>
      </c>
      <c r="H78" s="21"/>
      <c r="I78" s="21"/>
      <c r="J78" s="21"/>
      <c r="K78" s="21"/>
      <c r="L78" s="21"/>
      <c r="N78" s="21"/>
      <c r="O78" s="21"/>
      <c r="Q78" s="21"/>
      <c r="R78" s="21"/>
      <c r="S78" s="21"/>
      <c r="U78" s="21"/>
      <c r="V78" s="21"/>
      <c r="W78" s="21"/>
      <c r="X78" s="21" t="s">
        <v>329</v>
      </c>
      <c r="Y78" s="21"/>
      <c r="Z78" s="21"/>
      <c r="AA78" s="21" t="s">
        <v>329</v>
      </c>
      <c r="AB78" s="21"/>
      <c r="AC78" s="21"/>
      <c r="AD78" s="21"/>
      <c r="AE78" s="21" t="s">
        <v>329</v>
      </c>
      <c r="AF78" s="21"/>
      <c r="AG78" s="21"/>
      <c r="AH78" s="21"/>
      <c r="AI78" s="21" t="s">
        <v>329</v>
      </c>
      <c r="AJ78" s="21"/>
      <c r="AK78" s="21"/>
      <c r="AL78" s="21" t="s">
        <v>329</v>
      </c>
      <c r="AM78" s="21"/>
    </row>
    <row r="79" spans="1:39" ht="18.75" hidden="1" customHeight="1" x14ac:dyDescent="0.25">
      <c r="A79" s="29" t="s">
        <v>330</v>
      </c>
      <c r="B79" s="29" t="s">
        <v>331</v>
      </c>
      <c r="C79" s="49">
        <v>0</v>
      </c>
      <c r="D79" s="49">
        <v>807529.17</v>
      </c>
      <c r="E79" s="49">
        <v>807529.17</v>
      </c>
      <c r="F79" s="49">
        <v>291959.11</v>
      </c>
      <c r="H79" s="29"/>
      <c r="I79" s="29"/>
      <c r="J79" s="29"/>
      <c r="K79" s="29"/>
      <c r="L79" s="29"/>
      <c r="N79" s="29"/>
      <c r="O79" s="29"/>
      <c r="Q79" s="29"/>
      <c r="R79" s="29"/>
      <c r="S79" s="29"/>
      <c r="U79" s="29"/>
      <c r="V79" s="29"/>
      <c r="W79" s="29"/>
      <c r="X79" s="29" t="s">
        <v>332</v>
      </c>
      <c r="Y79" s="29"/>
      <c r="Z79" s="29"/>
      <c r="AA79" s="29" t="s">
        <v>332</v>
      </c>
      <c r="AB79" s="29"/>
      <c r="AC79" s="29"/>
      <c r="AD79" s="29"/>
      <c r="AE79" s="29" t="s">
        <v>332</v>
      </c>
      <c r="AF79" s="29"/>
      <c r="AG79" s="29"/>
      <c r="AH79" s="29"/>
      <c r="AI79" s="29" t="s">
        <v>332</v>
      </c>
      <c r="AJ79" s="29"/>
      <c r="AK79" s="29"/>
      <c r="AL79" s="29" t="s">
        <v>332</v>
      </c>
      <c r="AM79" s="29"/>
    </row>
    <row r="80" spans="1:39" ht="18.75" hidden="1" customHeight="1" x14ac:dyDescent="0.25">
      <c r="A80" s="29" t="s">
        <v>333</v>
      </c>
      <c r="B80" s="29" t="s">
        <v>334</v>
      </c>
      <c r="C80" s="49">
        <v>0</v>
      </c>
      <c r="D80" s="49">
        <v>39358</v>
      </c>
      <c r="E80" s="49">
        <v>39358</v>
      </c>
      <c r="F80" s="49">
        <v>0.28999999999999998</v>
      </c>
      <c r="H80" s="29"/>
      <c r="I80" s="29"/>
      <c r="J80" s="29"/>
      <c r="K80" s="29"/>
      <c r="L80" s="29"/>
      <c r="N80" s="29"/>
      <c r="O80" s="29"/>
      <c r="Q80" s="29"/>
      <c r="R80" s="29"/>
      <c r="S80" s="29"/>
      <c r="U80" s="29"/>
      <c r="V80" s="29"/>
      <c r="W80" s="29"/>
      <c r="X80" s="29" t="s">
        <v>335</v>
      </c>
      <c r="Y80" s="29"/>
      <c r="Z80" s="29"/>
      <c r="AA80" s="29" t="s">
        <v>335</v>
      </c>
      <c r="AB80" s="29"/>
      <c r="AC80" s="29"/>
      <c r="AD80" s="29"/>
      <c r="AE80" s="29" t="s">
        <v>335</v>
      </c>
      <c r="AF80" s="29"/>
      <c r="AG80" s="29"/>
      <c r="AH80" s="29"/>
      <c r="AI80" s="29" t="s">
        <v>335</v>
      </c>
      <c r="AJ80" s="29"/>
      <c r="AK80" s="29"/>
      <c r="AL80" s="29" t="s">
        <v>335</v>
      </c>
      <c r="AM80" s="29"/>
    </row>
    <row r="81" spans="1:39" ht="18.75" hidden="1" customHeight="1" x14ac:dyDescent="0.25">
      <c r="A81" s="29" t="s">
        <v>336</v>
      </c>
      <c r="B81" s="29" t="s">
        <v>337</v>
      </c>
      <c r="C81" s="49">
        <v>0</v>
      </c>
      <c r="D81" s="49">
        <v>492648</v>
      </c>
      <c r="E81" s="49">
        <v>492648</v>
      </c>
      <c r="F81" s="49">
        <v>1.57</v>
      </c>
      <c r="H81" s="29"/>
      <c r="I81" s="29"/>
      <c r="J81" s="29"/>
      <c r="K81" s="29"/>
      <c r="L81" s="29"/>
      <c r="N81" s="29"/>
      <c r="O81" s="29"/>
      <c r="Q81" s="29"/>
      <c r="R81" s="29"/>
      <c r="S81" s="29"/>
      <c r="U81" s="29"/>
      <c r="V81" s="29"/>
      <c r="W81" s="29"/>
      <c r="X81" s="29" t="s">
        <v>338</v>
      </c>
      <c r="Y81" s="29"/>
      <c r="Z81" s="29"/>
      <c r="AA81" s="29" t="s">
        <v>338</v>
      </c>
      <c r="AB81" s="29"/>
      <c r="AC81" s="29"/>
      <c r="AD81" s="29"/>
      <c r="AE81" s="29" t="s">
        <v>338</v>
      </c>
      <c r="AF81" s="29"/>
      <c r="AG81" s="29"/>
      <c r="AH81" s="29"/>
      <c r="AI81" s="29" t="s">
        <v>338</v>
      </c>
      <c r="AJ81" s="29"/>
      <c r="AK81" s="29"/>
      <c r="AL81" s="29" t="s">
        <v>338</v>
      </c>
      <c r="AM81" s="29"/>
    </row>
    <row r="82" spans="1:39" ht="18.75" hidden="1" customHeight="1" x14ac:dyDescent="0.25">
      <c r="A82" s="30"/>
      <c r="B82" s="29" t="s">
        <v>339</v>
      </c>
      <c r="C82" s="52"/>
      <c r="D82" s="52"/>
      <c r="E82" s="52"/>
      <c r="F82" s="52"/>
      <c r="H82" s="30"/>
      <c r="I82" s="30"/>
      <c r="J82" s="30"/>
      <c r="K82" s="30"/>
      <c r="L82" s="30"/>
      <c r="N82" s="30"/>
      <c r="O82" s="30"/>
      <c r="Q82" s="30"/>
      <c r="R82" s="30"/>
      <c r="S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</row>
    <row r="83" spans="1:39" s="24" customFormat="1" ht="18.75" customHeight="1" x14ac:dyDescent="0.25">
      <c r="A83" s="28" t="s">
        <v>340</v>
      </c>
      <c r="B83" s="28" t="s">
        <v>341</v>
      </c>
      <c r="C83" s="48">
        <v>0</v>
      </c>
      <c r="D83" s="48">
        <v>8780124</v>
      </c>
      <c r="E83" s="48">
        <v>8780124</v>
      </c>
      <c r="F83" s="48">
        <v>6791318.9400000004</v>
      </c>
      <c r="H83" s="28"/>
      <c r="I83" s="28"/>
      <c r="J83" s="28"/>
      <c r="K83" s="28"/>
      <c r="L83" s="28"/>
      <c r="N83" s="28"/>
      <c r="O83" s="28"/>
      <c r="Q83" s="28"/>
      <c r="R83" s="28"/>
      <c r="S83" s="28"/>
      <c r="U83" s="28"/>
      <c r="V83" s="28"/>
      <c r="W83" s="28"/>
      <c r="X83" s="28" t="s">
        <v>342</v>
      </c>
      <c r="Y83" s="28"/>
      <c r="Z83" s="28"/>
      <c r="AA83" s="28" t="s">
        <v>343</v>
      </c>
      <c r="AB83" s="28"/>
      <c r="AC83" s="28"/>
      <c r="AD83" s="28"/>
      <c r="AE83" s="28" t="s">
        <v>343</v>
      </c>
      <c r="AF83" s="28"/>
      <c r="AG83" s="28"/>
      <c r="AH83" s="28"/>
      <c r="AI83" s="28" t="s">
        <v>343</v>
      </c>
      <c r="AJ83" s="28"/>
      <c r="AK83" s="28"/>
      <c r="AL83" s="28" t="s">
        <v>343</v>
      </c>
      <c r="AM83" s="28"/>
    </row>
    <row r="84" spans="1:39" ht="18.75" hidden="1" customHeight="1" x14ac:dyDescent="0.25">
      <c r="A84" s="21" t="s">
        <v>344</v>
      </c>
      <c r="B84" s="21" t="s">
        <v>345</v>
      </c>
      <c r="C84" s="46"/>
      <c r="D84" s="46"/>
      <c r="E84" s="46">
        <v>5244</v>
      </c>
      <c r="F84" s="46">
        <v>0.08</v>
      </c>
      <c r="G84" s="21">
        <v>0</v>
      </c>
      <c r="H84" s="21"/>
      <c r="I84" s="21"/>
      <c r="J84" s="21"/>
      <c r="K84" s="21"/>
      <c r="L84" s="21"/>
      <c r="M84" s="21" t="s">
        <v>346</v>
      </c>
      <c r="N84" s="21"/>
      <c r="O84" s="21"/>
      <c r="Q84" s="21"/>
      <c r="R84" s="21"/>
      <c r="S84" s="21"/>
      <c r="U84" s="21"/>
      <c r="V84" s="21"/>
      <c r="W84" s="21"/>
      <c r="X84" s="21" t="s">
        <v>347</v>
      </c>
      <c r="Y84" s="21"/>
      <c r="Z84" s="21"/>
      <c r="AA84" s="21" t="s">
        <v>347</v>
      </c>
      <c r="AB84" s="21"/>
      <c r="AC84" s="21"/>
      <c r="AD84" s="21"/>
      <c r="AE84" s="21" t="s">
        <v>347</v>
      </c>
      <c r="AF84" s="21"/>
      <c r="AG84" s="21"/>
      <c r="AH84" s="21"/>
      <c r="AI84" s="21" t="s">
        <v>347</v>
      </c>
      <c r="AJ84" s="21"/>
      <c r="AK84" s="21"/>
      <c r="AL84" s="21" t="s">
        <v>347</v>
      </c>
      <c r="AM84" s="21"/>
    </row>
    <row r="85" spans="1:39" ht="18.75" hidden="1" customHeight="1" x14ac:dyDescent="0.25">
      <c r="A85" s="29" t="s">
        <v>348</v>
      </c>
      <c r="B85" s="29" t="s">
        <v>345</v>
      </c>
      <c r="C85" s="49"/>
      <c r="D85" s="49"/>
      <c r="E85" s="49">
        <v>5244</v>
      </c>
      <c r="F85" s="49">
        <v>0.08</v>
      </c>
      <c r="G85" s="29">
        <v>0</v>
      </c>
      <c r="H85" s="29"/>
      <c r="I85" s="29"/>
      <c r="J85" s="29"/>
      <c r="K85" s="29"/>
      <c r="L85" s="29"/>
      <c r="M85" s="29" t="s">
        <v>346</v>
      </c>
      <c r="N85" s="29"/>
      <c r="O85" s="29"/>
      <c r="Q85" s="29"/>
      <c r="R85" s="29"/>
      <c r="S85" s="29"/>
      <c r="U85" s="29"/>
      <c r="V85" s="29"/>
      <c r="W85" s="29"/>
      <c r="X85" s="29" t="s">
        <v>347</v>
      </c>
      <c r="Y85" s="29"/>
      <c r="Z85" s="29"/>
      <c r="AA85" s="29" t="s">
        <v>347</v>
      </c>
      <c r="AB85" s="29"/>
      <c r="AC85" s="29"/>
      <c r="AD85" s="29"/>
      <c r="AE85" s="29" t="s">
        <v>347</v>
      </c>
      <c r="AF85" s="29"/>
      <c r="AG85" s="29"/>
      <c r="AH85" s="29"/>
      <c r="AI85" s="29" t="s">
        <v>347</v>
      </c>
      <c r="AJ85" s="29"/>
      <c r="AK85" s="29"/>
      <c r="AL85" s="29" t="s">
        <v>347</v>
      </c>
      <c r="AM85" s="29"/>
    </row>
    <row r="86" spans="1:39" ht="18.75" hidden="1" customHeight="1" x14ac:dyDescent="0.25">
      <c r="A86" s="21" t="s">
        <v>349</v>
      </c>
      <c r="B86" s="21" t="s">
        <v>350</v>
      </c>
      <c r="C86" s="46"/>
      <c r="D86" s="46"/>
      <c r="E86" s="46">
        <v>2820</v>
      </c>
      <c r="F86" s="46">
        <v>1595</v>
      </c>
      <c r="G86" s="21">
        <v>0</v>
      </c>
      <c r="H86" s="21"/>
      <c r="I86" s="21"/>
      <c r="J86" s="21"/>
      <c r="K86" s="21"/>
      <c r="L86" s="21"/>
      <c r="M86" s="21" t="s">
        <v>351</v>
      </c>
      <c r="N86" s="21"/>
      <c r="O86" s="21"/>
      <c r="Q86" s="21"/>
      <c r="R86" s="21"/>
      <c r="S86" s="21"/>
      <c r="U86" s="21"/>
      <c r="V86" s="21"/>
      <c r="W86" s="21"/>
      <c r="X86" s="21" t="s">
        <v>352</v>
      </c>
      <c r="Y86" s="21"/>
      <c r="Z86" s="21"/>
      <c r="AA86" s="21" t="s">
        <v>352</v>
      </c>
      <c r="AB86" s="21"/>
      <c r="AC86" s="21"/>
      <c r="AD86" s="21"/>
      <c r="AE86" s="21" t="s">
        <v>352</v>
      </c>
      <c r="AF86" s="21"/>
      <c r="AG86" s="21"/>
      <c r="AH86" s="21"/>
      <c r="AI86" s="21" t="s">
        <v>352</v>
      </c>
      <c r="AJ86" s="21"/>
      <c r="AK86" s="21"/>
      <c r="AL86" s="21" t="s">
        <v>352</v>
      </c>
      <c r="AM86" s="21"/>
    </row>
    <row r="87" spans="1:39" ht="18.75" hidden="1" customHeight="1" x14ac:dyDescent="0.25">
      <c r="A87" s="29" t="s">
        <v>353</v>
      </c>
      <c r="B87" s="29" t="s">
        <v>350</v>
      </c>
      <c r="C87" s="49"/>
      <c r="D87" s="49"/>
      <c r="E87" s="49">
        <v>2820</v>
      </c>
      <c r="F87" s="49">
        <v>1595</v>
      </c>
      <c r="G87" s="29">
        <v>0</v>
      </c>
      <c r="H87" s="29"/>
      <c r="I87" s="29"/>
      <c r="J87" s="29"/>
      <c r="K87" s="29"/>
      <c r="L87" s="29"/>
      <c r="M87" s="29" t="s">
        <v>351</v>
      </c>
      <c r="N87" s="29"/>
      <c r="O87" s="29"/>
      <c r="Q87" s="29"/>
      <c r="R87" s="29"/>
      <c r="S87" s="29"/>
      <c r="U87" s="29"/>
      <c r="V87" s="29"/>
      <c r="W87" s="29"/>
      <c r="X87" s="29" t="s">
        <v>352</v>
      </c>
      <c r="Y87" s="29"/>
      <c r="Z87" s="29"/>
      <c r="AA87" s="29" t="s">
        <v>352</v>
      </c>
      <c r="AB87" s="29"/>
      <c r="AC87" s="29"/>
      <c r="AD87" s="29"/>
      <c r="AE87" s="29" t="s">
        <v>352</v>
      </c>
      <c r="AF87" s="29"/>
      <c r="AG87" s="29"/>
      <c r="AH87" s="29"/>
      <c r="AI87" s="29" t="s">
        <v>352</v>
      </c>
      <c r="AJ87" s="29"/>
      <c r="AK87" s="29"/>
      <c r="AL87" s="29" t="s">
        <v>352</v>
      </c>
      <c r="AM87" s="29"/>
    </row>
    <row r="88" spans="1:39" ht="18.75" hidden="1" customHeight="1" x14ac:dyDescent="0.25">
      <c r="A88" s="21" t="s">
        <v>354</v>
      </c>
      <c r="B88" s="21" t="s">
        <v>355</v>
      </c>
      <c r="C88" s="46"/>
      <c r="D88" s="46"/>
      <c r="E88" s="46">
        <v>19470</v>
      </c>
      <c r="F88" s="46">
        <v>0</v>
      </c>
      <c r="G88" s="21">
        <v>0</v>
      </c>
      <c r="H88" s="21"/>
      <c r="I88" s="21"/>
      <c r="J88" s="21"/>
      <c r="K88" s="21"/>
      <c r="L88" s="21"/>
      <c r="M88" s="21" t="s">
        <v>356</v>
      </c>
      <c r="N88" s="21"/>
      <c r="O88" s="21"/>
      <c r="Q88" s="21"/>
      <c r="R88" s="21"/>
      <c r="S88" s="21"/>
      <c r="U88" s="21"/>
      <c r="V88" s="21"/>
      <c r="W88" s="21"/>
      <c r="X88" s="21" t="s">
        <v>356</v>
      </c>
      <c r="Y88" s="21"/>
      <c r="Z88" s="21"/>
      <c r="AA88" s="21" t="s">
        <v>356</v>
      </c>
      <c r="AB88" s="21"/>
      <c r="AC88" s="21"/>
      <c r="AD88" s="21"/>
      <c r="AE88" s="21" t="s">
        <v>356</v>
      </c>
      <c r="AF88" s="21"/>
      <c r="AG88" s="21"/>
      <c r="AH88" s="21"/>
      <c r="AI88" s="21" t="s">
        <v>356</v>
      </c>
      <c r="AJ88" s="21"/>
      <c r="AK88" s="21"/>
      <c r="AL88" s="21" t="s">
        <v>356</v>
      </c>
      <c r="AM88" s="21"/>
    </row>
    <row r="89" spans="1:39" ht="18.75" hidden="1" customHeight="1" x14ac:dyDescent="0.25">
      <c r="A89" s="29" t="s">
        <v>357</v>
      </c>
      <c r="B89" s="29" t="s">
        <v>355</v>
      </c>
      <c r="C89" s="49"/>
      <c r="D89" s="49"/>
      <c r="E89" s="49">
        <v>19470</v>
      </c>
      <c r="F89" s="49">
        <v>0</v>
      </c>
      <c r="G89" s="29">
        <v>0</v>
      </c>
      <c r="H89" s="29"/>
      <c r="I89" s="29"/>
      <c r="J89" s="29"/>
      <c r="K89" s="29"/>
      <c r="L89" s="29"/>
      <c r="M89" s="29" t="s">
        <v>356</v>
      </c>
      <c r="N89" s="29"/>
      <c r="O89" s="29"/>
      <c r="Q89" s="29"/>
      <c r="R89" s="29"/>
      <c r="S89" s="29"/>
      <c r="U89" s="29"/>
      <c r="V89" s="29"/>
      <c r="W89" s="29"/>
      <c r="X89" s="29" t="s">
        <v>356</v>
      </c>
      <c r="Y89" s="29"/>
      <c r="Z89" s="29"/>
      <c r="AA89" s="29" t="s">
        <v>356</v>
      </c>
      <c r="AB89" s="29"/>
      <c r="AC89" s="29"/>
      <c r="AD89" s="29"/>
      <c r="AE89" s="29" t="s">
        <v>356</v>
      </c>
      <c r="AF89" s="29"/>
      <c r="AG89" s="29"/>
      <c r="AH89" s="29"/>
      <c r="AI89" s="29" t="s">
        <v>356</v>
      </c>
      <c r="AJ89" s="29"/>
      <c r="AK89" s="29"/>
      <c r="AL89" s="29" t="s">
        <v>356</v>
      </c>
      <c r="AM89" s="29"/>
    </row>
    <row r="90" spans="1:39" ht="18.75" hidden="1" customHeight="1" x14ac:dyDescent="0.25">
      <c r="A90" s="21" t="s">
        <v>358</v>
      </c>
      <c r="B90" s="21" t="s">
        <v>359</v>
      </c>
      <c r="C90" s="46"/>
      <c r="D90" s="46"/>
      <c r="E90" s="46">
        <v>93869</v>
      </c>
      <c r="F90" s="46">
        <v>1.52</v>
      </c>
      <c r="G90" s="21">
        <v>0</v>
      </c>
      <c r="H90" s="21"/>
      <c r="I90" s="21"/>
      <c r="J90" s="21"/>
      <c r="K90" s="21"/>
      <c r="L90" s="21"/>
      <c r="M90" s="21" t="s">
        <v>360</v>
      </c>
      <c r="N90" s="21"/>
      <c r="O90" s="21"/>
      <c r="Q90" s="21"/>
      <c r="R90" s="21"/>
      <c r="S90" s="21"/>
      <c r="U90" s="21"/>
      <c r="V90" s="21"/>
      <c r="W90" s="21"/>
      <c r="X90" s="21" t="s">
        <v>361</v>
      </c>
      <c r="Y90" s="21"/>
      <c r="Z90" s="21"/>
      <c r="AA90" s="21" t="s">
        <v>361</v>
      </c>
      <c r="AB90" s="21"/>
      <c r="AC90" s="21"/>
      <c r="AD90" s="21"/>
      <c r="AE90" s="21" t="s">
        <v>361</v>
      </c>
      <c r="AF90" s="21"/>
      <c r="AG90" s="21"/>
      <c r="AH90" s="21"/>
      <c r="AI90" s="21" t="s">
        <v>361</v>
      </c>
      <c r="AJ90" s="21"/>
      <c r="AK90" s="21"/>
      <c r="AL90" s="21" t="s">
        <v>361</v>
      </c>
      <c r="AM90" s="21"/>
    </row>
    <row r="91" spans="1:39" ht="18.75" hidden="1" customHeight="1" x14ac:dyDescent="0.25">
      <c r="A91" s="29" t="s">
        <v>362</v>
      </c>
      <c r="B91" s="29" t="s">
        <v>363</v>
      </c>
      <c r="C91" s="49"/>
      <c r="D91" s="49"/>
      <c r="E91" s="49">
        <v>85169</v>
      </c>
      <c r="F91" s="49">
        <v>0.87</v>
      </c>
      <c r="G91" s="29">
        <v>0</v>
      </c>
      <c r="H91" s="29"/>
      <c r="I91" s="29"/>
      <c r="J91" s="29"/>
      <c r="K91" s="29"/>
      <c r="L91" s="29"/>
      <c r="M91" s="29" t="s">
        <v>364</v>
      </c>
      <c r="N91" s="29"/>
      <c r="O91" s="29"/>
      <c r="Q91" s="29"/>
      <c r="R91" s="29"/>
      <c r="S91" s="29"/>
      <c r="U91" s="29"/>
      <c r="V91" s="29"/>
      <c r="W91" s="29"/>
      <c r="X91" s="29" t="s">
        <v>365</v>
      </c>
      <c r="Y91" s="29"/>
      <c r="Z91" s="29"/>
      <c r="AA91" s="29" t="s">
        <v>365</v>
      </c>
      <c r="AB91" s="29"/>
      <c r="AC91" s="29"/>
      <c r="AD91" s="29"/>
      <c r="AE91" s="29" t="s">
        <v>365</v>
      </c>
      <c r="AF91" s="29"/>
      <c r="AG91" s="29"/>
      <c r="AH91" s="29"/>
      <c r="AI91" s="29" t="s">
        <v>365</v>
      </c>
      <c r="AJ91" s="29"/>
      <c r="AK91" s="29"/>
      <c r="AL91" s="29" t="s">
        <v>365</v>
      </c>
      <c r="AM91" s="29"/>
    </row>
    <row r="92" spans="1:39" ht="18.75" hidden="1" customHeight="1" x14ac:dyDescent="0.25">
      <c r="A92" s="29" t="s">
        <v>366</v>
      </c>
      <c r="B92" s="29" t="s">
        <v>367</v>
      </c>
      <c r="C92" s="49"/>
      <c r="D92" s="49"/>
      <c r="E92" s="49">
        <v>8700</v>
      </c>
      <c r="F92" s="49">
        <v>0.65</v>
      </c>
      <c r="G92" s="29">
        <v>0</v>
      </c>
      <c r="H92" s="29"/>
      <c r="I92" s="29"/>
      <c r="J92" s="29"/>
      <c r="K92" s="29"/>
      <c r="L92" s="29"/>
      <c r="M92" s="29" t="s">
        <v>368</v>
      </c>
      <c r="N92" s="29"/>
      <c r="O92" s="29"/>
      <c r="Q92" s="29"/>
      <c r="R92" s="29"/>
      <c r="S92" s="29"/>
      <c r="U92" s="29"/>
      <c r="V92" s="29"/>
      <c r="W92" s="29"/>
      <c r="X92" s="29" t="s">
        <v>369</v>
      </c>
      <c r="Y92" s="29"/>
      <c r="Z92" s="29"/>
      <c r="AA92" s="29" t="s">
        <v>369</v>
      </c>
      <c r="AB92" s="29"/>
      <c r="AC92" s="29"/>
      <c r="AD92" s="29"/>
      <c r="AE92" s="29" t="s">
        <v>369</v>
      </c>
      <c r="AF92" s="29"/>
      <c r="AG92" s="29"/>
      <c r="AH92" s="29"/>
      <c r="AI92" s="29" t="s">
        <v>369</v>
      </c>
      <c r="AJ92" s="29"/>
      <c r="AK92" s="29"/>
      <c r="AL92" s="29" t="s">
        <v>369</v>
      </c>
      <c r="AM92" s="29"/>
    </row>
    <row r="93" spans="1:39" ht="18.75" hidden="1" customHeight="1" x14ac:dyDescent="0.25">
      <c r="A93" s="21" t="s">
        <v>370</v>
      </c>
      <c r="B93" s="21" t="s">
        <v>371</v>
      </c>
      <c r="C93" s="46"/>
      <c r="D93" s="46"/>
      <c r="E93" s="46">
        <v>7781942</v>
      </c>
      <c r="F93" s="46">
        <v>6789720.6399999997</v>
      </c>
      <c r="G93" s="21">
        <v>0</v>
      </c>
      <c r="H93" s="21"/>
      <c r="I93" s="21"/>
      <c r="J93" s="21"/>
      <c r="K93" s="21"/>
      <c r="L93" s="21"/>
      <c r="M93" s="21" t="s">
        <v>372</v>
      </c>
      <c r="N93" s="21"/>
      <c r="O93" s="21"/>
      <c r="Q93" s="21"/>
      <c r="R93" s="21"/>
      <c r="S93" s="21"/>
      <c r="U93" s="21"/>
      <c r="V93" s="21"/>
      <c r="W93" s="21"/>
      <c r="X93" s="21" t="s">
        <v>373</v>
      </c>
      <c r="Y93" s="21"/>
      <c r="Z93" s="21"/>
      <c r="AA93" s="21" t="s">
        <v>374</v>
      </c>
      <c r="AB93" s="21"/>
      <c r="AC93" s="21"/>
      <c r="AD93" s="21"/>
      <c r="AE93" s="21" t="s">
        <v>374</v>
      </c>
      <c r="AF93" s="21"/>
      <c r="AG93" s="21"/>
      <c r="AH93" s="21"/>
      <c r="AI93" s="21" t="s">
        <v>374</v>
      </c>
      <c r="AJ93" s="21"/>
      <c r="AK93" s="21"/>
      <c r="AL93" s="21" t="s">
        <v>374</v>
      </c>
      <c r="AM93" s="21"/>
    </row>
    <row r="94" spans="1:39" ht="18.75" hidden="1" customHeight="1" x14ac:dyDescent="0.25">
      <c r="A94" s="29" t="s">
        <v>375</v>
      </c>
      <c r="B94" s="29" t="s">
        <v>376</v>
      </c>
      <c r="C94" s="49"/>
      <c r="D94" s="49"/>
      <c r="E94" s="49">
        <v>992222</v>
      </c>
      <c r="F94" s="49">
        <v>0.64</v>
      </c>
      <c r="G94" s="29">
        <v>0</v>
      </c>
      <c r="H94" s="29"/>
      <c r="I94" s="29"/>
      <c r="J94" s="29"/>
      <c r="K94" s="29"/>
      <c r="L94" s="29"/>
      <c r="M94" s="29" t="s">
        <v>377</v>
      </c>
      <c r="N94" s="29"/>
      <c r="O94" s="29"/>
      <c r="Q94" s="29"/>
      <c r="R94" s="29"/>
      <c r="S94" s="29"/>
      <c r="U94" s="29"/>
      <c r="V94" s="29"/>
      <c r="W94" s="29"/>
      <c r="X94" s="29" t="s">
        <v>373</v>
      </c>
      <c r="Y94" s="29"/>
      <c r="Z94" s="29"/>
      <c r="AA94" s="29" t="s">
        <v>374</v>
      </c>
      <c r="AB94" s="29"/>
      <c r="AC94" s="29"/>
      <c r="AD94" s="29"/>
      <c r="AE94" s="29" t="s">
        <v>374</v>
      </c>
      <c r="AF94" s="29"/>
      <c r="AG94" s="29"/>
      <c r="AH94" s="29"/>
      <c r="AI94" s="29" t="s">
        <v>374</v>
      </c>
      <c r="AJ94" s="29"/>
      <c r="AK94" s="29"/>
      <c r="AL94" s="29" t="s">
        <v>374</v>
      </c>
      <c r="AM94" s="29"/>
    </row>
    <row r="95" spans="1:39" ht="18.75" hidden="1" customHeight="1" x14ac:dyDescent="0.25">
      <c r="A95" s="29" t="s">
        <v>378</v>
      </c>
      <c r="B95" s="29" t="s">
        <v>379</v>
      </c>
      <c r="C95" s="49"/>
      <c r="D95" s="49"/>
      <c r="E95" s="49">
        <v>6789720</v>
      </c>
      <c r="F95" s="49">
        <v>6789720</v>
      </c>
      <c r="G95" s="29">
        <v>0</v>
      </c>
      <c r="H95" s="29"/>
      <c r="I95" s="29"/>
      <c r="J95" s="29"/>
      <c r="K95" s="29"/>
      <c r="L95" s="29"/>
      <c r="M95" s="29" t="s">
        <v>380</v>
      </c>
      <c r="N95" s="29"/>
      <c r="O95" s="29"/>
      <c r="Q95" s="29"/>
      <c r="R95" s="29"/>
      <c r="S95" s="29"/>
      <c r="U95" s="29"/>
      <c r="V95" s="29"/>
      <c r="W95" s="29"/>
      <c r="X95" s="29">
        <v>0</v>
      </c>
      <c r="Y95" s="29"/>
      <c r="Z95" s="29"/>
      <c r="AA95" s="29">
        <v>0</v>
      </c>
      <c r="AB95" s="29"/>
      <c r="AC95" s="29"/>
      <c r="AD95" s="29"/>
      <c r="AE95" s="29">
        <v>0</v>
      </c>
      <c r="AF95" s="29"/>
      <c r="AG95" s="29"/>
      <c r="AH95" s="29"/>
      <c r="AI95" s="29">
        <v>0</v>
      </c>
      <c r="AJ95" s="29"/>
      <c r="AK95" s="29"/>
      <c r="AL95" s="25">
        <v>0</v>
      </c>
      <c r="AM95" s="25"/>
    </row>
    <row r="96" spans="1:39" ht="18.75" hidden="1" customHeight="1" x14ac:dyDescent="0.25">
      <c r="A96" s="21" t="s">
        <v>381</v>
      </c>
      <c r="B96" s="21" t="s">
        <v>382</v>
      </c>
      <c r="C96" s="46"/>
      <c r="D96" s="46"/>
      <c r="E96" s="46">
        <v>864020</v>
      </c>
      <c r="F96" s="46">
        <v>0.83</v>
      </c>
      <c r="G96" s="21">
        <v>0</v>
      </c>
      <c r="H96" s="21"/>
      <c r="I96" s="21"/>
      <c r="J96" s="21"/>
      <c r="K96" s="21"/>
      <c r="L96" s="21"/>
      <c r="M96" s="21" t="s">
        <v>383</v>
      </c>
      <c r="N96" s="21"/>
      <c r="O96" s="21"/>
      <c r="Q96" s="21"/>
      <c r="R96" s="21"/>
      <c r="S96" s="21"/>
      <c r="U96" s="21"/>
      <c r="V96" s="21"/>
      <c r="W96" s="21"/>
      <c r="X96" s="21" t="s">
        <v>384</v>
      </c>
      <c r="Y96" s="21"/>
      <c r="Z96" s="21"/>
      <c r="AA96" s="21" t="s">
        <v>385</v>
      </c>
      <c r="AB96" s="21"/>
      <c r="AC96" s="21"/>
      <c r="AD96" s="21"/>
      <c r="AE96" s="21" t="s">
        <v>385</v>
      </c>
      <c r="AF96" s="21"/>
      <c r="AG96" s="21"/>
      <c r="AH96" s="21"/>
      <c r="AI96" s="21" t="s">
        <v>385</v>
      </c>
      <c r="AJ96" s="21"/>
      <c r="AK96" s="21"/>
      <c r="AL96" s="21" t="s">
        <v>385</v>
      </c>
      <c r="AM96" s="21"/>
    </row>
    <row r="97" spans="1:39" ht="18.75" hidden="1" customHeight="1" x14ac:dyDescent="0.25">
      <c r="A97" s="29" t="s">
        <v>386</v>
      </c>
      <c r="B97" s="29" t="s">
        <v>387</v>
      </c>
      <c r="C97" s="49"/>
      <c r="D97" s="49"/>
      <c r="E97" s="49">
        <v>750000</v>
      </c>
      <c r="F97" s="49">
        <v>0</v>
      </c>
      <c r="G97" s="29">
        <v>0</v>
      </c>
      <c r="H97" s="29"/>
      <c r="I97" s="29"/>
      <c r="J97" s="29"/>
      <c r="K97" s="29"/>
      <c r="L97" s="29"/>
      <c r="M97" s="29" t="s">
        <v>388</v>
      </c>
      <c r="N97" s="29"/>
      <c r="O97" s="29"/>
      <c r="Q97" s="29"/>
      <c r="R97" s="29"/>
      <c r="S97" s="29"/>
      <c r="U97" s="29"/>
      <c r="V97" s="29"/>
      <c r="W97" s="29"/>
      <c r="X97" s="29" t="s">
        <v>388</v>
      </c>
      <c r="Y97" s="29"/>
      <c r="Z97" s="29"/>
      <c r="AA97" s="29">
        <v>0</v>
      </c>
      <c r="AB97" s="29"/>
      <c r="AC97" s="29"/>
      <c r="AD97" s="29"/>
      <c r="AE97" s="29">
        <v>0</v>
      </c>
      <c r="AF97" s="29"/>
      <c r="AG97" s="29"/>
      <c r="AH97" s="29"/>
      <c r="AI97" s="29">
        <v>0</v>
      </c>
      <c r="AJ97" s="29"/>
      <c r="AK97" s="29"/>
      <c r="AL97" s="25">
        <v>0</v>
      </c>
      <c r="AM97" s="25"/>
    </row>
    <row r="98" spans="1:39" ht="18.75" hidden="1" customHeight="1" x14ac:dyDescent="0.25">
      <c r="A98" s="21" t="s">
        <v>381</v>
      </c>
      <c r="B98" s="21"/>
      <c r="C98" s="46"/>
      <c r="D98" s="46"/>
      <c r="E98" s="46">
        <v>864020</v>
      </c>
      <c r="F98" s="46">
        <v>0.83</v>
      </c>
      <c r="G98" s="21"/>
      <c r="H98" s="21"/>
      <c r="I98" s="21"/>
      <c r="J98" s="21"/>
      <c r="K98" s="21"/>
      <c r="L98" s="21" t="s">
        <v>383</v>
      </c>
      <c r="M98" s="21"/>
      <c r="N98" s="21"/>
      <c r="O98" s="21"/>
      <c r="Q98" s="21"/>
      <c r="R98" s="21"/>
      <c r="S98" s="21"/>
      <c r="U98" s="21"/>
      <c r="V98" s="21"/>
      <c r="W98" s="21"/>
      <c r="X98" s="21" t="s">
        <v>384</v>
      </c>
      <c r="Y98" s="21"/>
      <c r="Z98" s="21"/>
      <c r="AA98" s="21" t="s">
        <v>385</v>
      </c>
      <c r="AB98" s="21"/>
      <c r="AC98" s="21"/>
      <c r="AD98" s="21"/>
      <c r="AE98" s="21" t="s">
        <v>385</v>
      </c>
      <c r="AF98" s="21"/>
      <c r="AG98" s="21"/>
      <c r="AH98" s="21"/>
      <c r="AI98" s="21" t="s">
        <v>385</v>
      </c>
      <c r="AJ98" s="21"/>
      <c r="AK98" s="21"/>
      <c r="AL98" s="21" t="s">
        <v>385</v>
      </c>
      <c r="AM98" s="21"/>
    </row>
    <row r="99" spans="1:39" ht="18.75" hidden="1" customHeight="1" x14ac:dyDescent="0.25">
      <c r="A99" s="29" t="s">
        <v>389</v>
      </c>
      <c r="B99" s="29"/>
      <c r="C99" s="49"/>
      <c r="D99" s="49"/>
      <c r="E99" s="49">
        <v>68800</v>
      </c>
      <c r="F99" s="49">
        <v>0.83</v>
      </c>
      <c r="G99" s="29"/>
      <c r="H99" s="29"/>
      <c r="I99" s="29"/>
      <c r="J99" s="29"/>
      <c r="K99" s="29"/>
      <c r="L99" s="29" t="s">
        <v>390</v>
      </c>
      <c r="M99" s="29"/>
      <c r="N99" s="29"/>
      <c r="O99" s="29"/>
      <c r="Q99" s="29"/>
      <c r="R99" s="29"/>
      <c r="S99" s="29"/>
      <c r="U99" s="29"/>
      <c r="V99" s="29"/>
      <c r="W99" s="29"/>
      <c r="X99" s="29" t="s">
        <v>391</v>
      </c>
      <c r="Y99" s="29"/>
      <c r="Z99" s="29"/>
      <c r="AA99" s="29" t="s">
        <v>391</v>
      </c>
      <c r="AB99" s="29"/>
      <c r="AC99" s="29"/>
      <c r="AD99" s="29"/>
      <c r="AE99" s="29" t="s">
        <v>391</v>
      </c>
      <c r="AF99" s="29"/>
      <c r="AG99" s="29"/>
      <c r="AH99" s="29"/>
      <c r="AI99" s="29" t="s">
        <v>391</v>
      </c>
      <c r="AJ99" s="29"/>
      <c r="AK99" s="29"/>
      <c r="AL99" s="29" t="s">
        <v>391</v>
      </c>
      <c r="AM99" s="29"/>
    </row>
    <row r="100" spans="1:39" ht="18.75" hidden="1" customHeight="1" x14ac:dyDescent="0.25">
      <c r="A100" s="29" t="s">
        <v>392</v>
      </c>
      <c r="B100" s="29"/>
      <c r="C100" s="49"/>
      <c r="D100" s="49"/>
      <c r="E100" s="49">
        <v>45220</v>
      </c>
      <c r="F100" s="49">
        <v>0</v>
      </c>
      <c r="G100" s="29"/>
      <c r="H100" s="29"/>
      <c r="I100" s="29"/>
      <c r="J100" s="29"/>
      <c r="K100" s="29"/>
      <c r="L100" s="29" t="s">
        <v>393</v>
      </c>
      <c r="M100" s="29"/>
      <c r="N100" s="29"/>
      <c r="O100" s="29"/>
      <c r="Q100" s="29"/>
      <c r="R100" s="29"/>
      <c r="S100" s="29"/>
      <c r="U100" s="29"/>
      <c r="V100" s="29"/>
      <c r="W100" s="29"/>
      <c r="X100" s="29" t="s">
        <v>393</v>
      </c>
      <c r="Y100" s="29"/>
      <c r="Z100" s="29"/>
      <c r="AA100" s="29" t="s">
        <v>393</v>
      </c>
      <c r="AB100" s="29"/>
      <c r="AC100" s="29"/>
      <c r="AD100" s="29"/>
      <c r="AE100" s="29" t="s">
        <v>393</v>
      </c>
      <c r="AF100" s="29"/>
      <c r="AG100" s="29"/>
      <c r="AH100" s="29"/>
      <c r="AI100" s="29" t="s">
        <v>393</v>
      </c>
      <c r="AJ100" s="29"/>
      <c r="AK100" s="29"/>
      <c r="AL100" s="29" t="s">
        <v>393</v>
      </c>
      <c r="AM100" s="29"/>
    </row>
    <row r="101" spans="1:39" ht="18.75" hidden="1" customHeight="1" x14ac:dyDescent="0.25">
      <c r="A101" s="21" t="s">
        <v>394</v>
      </c>
      <c r="B101" s="21"/>
      <c r="C101" s="46"/>
      <c r="D101" s="46"/>
      <c r="E101" s="46">
        <v>12759</v>
      </c>
      <c r="F101" s="46">
        <v>0.87</v>
      </c>
      <c r="G101" s="21"/>
      <c r="H101" s="21"/>
      <c r="I101" s="21"/>
      <c r="J101" s="21"/>
      <c r="K101" s="21"/>
      <c r="L101" s="21" t="s">
        <v>395</v>
      </c>
      <c r="M101" s="21"/>
      <c r="N101" s="21"/>
      <c r="O101" s="21"/>
      <c r="Q101" s="21"/>
      <c r="R101" s="21"/>
      <c r="S101" s="21"/>
      <c r="U101" s="21"/>
      <c r="V101" s="21"/>
      <c r="W101" s="21"/>
      <c r="X101" s="21" t="s">
        <v>396</v>
      </c>
      <c r="Y101" s="21"/>
      <c r="Z101" s="21"/>
      <c r="AA101" s="21" t="s">
        <v>396</v>
      </c>
      <c r="AB101" s="21"/>
      <c r="AC101" s="21"/>
      <c r="AD101" s="21"/>
      <c r="AE101" s="21" t="s">
        <v>396</v>
      </c>
      <c r="AF101" s="21"/>
      <c r="AG101" s="21"/>
      <c r="AH101" s="21"/>
      <c r="AI101" s="21" t="s">
        <v>396</v>
      </c>
      <c r="AJ101" s="21"/>
      <c r="AK101" s="21"/>
      <c r="AL101" s="21" t="s">
        <v>396</v>
      </c>
      <c r="AM101" s="21"/>
    </row>
    <row r="102" spans="1:39" ht="18.75" hidden="1" customHeight="1" x14ac:dyDescent="0.25">
      <c r="A102" s="29" t="s">
        <v>397</v>
      </c>
      <c r="B102" s="29"/>
      <c r="C102" s="49"/>
      <c r="D102" s="49"/>
      <c r="E102" s="49">
        <v>12759</v>
      </c>
      <c r="F102" s="49">
        <v>0.87</v>
      </c>
      <c r="G102" s="29"/>
      <c r="H102" s="29"/>
      <c r="I102" s="29"/>
      <c r="J102" s="29"/>
      <c r="K102" s="29"/>
      <c r="L102" s="29" t="s">
        <v>395</v>
      </c>
      <c r="M102" s="29"/>
      <c r="N102" s="29"/>
      <c r="O102" s="29"/>
      <c r="Q102" s="29"/>
      <c r="R102" s="29"/>
      <c r="S102" s="29"/>
      <c r="U102" s="29"/>
      <c r="V102" s="29"/>
      <c r="W102" s="29"/>
      <c r="X102" s="29" t="s">
        <v>396</v>
      </c>
      <c r="Y102" s="29"/>
      <c r="Z102" s="29"/>
      <c r="AA102" s="29" t="s">
        <v>396</v>
      </c>
      <c r="AB102" s="29"/>
      <c r="AC102" s="29"/>
      <c r="AD102" s="29"/>
      <c r="AE102" s="29" t="s">
        <v>396</v>
      </c>
      <c r="AF102" s="29"/>
      <c r="AG102" s="29"/>
      <c r="AH102" s="29"/>
      <c r="AI102" s="29" t="s">
        <v>396</v>
      </c>
      <c r="AJ102" s="29"/>
      <c r="AK102" s="29"/>
      <c r="AL102" s="29" t="s">
        <v>396</v>
      </c>
      <c r="AM102" s="29"/>
    </row>
    <row r="103" spans="1:39" s="23" customFormat="1" ht="18.75" customHeight="1" x14ac:dyDescent="0.25">
      <c r="A103" s="22">
        <v>2.2999999999999998</v>
      </c>
      <c r="B103" s="22" t="s">
        <v>398</v>
      </c>
      <c r="C103" s="47">
        <v>40600000</v>
      </c>
      <c r="D103" s="47">
        <v>-1868473.88</v>
      </c>
      <c r="E103" s="47">
        <v>38731526.119999997</v>
      </c>
      <c r="F103" s="47">
        <v>18939389.510000002</v>
      </c>
      <c r="G103" s="22"/>
      <c r="H103" s="22"/>
      <c r="I103" s="22"/>
      <c r="J103" s="22"/>
      <c r="K103" s="22"/>
      <c r="M103" s="22"/>
      <c r="N103" s="22"/>
      <c r="O103" s="22"/>
      <c r="Q103" s="22"/>
      <c r="R103" s="22"/>
      <c r="S103" s="22"/>
      <c r="U103" s="22"/>
      <c r="V103" s="22"/>
      <c r="W103" s="22"/>
      <c r="X103" s="22" t="s">
        <v>399</v>
      </c>
      <c r="Y103" s="22"/>
      <c r="Z103" s="22"/>
      <c r="AA103" s="22" t="s">
        <v>400</v>
      </c>
      <c r="AB103" s="22"/>
      <c r="AC103" s="22"/>
      <c r="AD103" s="22"/>
      <c r="AE103" s="22" t="s">
        <v>400</v>
      </c>
      <c r="AF103" s="22"/>
      <c r="AG103" s="22"/>
      <c r="AH103" s="22"/>
      <c r="AI103" s="22" t="s">
        <v>401</v>
      </c>
      <c r="AJ103" s="22"/>
      <c r="AK103" s="22"/>
      <c r="AL103" s="22" t="s">
        <v>401</v>
      </c>
      <c r="AM103" s="22"/>
    </row>
    <row r="104" spans="1:39" s="24" customFormat="1" ht="18.75" customHeight="1" x14ac:dyDescent="0.25">
      <c r="A104" s="28" t="s">
        <v>402</v>
      </c>
      <c r="B104" s="28" t="s">
        <v>403</v>
      </c>
      <c r="C104" s="48">
        <v>10200000</v>
      </c>
      <c r="D104" s="48">
        <v>-22775</v>
      </c>
      <c r="E104" s="48">
        <v>10177225</v>
      </c>
      <c r="F104" s="48">
        <v>8216267.1100000003</v>
      </c>
      <c r="G104" s="28"/>
      <c r="H104" s="28"/>
      <c r="I104" s="28"/>
      <c r="J104" s="28"/>
      <c r="K104" s="28"/>
      <c r="M104" s="28"/>
      <c r="N104" s="28"/>
      <c r="O104" s="28"/>
      <c r="Q104" s="28"/>
      <c r="R104" s="28"/>
      <c r="S104" s="28"/>
      <c r="U104" s="28"/>
      <c r="V104" s="28"/>
      <c r="W104" s="28"/>
      <c r="X104" s="28" t="s">
        <v>404</v>
      </c>
      <c r="Y104" s="28"/>
      <c r="Z104" s="28"/>
      <c r="AA104" s="28" t="s">
        <v>405</v>
      </c>
      <c r="AB104" s="28"/>
      <c r="AC104" s="28"/>
      <c r="AD104" s="28"/>
      <c r="AE104" s="28" t="s">
        <v>405</v>
      </c>
      <c r="AF104" s="28"/>
      <c r="AG104" s="28"/>
      <c r="AH104" s="28"/>
      <c r="AI104" s="28" t="s">
        <v>405</v>
      </c>
      <c r="AJ104" s="28"/>
      <c r="AK104" s="28"/>
      <c r="AL104" s="28" t="s">
        <v>405</v>
      </c>
      <c r="AM104" s="28"/>
    </row>
    <row r="105" spans="1:39" ht="18.75" hidden="1" customHeight="1" x14ac:dyDescent="0.25">
      <c r="A105" s="21" t="s">
        <v>406</v>
      </c>
      <c r="B105" s="21" t="s">
        <v>407</v>
      </c>
      <c r="C105" s="46">
        <v>10200000</v>
      </c>
      <c r="D105" s="46">
        <v>-22775</v>
      </c>
      <c r="E105" s="46">
        <v>10177225</v>
      </c>
      <c r="F105" s="46">
        <v>8216267.1100000003</v>
      </c>
      <c r="G105" s="21"/>
      <c r="H105" s="21"/>
      <c r="I105" s="21"/>
      <c r="J105" s="21"/>
      <c r="K105" s="21"/>
      <c r="M105" s="21"/>
      <c r="N105" s="21"/>
      <c r="O105" s="21"/>
      <c r="Q105" s="21"/>
      <c r="R105" s="21"/>
      <c r="S105" s="21"/>
      <c r="U105" s="21"/>
      <c r="V105" s="21"/>
      <c r="W105" s="21"/>
      <c r="X105" s="21" t="s">
        <v>404</v>
      </c>
      <c r="Y105" s="21"/>
      <c r="Z105" s="21"/>
      <c r="AA105" s="21" t="s">
        <v>405</v>
      </c>
      <c r="AB105" s="21"/>
      <c r="AC105" s="21"/>
      <c r="AD105" s="21"/>
      <c r="AE105" s="21" t="s">
        <v>405</v>
      </c>
      <c r="AF105" s="21"/>
      <c r="AG105" s="21"/>
      <c r="AH105" s="21"/>
      <c r="AI105" s="21" t="s">
        <v>405</v>
      </c>
      <c r="AJ105" s="21"/>
      <c r="AK105" s="21"/>
      <c r="AL105" s="21" t="s">
        <v>405</v>
      </c>
      <c r="AM105" s="21"/>
    </row>
    <row r="106" spans="1:39" ht="18.75" hidden="1" customHeight="1" x14ac:dyDescent="0.25">
      <c r="A106" s="29" t="s">
        <v>408</v>
      </c>
      <c r="B106" s="29" t="s">
        <v>407</v>
      </c>
      <c r="C106" s="49">
        <v>10200000</v>
      </c>
      <c r="D106" s="49">
        <v>-22775</v>
      </c>
      <c r="E106" s="49">
        <v>10177225</v>
      </c>
      <c r="F106" s="49">
        <v>8216267.1100000003</v>
      </c>
      <c r="G106" s="29"/>
      <c r="H106" s="29"/>
      <c r="I106" s="29"/>
      <c r="J106" s="29"/>
      <c r="K106" s="29"/>
      <c r="M106" s="29"/>
      <c r="N106" s="29"/>
      <c r="O106" s="29"/>
      <c r="Q106" s="29"/>
      <c r="R106" s="29"/>
      <c r="S106" s="29"/>
      <c r="U106" s="29"/>
      <c r="V106" s="29"/>
      <c r="W106" s="29"/>
      <c r="X106" s="29" t="s">
        <v>404</v>
      </c>
      <c r="Y106" s="29"/>
      <c r="Z106" s="29"/>
      <c r="AA106" s="29" t="s">
        <v>405</v>
      </c>
      <c r="AB106" s="29"/>
      <c r="AC106" s="29"/>
      <c r="AD106" s="29"/>
      <c r="AE106" s="29" t="s">
        <v>405</v>
      </c>
      <c r="AF106" s="29"/>
      <c r="AG106" s="29"/>
      <c r="AH106" s="29"/>
      <c r="AI106" s="29" t="s">
        <v>405</v>
      </c>
      <c r="AJ106" s="29"/>
      <c r="AK106" s="29"/>
      <c r="AL106" s="29" t="s">
        <v>405</v>
      </c>
      <c r="AM106" s="29"/>
    </row>
    <row r="107" spans="1:39" s="24" customFormat="1" ht="18.75" customHeight="1" x14ac:dyDescent="0.25">
      <c r="A107" s="28" t="s">
        <v>409</v>
      </c>
      <c r="B107" s="28" t="s">
        <v>410</v>
      </c>
      <c r="C107" s="48">
        <v>0</v>
      </c>
      <c r="D107" s="48">
        <v>206617</v>
      </c>
      <c r="E107" s="48">
        <v>206617</v>
      </c>
      <c r="F107" s="48">
        <v>0.2</v>
      </c>
      <c r="G107" s="28"/>
      <c r="H107" s="28"/>
      <c r="I107" s="28"/>
      <c r="J107" s="28"/>
      <c r="K107" s="28"/>
      <c r="M107" s="28"/>
      <c r="N107" s="28"/>
      <c r="O107" s="28"/>
      <c r="Q107" s="28"/>
      <c r="R107" s="28"/>
      <c r="S107" s="28"/>
      <c r="U107" s="28"/>
      <c r="V107" s="28"/>
      <c r="W107" s="28"/>
      <c r="X107" s="28" t="s">
        <v>411</v>
      </c>
      <c r="Y107" s="28"/>
      <c r="Z107" s="28"/>
      <c r="AA107" s="28" t="s">
        <v>412</v>
      </c>
      <c r="AB107" s="28"/>
      <c r="AC107" s="28"/>
      <c r="AD107" s="28"/>
      <c r="AE107" s="28" t="s">
        <v>412</v>
      </c>
      <c r="AF107" s="28"/>
      <c r="AG107" s="28"/>
      <c r="AH107" s="28"/>
      <c r="AI107" s="28" t="s">
        <v>412</v>
      </c>
      <c r="AJ107" s="28"/>
      <c r="AK107" s="28"/>
      <c r="AL107" s="28" t="s">
        <v>412</v>
      </c>
      <c r="AM107" s="28"/>
    </row>
    <row r="108" spans="1:39" ht="18.75" hidden="1" customHeight="1" x14ac:dyDescent="0.25">
      <c r="A108" s="21" t="s">
        <v>413</v>
      </c>
      <c r="B108" s="21" t="s">
        <v>414</v>
      </c>
      <c r="C108" s="46">
        <v>0</v>
      </c>
      <c r="D108" s="46">
        <v>206617</v>
      </c>
      <c r="E108" s="46">
        <v>206617</v>
      </c>
      <c r="F108" s="46">
        <v>0.2</v>
      </c>
      <c r="G108" s="21"/>
      <c r="H108" s="21"/>
      <c r="I108" s="21"/>
      <c r="J108" s="21"/>
      <c r="K108" s="21"/>
      <c r="M108" s="21"/>
      <c r="N108" s="21"/>
      <c r="O108" s="21"/>
      <c r="Q108" s="21"/>
      <c r="R108" s="21"/>
      <c r="S108" s="21"/>
      <c r="U108" s="21"/>
      <c r="V108" s="21"/>
      <c r="W108" s="21"/>
      <c r="X108" s="21" t="s">
        <v>411</v>
      </c>
      <c r="Y108" s="21"/>
      <c r="Z108" s="21"/>
      <c r="AA108" s="21" t="s">
        <v>412</v>
      </c>
      <c r="AB108" s="21"/>
      <c r="AC108" s="21"/>
      <c r="AD108" s="21"/>
      <c r="AE108" s="21" t="s">
        <v>412</v>
      </c>
      <c r="AF108" s="21"/>
      <c r="AG108" s="21"/>
      <c r="AH108" s="21"/>
      <c r="AI108" s="21" t="s">
        <v>412</v>
      </c>
      <c r="AJ108" s="21"/>
      <c r="AK108" s="21"/>
      <c r="AL108" s="21" t="s">
        <v>412</v>
      </c>
      <c r="AM108" s="21"/>
    </row>
    <row r="109" spans="1:39" ht="18.75" hidden="1" customHeight="1" x14ac:dyDescent="0.25">
      <c r="A109" s="29" t="s">
        <v>415</v>
      </c>
      <c r="B109" s="29" t="s">
        <v>414</v>
      </c>
      <c r="C109" s="49">
        <v>0</v>
      </c>
      <c r="D109" s="49">
        <v>206617</v>
      </c>
      <c r="E109" s="49">
        <v>206617</v>
      </c>
      <c r="F109" s="49">
        <v>0.2</v>
      </c>
      <c r="G109" s="29"/>
      <c r="H109" s="29"/>
      <c r="I109" s="29"/>
      <c r="J109" s="29"/>
      <c r="K109" s="29"/>
      <c r="M109" s="29"/>
      <c r="N109" s="29"/>
      <c r="O109" s="29"/>
      <c r="Q109" s="29"/>
      <c r="R109" s="29"/>
      <c r="S109" s="29"/>
      <c r="U109" s="29"/>
      <c r="V109" s="29"/>
      <c r="W109" s="29"/>
      <c r="X109" s="29" t="s">
        <v>411</v>
      </c>
      <c r="Y109" s="29"/>
      <c r="Z109" s="29"/>
      <c r="AA109" s="29" t="s">
        <v>412</v>
      </c>
      <c r="AB109" s="29"/>
      <c r="AC109" s="29"/>
      <c r="AD109" s="29"/>
      <c r="AE109" s="29" t="s">
        <v>412</v>
      </c>
      <c r="AF109" s="29"/>
      <c r="AG109" s="29"/>
      <c r="AH109" s="29"/>
      <c r="AI109" s="29" t="s">
        <v>412</v>
      </c>
      <c r="AJ109" s="29"/>
      <c r="AK109" s="29"/>
      <c r="AL109" s="29" t="s">
        <v>412</v>
      </c>
      <c r="AM109" s="29"/>
    </row>
    <row r="110" spans="1:39" s="24" customFormat="1" ht="18.75" customHeight="1" x14ac:dyDescent="0.25">
      <c r="A110" s="28" t="s">
        <v>416</v>
      </c>
      <c r="B110" s="28" t="s">
        <v>417</v>
      </c>
      <c r="C110" s="48">
        <v>0</v>
      </c>
      <c r="D110" s="48">
        <v>124243</v>
      </c>
      <c r="E110" s="48">
        <v>124243</v>
      </c>
      <c r="F110" s="48">
        <v>0.15</v>
      </c>
      <c r="G110" s="28"/>
      <c r="H110" s="28"/>
      <c r="I110" s="28"/>
      <c r="J110" s="28"/>
      <c r="K110" s="28"/>
      <c r="M110" s="28"/>
      <c r="N110" s="28"/>
      <c r="O110" s="28"/>
      <c r="Q110" s="28"/>
      <c r="R110" s="28"/>
      <c r="S110" s="28"/>
      <c r="U110" s="28"/>
      <c r="V110" s="28"/>
      <c r="W110" s="28"/>
      <c r="X110" s="28" t="s">
        <v>418</v>
      </c>
      <c r="Y110" s="28"/>
      <c r="Z110" s="28"/>
      <c r="AA110" s="28" t="s">
        <v>418</v>
      </c>
      <c r="AB110" s="28"/>
      <c r="AC110" s="28"/>
      <c r="AD110" s="28"/>
      <c r="AE110" s="28" t="s">
        <v>418</v>
      </c>
      <c r="AF110" s="28"/>
      <c r="AG110" s="28"/>
      <c r="AH110" s="28"/>
      <c r="AI110" s="28" t="s">
        <v>418</v>
      </c>
      <c r="AJ110" s="28"/>
      <c r="AK110" s="28"/>
      <c r="AL110" s="28" t="s">
        <v>418</v>
      </c>
      <c r="AM110" s="28"/>
    </row>
    <row r="111" spans="1:39" s="24" customFormat="1" ht="18.75" hidden="1" customHeight="1" x14ac:dyDescent="0.25">
      <c r="A111" s="28" t="s">
        <v>419</v>
      </c>
      <c r="B111" s="28" t="s">
        <v>420</v>
      </c>
      <c r="C111" s="48">
        <v>0</v>
      </c>
      <c r="D111" s="48">
        <v>73111</v>
      </c>
      <c r="E111" s="48">
        <v>73111</v>
      </c>
      <c r="F111" s="48">
        <v>0</v>
      </c>
      <c r="G111" s="28"/>
      <c r="H111" s="28"/>
      <c r="I111" s="28"/>
      <c r="J111" s="28"/>
      <c r="K111" s="28"/>
      <c r="M111" s="28"/>
      <c r="N111" s="28"/>
      <c r="O111" s="28"/>
      <c r="Q111" s="28"/>
      <c r="R111" s="28"/>
      <c r="S111" s="28"/>
      <c r="U111" s="28"/>
      <c r="V111" s="28"/>
      <c r="W111" s="28"/>
      <c r="X111" s="28" t="s">
        <v>421</v>
      </c>
      <c r="Y111" s="28"/>
      <c r="Z111" s="28"/>
      <c r="AA111" s="28" t="s">
        <v>421</v>
      </c>
      <c r="AB111" s="28"/>
      <c r="AC111" s="28"/>
      <c r="AD111" s="28"/>
      <c r="AE111" s="28" t="s">
        <v>421</v>
      </c>
      <c r="AF111" s="28"/>
      <c r="AG111" s="28"/>
      <c r="AH111" s="28"/>
      <c r="AI111" s="28" t="s">
        <v>421</v>
      </c>
      <c r="AJ111" s="28"/>
      <c r="AK111" s="28"/>
      <c r="AL111" s="28" t="s">
        <v>421</v>
      </c>
      <c r="AM111" s="28"/>
    </row>
    <row r="112" spans="1:39" s="24" customFormat="1" ht="18.75" hidden="1" customHeight="1" x14ac:dyDescent="0.25">
      <c r="A112" s="31" t="s">
        <v>422</v>
      </c>
      <c r="B112" s="31" t="s">
        <v>420</v>
      </c>
      <c r="C112" s="53">
        <v>0</v>
      </c>
      <c r="D112" s="53">
        <v>73111</v>
      </c>
      <c r="E112" s="53">
        <v>73111</v>
      </c>
      <c r="F112" s="53">
        <v>0</v>
      </c>
      <c r="G112" s="31"/>
      <c r="H112" s="31"/>
      <c r="I112" s="31"/>
      <c r="J112" s="31"/>
      <c r="K112" s="31"/>
      <c r="M112" s="31"/>
      <c r="N112" s="31"/>
      <c r="O112" s="31"/>
      <c r="Q112" s="31"/>
      <c r="R112" s="31"/>
      <c r="S112" s="31"/>
      <c r="U112" s="31"/>
      <c r="V112" s="31"/>
      <c r="W112" s="31"/>
      <c r="X112" s="31" t="s">
        <v>421</v>
      </c>
      <c r="Y112" s="31"/>
      <c r="Z112" s="31"/>
      <c r="AA112" s="31" t="s">
        <v>421</v>
      </c>
      <c r="AB112" s="31"/>
      <c r="AC112" s="31"/>
      <c r="AD112" s="31"/>
      <c r="AE112" s="31" t="s">
        <v>421</v>
      </c>
      <c r="AF112" s="31"/>
      <c r="AG112" s="31"/>
      <c r="AH112" s="31"/>
      <c r="AI112" s="31" t="s">
        <v>421</v>
      </c>
      <c r="AJ112" s="31"/>
      <c r="AK112" s="31"/>
      <c r="AL112" s="31" t="s">
        <v>421</v>
      </c>
      <c r="AM112" s="31"/>
    </row>
    <row r="113" spans="1:39" s="24" customFormat="1" ht="18.75" hidden="1" customHeight="1" x14ac:dyDescent="0.25">
      <c r="A113" s="28" t="s">
        <v>423</v>
      </c>
      <c r="B113" s="28" t="s">
        <v>424</v>
      </c>
      <c r="C113" s="48">
        <v>0</v>
      </c>
      <c r="D113" s="48">
        <v>51132</v>
      </c>
      <c r="E113" s="48">
        <v>51132</v>
      </c>
      <c r="F113" s="48">
        <v>0.15</v>
      </c>
      <c r="G113" s="28"/>
      <c r="H113" s="28"/>
      <c r="I113" s="28"/>
      <c r="J113" s="28"/>
      <c r="K113" s="28"/>
      <c r="M113" s="28"/>
      <c r="N113" s="28"/>
      <c r="O113" s="28"/>
      <c r="Q113" s="28"/>
      <c r="R113" s="28"/>
      <c r="S113" s="28"/>
      <c r="U113" s="28"/>
      <c r="V113" s="28"/>
      <c r="W113" s="28"/>
      <c r="X113" s="28" t="s">
        <v>425</v>
      </c>
      <c r="Y113" s="28"/>
      <c r="Z113" s="28"/>
      <c r="AA113" s="28" t="s">
        <v>425</v>
      </c>
      <c r="AB113" s="28"/>
      <c r="AC113" s="28"/>
      <c r="AD113" s="28"/>
      <c r="AE113" s="28" t="s">
        <v>425</v>
      </c>
      <c r="AF113" s="28"/>
      <c r="AG113" s="28"/>
      <c r="AH113" s="28"/>
      <c r="AI113" s="28" t="s">
        <v>425</v>
      </c>
      <c r="AJ113" s="28"/>
      <c r="AK113" s="28"/>
      <c r="AL113" s="28" t="s">
        <v>425</v>
      </c>
      <c r="AM113" s="28"/>
    </row>
    <row r="114" spans="1:39" s="24" customFormat="1" ht="18.75" hidden="1" customHeight="1" x14ac:dyDescent="0.25">
      <c r="A114" s="31" t="s">
        <v>426</v>
      </c>
      <c r="B114" s="31" t="s">
        <v>424</v>
      </c>
      <c r="C114" s="53">
        <v>0</v>
      </c>
      <c r="D114" s="53">
        <v>51132</v>
      </c>
      <c r="E114" s="53">
        <v>51132</v>
      </c>
      <c r="F114" s="53">
        <v>0.15</v>
      </c>
      <c r="G114" s="31"/>
      <c r="H114" s="31"/>
      <c r="I114" s="31"/>
      <c r="J114" s="31"/>
      <c r="K114" s="31"/>
      <c r="M114" s="31"/>
      <c r="N114" s="31"/>
      <c r="O114" s="31"/>
      <c r="Q114" s="31"/>
      <c r="R114" s="31"/>
      <c r="S114" s="31"/>
      <c r="U114" s="31"/>
      <c r="V114" s="31"/>
      <c r="W114" s="31"/>
      <c r="X114" s="31" t="s">
        <v>425</v>
      </c>
      <c r="Y114" s="31"/>
      <c r="Z114" s="31"/>
      <c r="AA114" s="31" t="s">
        <v>425</v>
      </c>
      <c r="AB114" s="31"/>
      <c r="AC114" s="31"/>
      <c r="AD114" s="31"/>
      <c r="AE114" s="31" t="s">
        <v>425</v>
      </c>
      <c r="AF114" s="31"/>
      <c r="AG114" s="31"/>
      <c r="AH114" s="31"/>
      <c r="AI114" s="31" t="s">
        <v>425</v>
      </c>
      <c r="AJ114" s="31"/>
      <c r="AK114" s="31"/>
      <c r="AL114" s="31" t="s">
        <v>425</v>
      </c>
      <c r="AM114" s="31"/>
    </row>
    <row r="115" spans="1:39" s="24" customFormat="1" ht="18.75" customHeight="1" x14ac:dyDescent="0.25">
      <c r="A115" s="28" t="s">
        <v>427</v>
      </c>
      <c r="B115" s="28" t="s">
        <v>428</v>
      </c>
      <c r="C115" s="48">
        <v>0</v>
      </c>
      <c r="D115" s="48">
        <v>5231</v>
      </c>
      <c r="E115" s="48">
        <v>5231</v>
      </c>
      <c r="F115" s="48">
        <v>0.84</v>
      </c>
      <c r="G115" s="28"/>
      <c r="H115" s="28"/>
      <c r="I115" s="28"/>
      <c r="J115" s="28"/>
      <c r="K115" s="28"/>
      <c r="M115" s="28"/>
      <c r="N115" s="28"/>
      <c r="O115" s="28"/>
      <c r="Q115" s="28"/>
      <c r="R115" s="28"/>
      <c r="S115" s="28"/>
      <c r="U115" s="28"/>
      <c r="V115" s="28"/>
      <c r="W115" s="28"/>
      <c r="X115" s="28" t="s">
        <v>429</v>
      </c>
      <c r="Y115" s="28"/>
      <c r="Z115" s="28"/>
      <c r="AA115" s="28" t="s">
        <v>429</v>
      </c>
      <c r="AB115" s="28"/>
      <c r="AC115" s="28"/>
      <c r="AD115" s="28"/>
      <c r="AE115" s="28" t="s">
        <v>429</v>
      </c>
      <c r="AF115" s="28"/>
      <c r="AG115" s="28"/>
      <c r="AH115" s="28"/>
      <c r="AI115" s="28" t="s">
        <v>429</v>
      </c>
      <c r="AJ115" s="28"/>
      <c r="AK115" s="28"/>
      <c r="AL115" s="28" t="s">
        <v>429</v>
      </c>
      <c r="AM115" s="28"/>
    </row>
    <row r="116" spans="1:39" ht="18.75" hidden="1" customHeight="1" x14ac:dyDescent="0.25">
      <c r="A116" s="21" t="s">
        <v>430</v>
      </c>
      <c r="B116" s="21" t="s">
        <v>431</v>
      </c>
      <c r="C116" s="46">
        <v>0</v>
      </c>
      <c r="D116" s="46">
        <v>5231</v>
      </c>
      <c r="E116" s="46">
        <v>5231</v>
      </c>
      <c r="F116" s="46">
        <v>0.84</v>
      </c>
      <c r="G116" s="21"/>
      <c r="H116" s="21"/>
      <c r="I116" s="21"/>
      <c r="J116" s="21"/>
      <c r="K116" s="21"/>
      <c r="M116" s="21"/>
      <c r="N116" s="21"/>
      <c r="O116" s="21"/>
      <c r="Q116" s="21"/>
      <c r="R116" s="21"/>
      <c r="S116" s="21"/>
      <c r="U116" s="21"/>
      <c r="V116" s="21"/>
      <c r="W116" s="21"/>
      <c r="X116" s="21" t="s">
        <v>429</v>
      </c>
      <c r="Y116" s="21"/>
      <c r="Z116" s="21"/>
      <c r="AA116" s="21" t="s">
        <v>429</v>
      </c>
      <c r="AB116" s="21"/>
      <c r="AC116" s="21"/>
      <c r="AD116" s="21"/>
      <c r="AE116" s="21" t="s">
        <v>429</v>
      </c>
      <c r="AF116" s="21"/>
      <c r="AG116" s="21"/>
      <c r="AH116" s="21"/>
      <c r="AI116" s="21" t="s">
        <v>429</v>
      </c>
      <c r="AJ116" s="21"/>
      <c r="AK116" s="21"/>
      <c r="AL116" s="21" t="s">
        <v>429</v>
      </c>
      <c r="AM116" s="21"/>
    </row>
    <row r="117" spans="1:39" ht="18.75" hidden="1" customHeight="1" x14ac:dyDescent="0.25">
      <c r="A117" s="29" t="s">
        <v>432</v>
      </c>
      <c r="B117" s="29" t="s">
        <v>431</v>
      </c>
      <c r="C117" s="49">
        <v>0</v>
      </c>
      <c r="D117" s="49">
        <v>5231</v>
      </c>
      <c r="E117" s="49">
        <v>5231</v>
      </c>
      <c r="F117" s="49">
        <v>0.84</v>
      </c>
      <c r="G117" s="29"/>
      <c r="H117" s="29"/>
      <c r="I117" s="29"/>
      <c r="J117" s="29"/>
      <c r="K117" s="29"/>
      <c r="M117" s="29"/>
      <c r="N117" s="29"/>
      <c r="O117" s="29"/>
      <c r="Q117" s="29"/>
      <c r="R117" s="29"/>
      <c r="S117" s="29"/>
      <c r="U117" s="29"/>
      <c r="V117" s="29"/>
      <c r="W117" s="29"/>
      <c r="X117" s="29" t="s">
        <v>429</v>
      </c>
      <c r="Y117" s="29"/>
      <c r="Z117" s="29"/>
      <c r="AA117" s="29" t="s">
        <v>429</v>
      </c>
      <c r="AB117" s="29"/>
      <c r="AC117" s="29"/>
      <c r="AD117" s="29"/>
      <c r="AE117" s="29" t="s">
        <v>429</v>
      </c>
      <c r="AF117" s="29"/>
      <c r="AG117" s="29"/>
      <c r="AH117" s="29"/>
      <c r="AI117" s="29" t="s">
        <v>429</v>
      </c>
      <c r="AJ117" s="29"/>
      <c r="AK117" s="29"/>
      <c r="AL117" s="29" t="s">
        <v>429</v>
      </c>
      <c r="AM117" s="29"/>
    </row>
    <row r="118" spans="1:39" s="24" customFormat="1" ht="18.75" customHeight="1" x14ac:dyDescent="0.25">
      <c r="A118" s="28" t="s">
        <v>433</v>
      </c>
      <c r="B118" s="28" t="s">
        <v>434</v>
      </c>
      <c r="C118" s="48">
        <v>3000000</v>
      </c>
      <c r="D118" s="48">
        <v>44418.03</v>
      </c>
      <c r="E118" s="48">
        <v>3044418.03</v>
      </c>
      <c r="F118" s="48">
        <v>2250400.39</v>
      </c>
      <c r="G118" s="28"/>
      <c r="H118" s="28"/>
      <c r="I118" s="28"/>
      <c r="J118" s="28"/>
      <c r="K118" s="28"/>
      <c r="M118" s="28"/>
      <c r="N118" s="28"/>
      <c r="O118" s="28"/>
      <c r="Q118" s="28"/>
      <c r="R118" s="28"/>
      <c r="S118" s="28"/>
      <c r="U118" s="28"/>
      <c r="V118" s="28"/>
      <c r="W118" s="28"/>
      <c r="X118" s="28" t="s">
        <v>435</v>
      </c>
      <c r="Y118" s="28"/>
      <c r="Z118" s="28"/>
      <c r="AA118" s="28" t="s">
        <v>436</v>
      </c>
      <c r="AB118" s="28"/>
      <c r="AC118" s="28"/>
      <c r="AD118" s="28"/>
      <c r="AE118" s="28" t="s">
        <v>436</v>
      </c>
      <c r="AF118" s="28"/>
      <c r="AG118" s="28"/>
      <c r="AH118" s="28"/>
      <c r="AI118" s="28" t="s">
        <v>436</v>
      </c>
      <c r="AJ118" s="28"/>
      <c r="AK118" s="28"/>
      <c r="AL118" s="28" t="s">
        <v>436</v>
      </c>
      <c r="AM118" s="28"/>
    </row>
    <row r="119" spans="1:39" ht="18.75" hidden="1" customHeight="1" x14ac:dyDescent="0.25">
      <c r="A119" s="21" t="s">
        <v>437</v>
      </c>
      <c r="B119" s="21" t="s">
        <v>438</v>
      </c>
      <c r="C119" s="46">
        <v>0</v>
      </c>
      <c r="D119" s="46">
        <v>169418.03</v>
      </c>
      <c r="E119" s="46">
        <v>169418.03</v>
      </c>
      <c r="F119" s="46">
        <v>50400.39</v>
      </c>
      <c r="G119" s="21"/>
      <c r="H119" s="21"/>
      <c r="I119" s="21"/>
      <c r="J119" s="21"/>
      <c r="K119" s="21"/>
      <c r="M119" s="21"/>
      <c r="N119" s="21"/>
      <c r="O119" s="21"/>
      <c r="Q119" s="21"/>
      <c r="R119" s="21"/>
      <c r="S119" s="21"/>
      <c r="U119" s="21"/>
      <c r="V119" s="21"/>
      <c r="W119" s="21"/>
      <c r="X119" s="21" t="s">
        <v>436</v>
      </c>
      <c r="Y119" s="21"/>
      <c r="Z119" s="21"/>
      <c r="AA119" s="21" t="s">
        <v>436</v>
      </c>
      <c r="AB119" s="21"/>
      <c r="AC119" s="21"/>
      <c r="AD119" s="21"/>
      <c r="AE119" s="21" t="s">
        <v>436</v>
      </c>
      <c r="AF119" s="21"/>
      <c r="AG119" s="21"/>
      <c r="AH119" s="21"/>
      <c r="AI119" s="21" t="s">
        <v>436</v>
      </c>
      <c r="AJ119" s="21"/>
      <c r="AK119" s="21"/>
      <c r="AL119" s="21" t="s">
        <v>436</v>
      </c>
      <c r="AM119" s="21"/>
    </row>
    <row r="120" spans="1:39" ht="18.75" hidden="1" customHeight="1" x14ac:dyDescent="0.25">
      <c r="A120" s="29" t="s">
        <v>439</v>
      </c>
      <c r="B120" s="29" t="s">
        <v>438</v>
      </c>
      <c r="C120" s="49">
        <v>0</v>
      </c>
      <c r="D120" s="49">
        <v>169418.03</v>
      </c>
      <c r="E120" s="49">
        <v>169418.03</v>
      </c>
      <c r="F120" s="49">
        <v>50400.39</v>
      </c>
      <c r="G120" s="29"/>
      <c r="H120" s="29"/>
      <c r="I120" s="29"/>
      <c r="J120" s="29"/>
      <c r="K120" s="29"/>
      <c r="M120" s="29"/>
      <c r="N120" s="29"/>
      <c r="O120" s="29"/>
      <c r="Q120" s="29"/>
      <c r="R120" s="29"/>
      <c r="S120" s="29"/>
      <c r="U120" s="29"/>
      <c r="V120" s="29"/>
      <c r="W120" s="29"/>
      <c r="X120" s="29" t="s">
        <v>436</v>
      </c>
      <c r="Y120" s="29"/>
      <c r="Z120" s="29"/>
      <c r="AA120" s="29" t="s">
        <v>436</v>
      </c>
      <c r="AB120" s="29"/>
      <c r="AC120" s="29"/>
      <c r="AD120" s="29"/>
      <c r="AE120" s="29" t="s">
        <v>436</v>
      </c>
      <c r="AF120" s="29"/>
      <c r="AG120" s="29"/>
      <c r="AH120" s="29"/>
      <c r="AI120" s="29" t="s">
        <v>436</v>
      </c>
      <c r="AJ120" s="29"/>
      <c r="AK120" s="29"/>
      <c r="AL120" s="29" t="s">
        <v>436</v>
      </c>
      <c r="AM120" s="29"/>
    </row>
    <row r="121" spans="1:39" ht="18.75" hidden="1" customHeight="1" x14ac:dyDescent="0.25">
      <c r="A121" s="21" t="s">
        <v>440</v>
      </c>
      <c r="B121" s="21" t="s">
        <v>441</v>
      </c>
      <c r="C121" s="46">
        <v>3000000</v>
      </c>
      <c r="D121" s="46">
        <v>-125000</v>
      </c>
      <c r="E121" s="46">
        <v>2875000</v>
      </c>
      <c r="F121" s="46">
        <v>2200000</v>
      </c>
      <c r="G121" s="21"/>
      <c r="H121" s="21"/>
      <c r="I121" s="21"/>
      <c r="J121" s="21"/>
      <c r="K121" s="21"/>
      <c r="M121" s="21"/>
      <c r="N121" s="21"/>
      <c r="O121" s="21"/>
      <c r="Q121" s="21"/>
      <c r="R121" s="21"/>
      <c r="S121" s="21"/>
      <c r="U121" s="21"/>
      <c r="V121" s="21"/>
      <c r="W121" s="21"/>
      <c r="X121" s="21" t="s">
        <v>442</v>
      </c>
      <c r="Y121" s="21"/>
      <c r="Z121" s="21"/>
      <c r="AA121" s="21">
        <v>0</v>
      </c>
      <c r="AB121" s="21"/>
      <c r="AC121" s="21"/>
      <c r="AD121" s="21"/>
      <c r="AE121" s="21">
        <v>0</v>
      </c>
      <c r="AF121" s="21"/>
      <c r="AG121" s="21"/>
      <c r="AH121" s="21"/>
      <c r="AI121" s="21">
        <v>0</v>
      </c>
      <c r="AJ121" s="21"/>
      <c r="AK121" s="21"/>
      <c r="AL121" s="26">
        <v>0</v>
      </c>
      <c r="AM121" s="26"/>
    </row>
    <row r="122" spans="1:39" ht="18.75" hidden="1" customHeight="1" x14ac:dyDescent="0.25">
      <c r="A122" s="29" t="s">
        <v>443</v>
      </c>
      <c r="B122" s="29" t="s">
        <v>441</v>
      </c>
      <c r="C122" s="49">
        <v>3000000</v>
      </c>
      <c r="D122" s="49">
        <v>-125000</v>
      </c>
      <c r="E122" s="49">
        <v>2875000</v>
      </c>
      <c r="F122" s="49">
        <v>2200000</v>
      </c>
      <c r="G122" s="29"/>
      <c r="H122" s="29"/>
      <c r="I122" s="29"/>
      <c r="J122" s="29"/>
      <c r="K122" s="29"/>
      <c r="M122" s="29"/>
      <c r="N122" s="29"/>
      <c r="O122" s="29"/>
      <c r="Q122" s="29"/>
      <c r="R122" s="29"/>
      <c r="S122" s="29"/>
      <c r="U122" s="29"/>
      <c r="V122" s="29"/>
      <c r="W122" s="29"/>
      <c r="X122" s="29" t="s">
        <v>442</v>
      </c>
      <c r="Y122" s="29"/>
      <c r="Z122" s="29"/>
      <c r="AA122" s="29">
        <v>0</v>
      </c>
      <c r="AB122" s="29"/>
      <c r="AC122" s="29"/>
      <c r="AD122" s="29"/>
      <c r="AE122" s="29">
        <v>0</v>
      </c>
      <c r="AF122" s="29"/>
      <c r="AG122" s="29"/>
      <c r="AH122" s="29"/>
      <c r="AI122" s="29">
        <v>0</v>
      </c>
      <c r="AJ122" s="29"/>
      <c r="AK122" s="29"/>
      <c r="AL122" s="25">
        <v>0</v>
      </c>
      <c r="AM122" s="25"/>
    </row>
    <row r="123" spans="1:39" s="24" customFormat="1" ht="18.75" customHeight="1" x14ac:dyDescent="0.25">
      <c r="A123" s="28" t="s">
        <v>444</v>
      </c>
      <c r="B123" s="28" t="s">
        <v>445</v>
      </c>
      <c r="C123" s="48">
        <v>26356000</v>
      </c>
      <c r="D123" s="48">
        <v>-5800000</v>
      </c>
      <c r="E123" s="48">
        <v>20556000</v>
      </c>
      <c r="F123" s="48">
        <v>7702731.9500000002</v>
      </c>
      <c r="G123" s="28"/>
      <c r="H123" s="28"/>
      <c r="I123" s="28"/>
      <c r="J123" s="28"/>
      <c r="K123" s="28"/>
      <c r="M123" s="28"/>
      <c r="N123" s="28"/>
      <c r="O123" s="28"/>
      <c r="Q123" s="28"/>
      <c r="R123" s="28"/>
      <c r="S123" s="28"/>
      <c r="U123" s="28"/>
      <c r="V123" s="28"/>
      <c r="W123" s="28"/>
      <c r="X123" s="28" t="s">
        <v>446</v>
      </c>
      <c r="Y123" s="28"/>
      <c r="Z123" s="28"/>
      <c r="AA123" s="28" t="s">
        <v>446</v>
      </c>
      <c r="AB123" s="28"/>
      <c r="AC123" s="28"/>
      <c r="AD123" s="28"/>
      <c r="AE123" s="28" t="s">
        <v>446</v>
      </c>
      <c r="AF123" s="28"/>
      <c r="AG123" s="28"/>
      <c r="AH123" s="28"/>
      <c r="AI123" s="28" t="s">
        <v>447</v>
      </c>
      <c r="AJ123" s="28"/>
      <c r="AK123" s="28"/>
      <c r="AL123" s="28" t="s">
        <v>447</v>
      </c>
      <c r="AM123" s="28"/>
    </row>
    <row r="124" spans="1:39" ht="18.75" hidden="1" customHeight="1" x14ac:dyDescent="0.25">
      <c r="A124" s="21" t="s">
        <v>448</v>
      </c>
      <c r="B124" s="21" t="s">
        <v>449</v>
      </c>
      <c r="C124" s="46">
        <v>26356000</v>
      </c>
      <c r="D124" s="46">
        <v>-5800000</v>
      </c>
      <c r="E124" s="46">
        <v>20556000</v>
      </c>
      <c r="F124" s="46">
        <v>7702731.9500000002</v>
      </c>
      <c r="G124" s="21"/>
      <c r="H124" s="21"/>
      <c r="I124" s="21"/>
      <c r="J124" s="21"/>
      <c r="K124" s="21"/>
      <c r="M124" s="21"/>
      <c r="N124" s="21"/>
      <c r="O124" s="21"/>
      <c r="Q124" s="21"/>
      <c r="R124" s="21"/>
      <c r="S124" s="21"/>
      <c r="U124" s="21"/>
      <c r="V124" s="21"/>
      <c r="W124" s="21"/>
      <c r="X124" s="21" t="s">
        <v>446</v>
      </c>
      <c r="Y124" s="21"/>
      <c r="Z124" s="21"/>
      <c r="AA124" s="21" t="s">
        <v>446</v>
      </c>
      <c r="AB124" s="21"/>
      <c r="AC124" s="21"/>
      <c r="AD124" s="21"/>
      <c r="AE124" s="21" t="s">
        <v>446</v>
      </c>
      <c r="AF124" s="21"/>
      <c r="AG124" s="21"/>
      <c r="AH124" s="21"/>
      <c r="AI124" s="21" t="s">
        <v>447</v>
      </c>
      <c r="AJ124" s="21"/>
      <c r="AK124" s="21"/>
      <c r="AL124" s="21" t="s">
        <v>447</v>
      </c>
      <c r="AM124" s="21"/>
    </row>
    <row r="125" spans="1:39" ht="18.75" hidden="1" customHeight="1" x14ac:dyDescent="0.25">
      <c r="A125" s="29" t="s">
        <v>450</v>
      </c>
      <c r="B125" s="29" t="s">
        <v>451</v>
      </c>
      <c r="C125" s="49">
        <v>26356000</v>
      </c>
      <c r="D125" s="49">
        <v>-5800001</v>
      </c>
      <c r="E125" s="49">
        <v>20555999</v>
      </c>
      <c r="F125" s="49">
        <v>18842999</v>
      </c>
      <c r="G125" s="29"/>
      <c r="H125" s="29"/>
      <c r="I125" s="29"/>
      <c r="J125" s="29"/>
      <c r="K125" s="29"/>
      <c r="M125" s="29"/>
      <c r="N125" s="29"/>
      <c r="O125" s="29"/>
      <c r="Q125" s="29"/>
      <c r="R125" s="29"/>
      <c r="S125" s="29"/>
      <c r="U125" s="29"/>
      <c r="V125" s="29"/>
      <c r="W125" s="29"/>
      <c r="X125" s="29" t="s">
        <v>452</v>
      </c>
      <c r="Y125" s="29"/>
      <c r="Z125" s="29"/>
      <c r="AA125" s="29" t="s">
        <v>452</v>
      </c>
      <c r="AB125" s="29"/>
      <c r="AC125" s="29"/>
      <c r="AD125" s="29"/>
      <c r="AE125" s="29" t="s">
        <v>452</v>
      </c>
      <c r="AF125" s="29"/>
      <c r="AG125" s="29"/>
      <c r="AH125" s="29"/>
      <c r="AI125" s="29" t="s">
        <v>452</v>
      </c>
      <c r="AJ125" s="29"/>
      <c r="AK125" s="29"/>
      <c r="AL125" s="29" t="s">
        <v>452</v>
      </c>
      <c r="AM125" s="29"/>
    </row>
    <row r="126" spans="1:39" ht="18.75" hidden="1" customHeight="1" x14ac:dyDescent="0.25">
      <c r="A126" s="29" t="s">
        <v>453</v>
      </c>
      <c r="B126" s="29" t="s">
        <v>454</v>
      </c>
      <c r="C126" s="49">
        <v>0</v>
      </c>
      <c r="D126" s="49">
        <v>1</v>
      </c>
      <c r="E126" s="49">
        <v>1</v>
      </c>
      <c r="F126" s="49">
        <v>-11140267.050000001</v>
      </c>
      <c r="G126" s="29"/>
      <c r="H126" s="29"/>
      <c r="I126" s="29"/>
      <c r="J126" s="29"/>
      <c r="K126" s="29"/>
      <c r="M126" s="29"/>
      <c r="N126" s="29"/>
      <c r="O126" s="29"/>
      <c r="Q126" s="29"/>
      <c r="R126" s="29"/>
      <c r="S126" s="29"/>
      <c r="U126" s="29"/>
      <c r="V126" s="29"/>
      <c r="W126" s="29"/>
      <c r="X126" s="29" t="s">
        <v>455</v>
      </c>
      <c r="Y126" s="29"/>
      <c r="Z126" s="29"/>
      <c r="AA126" s="29" t="s">
        <v>455</v>
      </c>
      <c r="AB126" s="29"/>
      <c r="AC126" s="29"/>
      <c r="AD126" s="29"/>
      <c r="AE126" s="29" t="s">
        <v>455</v>
      </c>
      <c r="AF126" s="29"/>
      <c r="AG126" s="29"/>
      <c r="AH126" s="29"/>
      <c r="AI126" s="29" t="s">
        <v>456</v>
      </c>
      <c r="AJ126" s="29"/>
      <c r="AK126" s="29"/>
      <c r="AL126" s="29" t="s">
        <v>456</v>
      </c>
      <c r="AM126" s="29"/>
    </row>
    <row r="127" spans="1:39" s="24" customFormat="1" ht="18.75" customHeight="1" x14ac:dyDescent="0.25">
      <c r="A127" s="28" t="s">
        <v>457</v>
      </c>
      <c r="B127" s="28" t="s">
        <v>458</v>
      </c>
      <c r="C127" s="48">
        <v>1044000</v>
      </c>
      <c r="D127" s="48">
        <v>3573792.09</v>
      </c>
      <c r="E127" s="48">
        <v>4617792.09</v>
      </c>
      <c r="F127" s="48">
        <v>769988.87</v>
      </c>
      <c r="G127" s="28"/>
      <c r="H127" s="28"/>
      <c r="I127" s="28"/>
      <c r="J127" s="28"/>
      <c r="K127" s="28"/>
      <c r="M127" s="28"/>
      <c r="N127" s="28"/>
      <c r="O127" s="28"/>
      <c r="Q127" s="28"/>
      <c r="R127" s="28"/>
      <c r="S127" s="28"/>
      <c r="U127" s="28"/>
      <c r="V127" s="28"/>
      <c r="W127" s="28"/>
      <c r="X127" s="28" t="s">
        <v>459</v>
      </c>
      <c r="Y127" s="28"/>
      <c r="Z127" s="28"/>
      <c r="AA127" s="28" t="s">
        <v>460</v>
      </c>
      <c r="AB127" s="28"/>
      <c r="AC127" s="28"/>
      <c r="AD127" s="28"/>
      <c r="AE127" s="28" t="s">
        <v>460</v>
      </c>
      <c r="AF127" s="28"/>
      <c r="AG127" s="28"/>
      <c r="AH127" s="28"/>
      <c r="AI127" s="28" t="s">
        <v>460</v>
      </c>
      <c r="AJ127" s="28"/>
      <c r="AK127" s="28"/>
      <c r="AL127" s="28" t="s">
        <v>460</v>
      </c>
      <c r="AM127" s="28"/>
    </row>
    <row r="128" spans="1:39" ht="18.75" hidden="1" customHeight="1" x14ac:dyDescent="0.25">
      <c r="A128" s="21" t="s">
        <v>461</v>
      </c>
      <c r="B128" s="21" t="s">
        <v>462</v>
      </c>
      <c r="C128" s="46">
        <v>0</v>
      </c>
      <c r="D128" s="46">
        <v>65377.9</v>
      </c>
      <c r="E128" s="46">
        <v>65377.9</v>
      </c>
      <c r="F128" s="46">
        <v>65377.9</v>
      </c>
      <c r="G128" s="21"/>
      <c r="H128" s="21"/>
      <c r="I128" s="21"/>
      <c r="J128" s="21"/>
      <c r="K128" s="21"/>
      <c r="M128" s="21"/>
      <c r="N128" s="21"/>
      <c r="O128" s="21"/>
      <c r="Q128" s="21"/>
      <c r="R128" s="21"/>
      <c r="S128" s="21"/>
      <c r="U128" s="21"/>
      <c r="V128" s="21"/>
      <c r="W128" s="21"/>
      <c r="X128" s="21">
        <v>0</v>
      </c>
      <c r="Y128" s="21"/>
      <c r="Z128" s="21"/>
      <c r="AA128" s="21">
        <v>0</v>
      </c>
      <c r="AB128" s="21"/>
      <c r="AC128" s="21"/>
      <c r="AD128" s="21"/>
      <c r="AE128" s="21">
        <v>0</v>
      </c>
      <c r="AF128" s="21"/>
      <c r="AG128" s="21"/>
      <c r="AH128" s="21"/>
      <c r="AI128" s="21">
        <v>0</v>
      </c>
      <c r="AJ128" s="21"/>
      <c r="AK128" s="21"/>
      <c r="AL128" s="26">
        <v>0</v>
      </c>
      <c r="AM128" s="26"/>
    </row>
    <row r="129" spans="1:40" ht="18.75" hidden="1" customHeight="1" x14ac:dyDescent="0.25">
      <c r="A129" s="29" t="s">
        <v>463</v>
      </c>
      <c r="B129" s="29" t="s">
        <v>462</v>
      </c>
      <c r="C129" s="49">
        <v>0</v>
      </c>
      <c r="D129" s="49">
        <v>65377.9</v>
      </c>
      <c r="E129" s="49">
        <v>65377.9</v>
      </c>
      <c r="F129" s="49">
        <v>65377.9</v>
      </c>
      <c r="G129" s="29"/>
      <c r="H129" s="29"/>
      <c r="I129" s="29"/>
      <c r="J129" s="29"/>
      <c r="K129" s="29"/>
      <c r="M129" s="29"/>
      <c r="N129" s="29"/>
      <c r="O129" s="29"/>
      <c r="Q129" s="29"/>
      <c r="R129" s="29"/>
      <c r="S129" s="29"/>
      <c r="U129" s="29"/>
      <c r="V129" s="29"/>
      <c r="W129" s="29"/>
      <c r="X129" s="29">
        <v>0</v>
      </c>
      <c r="Y129" s="29"/>
      <c r="Z129" s="29"/>
      <c r="AA129" s="29">
        <v>0</v>
      </c>
      <c r="AB129" s="29"/>
      <c r="AC129" s="29"/>
      <c r="AD129" s="29"/>
      <c r="AE129" s="29">
        <v>0</v>
      </c>
      <c r="AF129" s="29"/>
      <c r="AG129" s="29"/>
      <c r="AH129" s="29"/>
      <c r="AI129" s="29">
        <v>0</v>
      </c>
      <c r="AJ129" s="29"/>
      <c r="AK129" s="29"/>
      <c r="AL129" s="25">
        <v>0</v>
      </c>
      <c r="AM129" s="25"/>
    </row>
    <row r="130" spans="1:40" ht="18.75" hidden="1" customHeight="1" x14ac:dyDescent="0.25">
      <c r="A130" s="21" t="s">
        <v>464</v>
      </c>
      <c r="B130" s="21" t="s">
        <v>465</v>
      </c>
      <c r="C130" s="46">
        <v>1044000</v>
      </c>
      <c r="D130" s="46">
        <v>1364929.13</v>
      </c>
      <c r="E130" s="46">
        <v>2408929.13</v>
      </c>
      <c r="F130" s="46">
        <v>590738.64</v>
      </c>
      <c r="G130" s="21"/>
      <c r="H130" s="21"/>
      <c r="I130" s="21"/>
      <c r="J130" s="21"/>
      <c r="K130" s="21"/>
      <c r="M130" s="21"/>
      <c r="N130" s="21"/>
      <c r="O130" s="21"/>
      <c r="Q130" s="21"/>
      <c r="R130" s="21"/>
      <c r="S130" s="21"/>
      <c r="U130" s="21"/>
      <c r="V130" s="21"/>
      <c r="W130" s="21"/>
      <c r="X130" s="21" t="s">
        <v>466</v>
      </c>
      <c r="Y130" s="21"/>
      <c r="Z130" s="21"/>
      <c r="AA130" s="21" t="s">
        <v>467</v>
      </c>
      <c r="AB130" s="21"/>
      <c r="AC130" s="21"/>
      <c r="AD130" s="21"/>
      <c r="AE130" s="21" t="s">
        <v>467</v>
      </c>
      <c r="AF130" s="21"/>
      <c r="AG130" s="21"/>
      <c r="AH130" s="21"/>
      <c r="AI130" s="21" t="s">
        <v>467</v>
      </c>
      <c r="AJ130" s="21"/>
      <c r="AK130" s="21"/>
      <c r="AL130" s="21" t="s">
        <v>467</v>
      </c>
      <c r="AM130" s="21"/>
    </row>
    <row r="131" spans="1:40" ht="18.75" hidden="1" customHeight="1" x14ac:dyDescent="0.25">
      <c r="A131" s="29" t="s">
        <v>468</v>
      </c>
      <c r="B131" s="29" t="s">
        <v>469</v>
      </c>
      <c r="C131" s="49">
        <v>1044000</v>
      </c>
      <c r="D131" s="49">
        <v>1364929.13</v>
      </c>
      <c r="E131" s="49">
        <v>2408929.13</v>
      </c>
      <c r="F131" s="49">
        <v>590738.64</v>
      </c>
      <c r="G131" s="29"/>
      <c r="H131" s="29"/>
      <c r="I131" s="29"/>
      <c r="J131" s="29"/>
      <c r="K131" s="29"/>
      <c r="M131" s="29"/>
      <c r="N131" s="29"/>
      <c r="O131" s="29"/>
      <c r="Q131" s="29"/>
      <c r="R131" s="29"/>
      <c r="S131" s="29"/>
      <c r="U131" s="29"/>
      <c r="V131" s="29"/>
      <c r="W131" s="29"/>
      <c r="X131" s="29" t="s">
        <v>466</v>
      </c>
      <c r="Y131" s="29"/>
      <c r="Z131" s="29"/>
      <c r="AA131" s="29" t="s">
        <v>467</v>
      </c>
      <c r="AB131" s="29"/>
      <c r="AC131" s="29"/>
      <c r="AD131" s="29"/>
      <c r="AE131" s="29" t="s">
        <v>467</v>
      </c>
      <c r="AF131" s="29"/>
      <c r="AG131" s="29"/>
      <c r="AH131" s="29"/>
      <c r="AI131" s="29" t="s">
        <v>467</v>
      </c>
      <c r="AJ131" s="29"/>
      <c r="AK131" s="29"/>
      <c r="AL131" s="29" t="s">
        <v>467</v>
      </c>
      <c r="AM131" s="29"/>
    </row>
    <row r="132" spans="1:40" ht="18.75" hidden="1" customHeight="1" x14ac:dyDescent="0.25">
      <c r="A132" s="21" t="s">
        <v>470</v>
      </c>
      <c r="B132" s="21" t="s">
        <v>471</v>
      </c>
      <c r="C132" s="46">
        <v>0</v>
      </c>
      <c r="D132" s="46">
        <v>58539</v>
      </c>
      <c r="E132" s="46">
        <v>58539</v>
      </c>
      <c r="F132" s="46">
        <v>1.05</v>
      </c>
      <c r="G132" s="21"/>
      <c r="H132" s="21"/>
      <c r="I132" s="21"/>
      <c r="J132" s="21"/>
      <c r="K132" s="21"/>
      <c r="M132" s="21"/>
      <c r="N132" s="21"/>
      <c r="O132" s="21"/>
      <c r="Q132" s="21"/>
      <c r="R132" s="21"/>
      <c r="S132" s="21"/>
      <c r="U132" s="21"/>
      <c r="V132" s="21"/>
      <c r="W132" s="21"/>
      <c r="X132" s="21" t="s">
        <v>472</v>
      </c>
      <c r="Y132" s="21"/>
      <c r="Z132" s="21"/>
      <c r="AA132" s="21" t="s">
        <v>472</v>
      </c>
      <c r="AB132" s="21"/>
      <c r="AC132" s="21"/>
      <c r="AD132" s="21"/>
      <c r="AE132" s="21" t="s">
        <v>472</v>
      </c>
      <c r="AF132" s="21"/>
      <c r="AG132" s="21"/>
      <c r="AH132" s="21"/>
      <c r="AI132" s="21" t="s">
        <v>472</v>
      </c>
      <c r="AJ132" s="21"/>
      <c r="AK132" s="21"/>
      <c r="AL132" s="21" t="s">
        <v>472</v>
      </c>
      <c r="AM132" s="21"/>
    </row>
    <row r="133" spans="1:40" ht="18.75" hidden="1" customHeight="1" x14ac:dyDescent="0.25">
      <c r="A133" s="29" t="s">
        <v>473</v>
      </c>
      <c r="B133" s="29" t="s">
        <v>474</v>
      </c>
      <c r="C133" s="49">
        <v>0</v>
      </c>
      <c r="D133" s="49">
        <v>58539</v>
      </c>
      <c r="E133" s="49">
        <v>58539</v>
      </c>
      <c r="F133" s="49">
        <v>1.05</v>
      </c>
      <c r="G133" s="29"/>
      <c r="H133" s="29"/>
      <c r="I133" s="29"/>
      <c r="J133" s="29"/>
      <c r="K133" s="29"/>
      <c r="M133" s="29"/>
      <c r="N133" s="29"/>
      <c r="O133" s="29"/>
      <c r="Q133" s="29"/>
      <c r="R133" s="29"/>
      <c r="S133" s="29"/>
      <c r="U133" s="29"/>
      <c r="V133" s="29"/>
      <c r="W133" s="29"/>
      <c r="X133" s="29" t="s">
        <v>472</v>
      </c>
      <c r="Y133" s="29"/>
      <c r="Z133" s="29"/>
      <c r="AA133" s="29" t="s">
        <v>472</v>
      </c>
      <c r="AB133" s="29"/>
      <c r="AC133" s="29"/>
      <c r="AD133" s="29"/>
      <c r="AE133" s="29" t="s">
        <v>472</v>
      </c>
      <c r="AF133" s="29"/>
      <c r="AG133" s="29"/>
      <c r="AH133" s="29"/>
      <c r="AI133" s="29" t="s">
        <v>472</v>
      </c>
      <c r="AJ133" s="29"/>
      <c r="AK133" s="29"/>
      <c r="AL133" s="29" t="s">
        <v>472</v>
      </c>
      <c r="AM133" s="29"/>
    </row>
    <row r="134" spans="1:40" ht="18.75" hidden="1" customHeight="1" x14ac:dyDescent="0.25">
      <c r="A134" s="21" t="s">
        <v>475</v>
      </c>
      <c r="B134" s="21" t="s">
        <v>476</v>
      </c>
      <c r="C134" s="46">
        <v>0</v>
      </c>
      <c r="D134" s="46">
        <v>203404.06</v>
      </c>
      <c r="E134" s="46">
        <v>203404.06</v>
      </c>
      <c r="F134" s="46">
        <v>113871.16</v>
      </c>
      <c r="G134" s="21"/>
      <c r="H134" s="21"/>
      <c r="I134" s="21"/>
      <c r="J134" s="21"/>
      <c r="K134" s="21"/>
      <c r="M134" s="21"/>
      <c r="N134" s="21"/>
      <c r="O134" s="21"/>
      <c r="Q134" s="21"/>
      <c r="R134" s="21"/>
      <c r="S134" s="21"/>
      <c r="U134" s="21"/>
      <c r="V134" s="21"/>
      <c r="W134" s="21"/>
      <c r="X134" s="21" t="s">
        <v>477</v>
      </c>
      <c r="Y134" s="21"/>
      <c r="Z134" s="21"/>
      <c r="AA134" s="21" t="s">
        <v>477</v>
      </c>
      <c r="AB134" s="21"/>
      <c r="AC134" s="21"/>
      <c r="AD134" s="21"/>
      <c r="AE134" s="21" t="s">
        <v>477</v>
      </c>
      <c r="AF134" s="21"/>
      <c r="AG134" s="21"/>
      <c r="AH134" s="21"/>
      <c r="AI134" s="21" t="s">
        <v>477</v>
      </c>
      <c r="AJ134" s="21"/>
      <c r="AK134" s="21"/>
      <c r="AL134" s="21" t="s">
        <v>477</v>
      </c>
      <c r="AM134" s="21"/>
    </row>
    <row r="135" spans="1:40" ht="18.75" hidden="1" customHeight="1" x14ac:dyDescent="0.25">
      <c r="A135" s="29" t="s">
        <v>478</v>
      </c>
      <c r="B135" s="29" t="s">
        <v>476</v>
      </c>
      <c r="C135" s="49">
        <v>0</v>
      </c>
      <c r="D135" s="49">
        <v>203404.06</v>
      </c>
      <c r="E135" s="49">
        <v>203404.06</v>
      </c>
      <c r="F135" s="49">
        <v>113871.16</v>
      </c>
      <c r="G135" s="29"/>
      <c r="H135" s="29"/>
      <c r="I135" s="29"/>
      <c r="J135" s="29"/>
      <c r="K135" s="29"/>
      <c r="M135" s="29"/>
      <c r="N135" s="29"/>
      <c r="O135" s="29"/>
      <c r="Q135" s="29"/>
      <c r="R135" s="29"/>
      <c r="S135" s="29"/>
      <c r="U135" s="29"/>
      <c r="V135" s="29"/>
      <c r="W135" s="29"/>
      <c r="X135" s="29" t="s">
        <v>477</v>
      </c>
      <c r="Y135" s="29"/>
      <c r="Z135" s="29"/>
      <c r="AA135" s="29" t="s">
        <v>477</v>
      </c>
      <c r="AB135" s="29"/>
      <c r="AC135" s="29"/>
      <c r="AD135" s="29"/>
      <c r="AE135" s="29" t="s">
        <v>477</v>
      </c>
      <c r="AF135" s="29"/>
      <c r="AG135" s="29"/>
      <c r="AH135" s="29"/>
      <c r="AI135" s="29" t="s">
        <v>477</v>
      </c>
      <c r="AJ135" s="29"/>
      <c r="AK135" s="29"/>
      <c r="AL135" s="29" t="s">
        <v>477</v>
      </c>
      <c r="AM135" s="29"/>
    </row>
    <row r="136" spans="1:40" ht="18.75" hidden="1" customHeight="1" x14ac:dyDescent="0.25">
      <c r="A136" s="21" t="s">
        <v>479</v>
      </c>
      <c r="B136" s="21" t="s">
        <v>480</v>
      </c>
      <c r="C136" s="46">
        <v>0</v>
      </c>
      <c r="D136" s="46">
        <v>6542</v>
      </c>
      <c r="E136" s="46">
        <v>6542</v>
      </c>
      <c r="F136" s="46">
        <v>0.12</v>
      </c>
      <c r="G136" s="21"/>
      <c r="H136" s="21"/>
      <c r="I136" s="21"/>
      <c r="J136" s="21"/>
      <c r="K136" s="21"/>
      <c r="M136" s="21"/>
      <c r="N136" s="21"/>
      <c r="O136" s="21"/>
      <c r="Q136" s="21"/>
      <c r="R136" s="21"/>
      <c r="S136" s="21"/>
      <c r="U136" s="21"/>
      <c r="V136" s="21"/>
      <c r="W136" s="21"/>
      <c r="X136" s="21" t="s">
        <v>481</v>
      </c>
      <c r="Y136" s="21"/>
      <c r="Z136" s="21"/>
      <c r="AA136" s="21" t="s">
        <v>481</v>
      </c>
      <c r="AB136" s="21"/>
      <c r="AC136" s="21"/>
      <c r="AD136" s="21"/>
      <c r="AE136" s="21" t="s">
        <v>481</v>
      </c>
      <c r="AF136" s="21"/>
      <c r="AG136" s="21"/>
      <c r="AH136" s="21"/>
      <c r="AI136" s="21" t="s">
        <v>481</v>
      </c>
      <c r="AJ136" s="21"/>
      <c r="AK136" s="21"/>
      <c r="AL136" s="21" t="s">
        <v>481</v>
      </c>
      <c r="AM136" s="21"/>
    </row>
    <row r="137" spans="1:40" ht="18.75" hidden="1" customHeight="1" x14ac:dyDescent="0.25">
      <c r="A137" s="29" t="s">
        <v>482</v>
      </c>
      <c r="B137" s="29" t="s">
        <v>480</v>
      </c>
      <c r="C137" s="49">
        <v>0</v>
      </c>
      <c r="D137" s="49">
        <v>6542</v>
      </c>
      <c r="E137" s="49">
        <v>6542</v>
      </c>
      <c r="F137" s="49">
        <v>0.12</v>
      </c>
      <c r="G137" s="29"/>
      <c r="H137" s="29"/>
      <c r="I137" s="29"/>
      <c r="J137" s="29"/>
      <c r="K137" s="29"/>
      <c r="M137" s="29"/>
      <c r="N137" s="29"/>
      <c r="O137" s="29"/>
      <c r="Q137" s="29"/>
      <c r="R137" s="29"/>
      <c r="S137" s="29"/>
      <c r="U137" s="29"/>
      <c r="V137" s="29"/>
      <c r="W137" s="29"/>
      <c r="X137" s="29" t="s">
        <v>481</v>
      </c>
      <c r="Y137" s="29"/>
      <c r="Z137" s="29"/>
      <c r="AA137" s="29" t="s">
        <v>481</v>
      </c>
      <c r="AB137" s="29"/>
      <c r="AC137" s="29"/>
      <c r="AD137" s="29"/>
      <c r="AE137" s="29" t="s">
        <v>481</v>
      </c>
      <c r="AF137" s="29"/>
      <c r="AG137" s="29"/>
      <c r="AH137" s="29"/>
      <c r="AI137" s="29" t="s">
        <v>481</v>
      </c>
      <c r="AJ137" s="29"/>
      <c r="AK137" s="29"/>
      <c r="AL137" s="29" t="s">
        <v>481</v>
      </c>
      <c r="AM137" s="29"/>
    </row>
    <row r="138" spans="1:40" ht="18.75" hidden="1" customHeight="1" x14ac:dyDescent="0.25">
      <c r="A138" s="21" t="s">
        <v>483</v>
      </c>
      <c r="B138" s="21" t="s">
        <v>484</v>
      </c>
      <c r="C138" s="46">
        <v>0</v>
      </c>
      <c r="D138" s="46">
        <v>1875000</v>
      </c>
      <c r="E138" s="46">
        <v>1875000</v>
      </c>
      <c r="F138" s="46">
        <v>0</v>
      </c>
      <c r="G138" s="21"/>
      <c r="H138" s="21"/>
      <c r="I138" s="21"/>
      <c r="J138" s="21"/>
      <c r="K138" s="21"/>
      <c r="M138" s="21"/>
      <c r="N138" s="21"/>
      <c r="O138" s="21"/>
      <c r="Q138" s="21"/>
      <c r="R138" s="21"/>
      <c r="S138" s="21"/>
      <c r="U138" s="21"/>
      <c r="V138" s="21"/>
      <c r="W138" s="21"/>
      <c r="X138" s="21" t="s">
        <v>485</v>
      </c>
      <c r="Y138" s="21"/>
      <c r="Z138" s="21"/>
      <c r="AA138" s="21">
        <v>0</v>
      </c>
      <c r="AB138" s="21"/>
      <c r="AC138" s="21"/>
      <c r="AD138" s="21"/>
      <c r="AE138" s="21">
        <v>0</v>
      </c>
      <c r="AF138" s="21"/>
      <c r="AG138" s="21"/>
      <c r="AH138" s="21"/>
      <c r="AI138" s="21">
        <v>0</v>
      </c>
      <c r="AJ138" s="21"/>
      <c r="AK138" s="21"/>
      <c r="AL138" s="26">
        <v>0</v>
      </c>
      <c r="AM138" s="26"/>
    </row>
    <row r="139" spans="1:40" ht="18.75" hidden="1" customHeight="1" x14ac:dyDescent="0.25">
      <c r="A139" s="30"/>
      <c r="B139" s="21" t="s">
        <v>486</v>
      </c>
      <c r="C139" s="52"/>
      <c r="D139" s="52"/>
      <c r="E139" s="52"/>
      <c r="F139" s="52"/>
      <c r="G139" s="30"/>
      <c r="H139" s="30"/>
      <c r="I139" s="30"/>
      <c r="J139" s="30"/>
      <c r="K139" s="30"/>
      <c r="M139" s="30"/>
      <c r="N139" s="30"/>
      <c r="O139" s="30"/>
      <c r="Q139" s="30"/>
      <c r="R139" s="30"/>
      <c r="S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</row>
    <row r="140" spans="1:40" ht="18.75" hidden="1" customHeight="1" x14ac:dyDescent="0.25">
      <c r="A140" s="29" t="s">
        <v>487</v>
      </c>
      <c r="B140" s="29" t="s">
        <v>488</v>
      </c>
      <c r="C140" s="49">
        <v>0</v>
      </c>
      <c r="D140" s="49">
        <v>1875000</v>
      </c>
      <c r="E140" s="49">
        <v>1875000</v>
      </c>
      <c r="F140" s="49">
        <v>0</v>
      </c>
      <c r="G140" s="29"/>
      <c r="H140" s="29"/>
      <c r="I140" s="29"/>
      <c r="J140" s="29"/>
      <c r="K140" s="29"/>
      <c r="M140" s="29"/>
      <c r="N140" s="29"/>
      <c r="O140" s="29"/>
      <c r="Q140" s="29"/>
      <c r="R140" s="29"/>
      <c r="S140" s="29"/>
      <c r="U140" s="29"/>
      <c r="V140" s="29"/>
      <c r="W140" s="29"/>
      <c r="X140" s="29" t="s">
        <v>485</v>
      </c>
      <c r="Y140" s="29"/>
      <c r="Z140" s="29"/>
      <c r="AA140" s="29">
        <v>0</v>
      </c>
      <c r="AB140" s="29"/>
      <c r="AC140" s="29"/>
      <c r="AD140" s="29"/>
      <c r="AE140" s="29">
        <v>0</v>
      </c>
      <c r="AF140" s="29"/>
      <c r="AG140" s="29"/>
      <c r="AH140" s="29"/>
      <c r="AI140" s="29">
        <v>0</v>
      </c>
      <c r="AJ140" s="29"/>
      <c r="AK140" s="29"/>
      <c r="AL140" s="25">
        <v>0</v>
      </c>
      <c r="AM140" s="25"/>
    </row>
    <row r="141" spans="1:40" s="23" customFormat="1" ht="18.75" customHeight="1" x14ac:dyDescent="0.25">
      <c r="A141" s="22">
        <v>2.4</v>
      </c>
      <c r="B141" s="22" t="s">
        <v>489</v>
      </c>
      <c r="C141" s="47">
        <v>1200000</v>
      </c>
      <c r="D141" s="47">
        <v>0</v>
      </c>
      <c r="E141" s="47">
        <v>1200000</v>
      </c>
      <c r="F141" s="47">
        <v>1200000</v>
      </c>
      <c r="G141" s="22"/>
      <c r="H141" s="22"/>
      <c r="I141" s="22"/>
      <c r="J141" s="22"/>
      <c r="K141" s="22"/>
      <c r="M141" s="22"/>
      <c r="N141" s="22"/>
      <c r="O141" s="22"/>
      <c r="Q141" s="22"/>
      <c r="R141" s="22"/>
      <c r="S141" s="22"/>
      <c r="U141" s="22"/>
      <c r="V141" s="22"/>
      <c r="W141" s="22"/>
      <c r="X141" s="22">
        <v>0</v>
      </c>
      <c r="Y141" s="22"/>
      <c r="Z141" s="22"/>
      <c r="AA141" s="22">
        <v>0</v>
      </c>
      <c r="AB141" s="22"/>
      <c r="AC141" s="22"/>
      <c r="AD141" s="22"/>
      <c r="AE141" s="22">
        <v>0</v>
      </c>
      <c r="AF141" s="22"/>
      <c r="AG141" s="22"/>
      <c r="AH141" s="22"/>
      <c r="AI141" s="22">
        <v>0</v>
      </c>
      <c r="AJ141" s="22"/>
      <c r="AK141" s="22"/>
      <c r="AL141" s="32">
        <v>0</v>
      </c>
      <c r="AM141" s="32"/>
    </row>
    <row r="142" spans="1:40" s="24" customFormat="1" ht="18.75" customHeight="1" x14ac:dyDescent="0.25">
      <c r="A142" s="28" t="s">
        <v>491</v>
      </c>
      <c r="B142" s="28" t="s">
        <v>492</v>
      </c>
      <c r="C142" s="48">
        <v>1200000</v>
      </c>
      <c r="D142" s="48">
        <v>0</v>
      </c>
      <c r="E142" s="48">
        <v>1200000</v>
      </c>
      <c r="F142" s="48">
        <v>1200000</v>
      </c>
      <c r="G142" s="28"/>
      <c r="H142" s="28"/>
      <c r="I142" s="28"/>
      <c r="J142" s="28"/>
      <c r="K142" s="28"/>
      <c r="M142" s="28"/>
      <c r="N142" s="28"/>
      <c r="O142" s="28"/>
      <c r="Q142" s="28"/>
      <c r="R142" s="28"/>
      <c r="S142" s="28"/>
      <c r="U142" s="28"/>
      <c r="V142" s="28"/>
      <c r="W142" s="28"/>
      <c r="X142" s="28">
        <v>0</v>
      </c>
      <c r="Y142" s="28"/>
      <c r="Z142" s="28"/>
      <c r="AA142" s="28">
        <v>0</v>
      </c>
      <c r="AB142" s="28"/>
      <c r="AC142" s="28"/>
      <c r="AD142" s="28"/>
      <c r="AE142" s="28">
        <v>0</v>
      </c>
      <c r="AF142" s="28"/>
      <c r="AG142" s="28"/>
      <c r="AH142" s="28"/>
      <c r="AI142" s="28">
        <v>0</v>
      </c>
      <c r="AJ142" s="28"/>
      <c r="AK142" s="28"/>
      <c r="AL142" s="27">
        <v>0</v>
      </c>
      <c r="AM142" s="27"/>
    </row>
    <row r="143" spans="1:40" ht="18.75" hidden="1" customHeight="1" x14ac:dyDescent="0.25">
      <c r="A143" s="21" t="s">
        <v>493</v>
      </c>
      <c r="B143" s="21"/>
      <c r="C143" s="46"/>
      <c r="D143" s="46"/>
      <c r="E143" s="46"/>
      <c r="F143" s="46">
        <v>1200000</v>
      </c>
      <c r="G143" s="21"/>
      <c r="H143" s="21"/>
      <c r="I143" s="21"/>
      <c r="J143" s="21">
        <v>0</v>
      </c>
      <c r="K143" s="21"/>
      <c r="L143" s="21"/>
      <c r="M143" s="21"/>
      <c r="N143" s="21"/>
      <c r="O143" s="21"/>
      <c r="P143" s="21"/>
      <c r="Q143" s="21" t="s">
        <v>490</v>
      </c>
      <c r="R143" s="21"/>
      <c r="S143" s="21"/>
      <c r="T143" s="21"/>
      <c r="U143" s="21" t="s">
        <v>490</v>
      </c>
      <c r="V143" s="21"/>
      <c r="W143" s="21"/>
      <c r="X143" s="21">
        <v>0</v>
      </c>
      <c r="Y143" s="21"/>
      <c r="Z143" s="21"/>
      <c r="AA143" s="21">
        <v>0</v>
      </c>
      <c r="AB143" s="21"/>
      <c r="AC143" s="21"/>
      <c r="AD143" s="21">
        <v>0</v>
      </c>
      <c r="AE143" s="21"/>
      <c r="AF143" s="21"/>
      <c r="AG143" s="21"/>
      <c r="AH143" s="21">
        <v>0</v>
      </c>
      <c r="AI143" s="21"/>
      <c r="AJ143" s="21"/>
      <c r="AK143" s="26">
        <v>0</v>
      </c>
      <c r="AL143" s="26"/>
      <c r="AM143" s="26"/>
      <c r="AN143" s="26"/>
    </row>
    <row r="144" spans="1:40" ht="18.75" hidden="1" customHeight="1" x14ac:dyDescent="0.25">
      <c r="A144" s="29" t="s">
        <v>494</v>
      </c>
      <c r="B144" s="29"/>
      <c r="C144" s="49"/>
      <c r="D144" s="49"/>
      <c r="E144" s="49"/>
      <c r="F144" s="49">
        <v>1200000</v>
      </c>
      <c r="G144" s="29"/>
      <c r="H144" s="29"/>
      <c r="I144" s="29"/>
      <c r="J144" s="29">
        <v>0</v>
      </c>
      <c r="K144" s="29"/>
      <c r="L144" s="29"/>
      <c r="M144" s="29"/>
      <c r="N144" s="29"/>
      <c r="O144" s="29"/>
      <c r="P144" s="29"/>
      <c r="Q144" s="29" t="s">
        <v>490</v>
      </c>
      <c r="R144" s="29"/>
      <c r="S144" s="29"/>
      <c r="T144" s="29"/>
      <c r="U144" s="29" t="s">
        <v>490</v>
      </c>
      <c r="V144" s="29"/>
      <c r="W144" s="29"/>
      <c r="X144" s="29">
        <v>0</v>
      </c>
      <c r="Y144" s="29"/>
      <c r="Z144" s="29"/>
      <c r="AA144" s="29">
        <v>0</v>
      </c>
      <c r="AB144" s="29"/>
      <c r="AC144" s="29"/>
      <c r="AD144" s="29">
        <v>0</v>
      </c>
      <c r="AE144" s="29"/>
      <c r="AF144" s="29"/>
      <c r="AG144" s="29"/>
      <c r="AH144" s="29">
        <v>0</v>
      </c>
      <c r="AI144" s="29"/>
      <c r="AJ144" s="29"/>
      <c r="AK144" s="25">
        <v>0</v>
      </c>
      <c r="AL144" s="25"/>
      <c r="AM144" s="25"/>
      <c r="AN144" s="25"/>
    </row>
    <row r="145" spans="1:40" s="23" customFormat="1" ht="18.75" customHeight="1" x14ac:dyDescent="0.25">
      <c r="A145" s="22">
        <v>2.6</v>
      </c>
      <c r="B145" s="22" t="s">
        <v>495</v>
      </c>
      <c r="C145" s="47">
        <v>4285340315</v>
      </c>
      <c r="D145" s="47">
        <v>-114013299.45999999</v>
      </c>
      <c r="E145" s="47">
        <v>4171327015.54</v>
      </c>
      <c r="F145" s="47">
        <v>4166780098.3099999</v>
      </c>
      <c r="G145" s="22"/>
      <c r="H145" s="22"/>
      <c r="I145" s="22"/>
      <c r="K145" s="22"/>
      <c r="L145" s="22"/>
      <c r="M145" s="22"/>
      <c r="N145" s="22"/>
      <c r="O145" s="22"/>
      <c r="P145" s="22"/>
      <c r="R145" s="22"/>
      <c r="S145" s="22"/>
      <c r="T145" s="22"/>
      <c r="V145" s="22"/>
      <c r="W145" s="22"/>
      <c r="X145" s="22" t="s">
        <v>496</v>
      </c>
      <c r="Y145" s="22"/>
      <c r="Z145" s="22"/>
      <c r="AA145" s="22" t="s">
        <v>497</v>
      </c>
      <c r="AB145" s="22"/>
      <c r="AC145" s="22"/>
      <c r="AD145" s="22" t="s">
        <v>497</v>
      </c>
      <c r="AE145" s="22"/>
      <c r="AF145" s="22"/>
      <c r="AG145" s="22"/>
      <c r="AH145" s="22" t="s">
        <v>498</v>
      </c>
      <c r="AI145" s="22"/>
      <c r="AJ145" s="22"/>
      <c r="AK145" s="22" t="s">
        <v>498</v>
      </c>
      <c r="AL145" s="22"/>
      <c r="AM145" s="22"/>
      <c r="AN145" s="22"/>
    </row>
    <row r="146" spans="1:40" s="24" customFormat="1" ht="18.75" customHeight="1" x14ac:dyDescent="0.25">
      <c r="A146" s="28" t="s">
        <v>499</v>
      </c>
      <c r="B146" s="28" t="s">
        <v>500</v>
      </c>
      <c r="C146" s="48">
        <v>45340315</v>
      </c>
      <c r="D146" s="48">
        <v>422700.54</v>
      </c>
      <c r="E146" s="48">
        <v>45763015.539999999</v>
      </c>
      <c r="F146" s="48">
        <v>42780098.310000002</v>
      </c>
      <c r="G146" s="28"/>
      <c r="H146" s="28"/>
      <c r="I146" s="28"/>
      <c r="K146" s="28"/>
      <c r="L146" s="28"/>
      <c r="M146" s="28"/>
      <c r="N146" s="28"/>
      <c r="O146" s="28"/>
      <c r="P146" s="28"/>
      <c r="R146" s="28"/>
      <c r="S146" s="28"/>
      <c r="T146" s="28"/>
      <c r="V146" s="28"/>
      <c r="W146" s="28"/>
      <c r="X146" s="28" t="s">
        <v>501</v>
      </c>
      <c r="Y146" s="28"/>
      <c r="Z146" s="28"/>
      <c r="AA146" s="28" t="s">
        <v>497</v>
      </c>
      <c r="AB146" s="28"/>
      <c r="AC146" s="28"/>
      <c r="AD146" s="28" t="s">
        <v>497</v>
      </c>
      <c r="AE146" s="28"/>
      <c r="AF146" s="28"/>
      <c r="AG146" s="28"/>
      <c r="AH146" s="28" t="s">
        <v>498</v>
      </c>
      <c r="AI146" s="28"/>
      <c r="AJ146" s="28"/>
      <c r="AK146" s="28" t="s">
        <v>498</v>
      </c>
      <c r="AL146" s="28"/>
      <c r="AM146" s="28"/>
      <c r="AN146" s="28"/>
    </row>
    <row r="147" spans="1:40" ht="18.75" hidden="1" customHeight="1" x14ac:dyDescent="0.25">
      <c r="A147" s="29" t="s">
        <v>502</v>
      </c>
      <c r="B147" s="29" t="s">
        <v>503</v>
      </c>
      <c r="C147" s="49">
        <v>2200000</v>
      </c>
      <c r="D147" s="49">
        <v>165481</v>
      </c>
      <c r="E147" s="49">
        <v>2365481</v>
      </c>
      <c r="F147" s="49">
        <v>1750001.05</v>
      </c>
      <c r="G147" s="29"/>
      <c r="H147" s="29"/>
      <c r="I147" s="29"/>
      <c r="K147" s="29"/>
      <c r="L147" s="29"/>
      <c r="M147" s="29"/>
      <c r="N147" s="29"/>
      <c r="O147" s="29"/>
      <c r="P147" s="29"/>
      <c r="R147" s="29"/>
      <c r="S147" s="29"/>
      <c r="T147" s="29"/>
      <c r="V147" s="29"/>
      <c r="W147" s="29"/>
      <c r="X147" s="29" t="s">
        <v>504</v>
      </c>
      <c r="Y147" s="29"/>
      <c r="Z147" s="29"/>
      <c r="AA147" s="29" t="s">
        <v>505</v>
      </c>
      <c r="AB147" s="29"/>
      <c r="AC147" s="29"/>
      <c r="AD147" s="29" t="s">
        <v>505</v>
      </c>
      <c r="AE147" s="29"/>
      <c r="AF147" s="29"/>
      <c r="AG147" s="29"/>
      <c r="AH147" s="29" t="s">
        <v>505</v>
      </c>
      <c r="AI147" s="29"/>
      <c r="AJ147" s="29"/>
      <c r="AK147" s="29" t="s">
        <v>505</v>
      </c>
      <c r="AL147" s="29"/>
      <c r="AM147" s="29"/>
      <c r="AN147" s="29"/>
    </row>
    <row r="148" spans="1:40" ht="18.75" hidden="1" customHeight="1" x14ac:dyDescent="0.25">
      <c r="A148" s="29" t="s">
        <v>506</v>
      </c>
      <c r="B148" s="29" t="s">
        <v>503</v>
      </c>
      <c r="C148" s="49">
        <v>2200000</v>
      </c>
      <c r="D148" s="49">
        <v>165481</v>
      </c>
      <c r="E148" s="49">
        <v>2365481</v>
      </c>
      <c r="F148" s="49">
        <v>1750001.05</v>
      </c>
      <c r="G148" s="29"/>
      <c r="H148" s="29"/>
      <c r="I148" s="29"/>
      <c r="K148" s="29"/>
      <c r="L148" s="29"/>
      <c r="M148" s="29"/>
      <c r="N148" s="29"/>
      <c r="O148" s="29"/>
      <c r="P148" s="29"/>
      <c r="R148" s="29"/>
      <c r="S148" s="29"/>
      <c r="T148" s="29"/>
      <c r="V148" s="29"/>
      <c r="W148" s="29"/>
      <c r="X148" s="29" t="s">
        <v>504</v>
      </c>
      <c r="Y148" s="29"/>
      <c r="Z148" s="29"/>
      <c r="AA148" s="29" t="s">
        <v>505</v>
      </c>
      <c r="AB148" s="29"/>
      <c r="AC148" s="29"/>
      <c r="AD148" s="29" t="s">
        <v>505</v>
      </c>
      <c r="AE148" s="29"/>
      <c r="AF148" s="29"/>
      <c r="AG148" s="29"/>
      <c r="AH148" s="29" t="s">
        <v>505</v>
      </c>
      <c r="AI148" s="29"/>
      <c r="AJ148" s="29"/>
      <c r="AK148" s="29" t="s">
        <v>505</v>
      </c>
      <c r="AL148" s="29"/>
      <c r="AM148" s="29"/>
      <c r="AN148" s="29"/>
    </row>
    <row r="149" spans="1:40" ht="18.75" hidden="1" customHeight="1" x14ac:dyDescent="0.25">
      <c r="A149" s="21" t="s">
        <v>507</v>
      </c>
      <c r="B149" s="21" t="s">
        <v>508</v>
      </c>
      <c r="C149" s="46">
        <v>43140315</v>
      </c>
      <c r="D149" s="46">
        <v>249510.54</v>
      </c>
      <c r="E149" s="46">
        <v>43389825.539999999</v>
      </c>
      <c r="F149" s="46">
        <v>41030097.159999996</v>
      </c>
      <c r="G149" s="21"/>
      <c r="H149" s="21"/>
      <c r="I149" s="21"/>
      <c r="K149" s="21"/>
      <c r="L149" s="21"/>
      <c r="M149" s="21"/>
      <c r="N149" s="21"/>
      <c r="O149" s="21"/>
      <c r="P149" s="21"/>
      <c r="R149" s="21"/>
      <c r="S149" s="21"/>
      <c r="T149" s="21"/>
      <c r="V149" s="21"/>
      <c r="W149" s="21"/>
      <c r="X149" s="21" t="s">
        <v>509</v>
      </c>
      <c r="Y149" s="21"/>
      <c r="Z149" s="21"/>
      <c r="AA149" s="21" t="s">
        <v>510</v>
      </c>
      <c r="AB149" s="21"/>
      <c r="AC149" s="21"/>
      <c r="AD149" s="21" t="s">
        <v>510</v>
      </c>
      <c r="AE149" s="21"/>
      <c r="AF149" s="21"/>
      <c r="AG149" s="21"/>
      <c r="AH149" s="21" t="s">
        <v>511</v>
      </c>
      <c r="AI149" s="21"/>
      <c r="AJ149" s="21"/>
      <c r="AK149" s="21" t="s">
        <v>511</v>
      </c>
      <c r="AL149" s="21"/>
      <c r="AM149" s="21"/>
      <c r="AN149" s="21"/>
    </row>
    <row r="150" spans="1:40" ht="18.75" hidden="1" customHeight="1" x14ac:dyDescent="0.25">
      <c r="A150" s="29" t="s">
        <v>512</v>
      </c>
      <c r="B150" s="29" t="s">
        <v>513</v>
      </c>
      <c r="C150" s="49">
        <v>43140315</v>
      </c>
      <c r="D150" s="49">
        <v>249510.54</v>
      </c>
      <c r="E150" s="49">
        <v>43389825.539999999</v>
      </c>
      <c r="F150" s="49">
        <v>41030097.159999996</v>
      </c>
      <c r="G150" s="29"/>
      <c r="H150" s="29"/>
      <c r="I150" s="29"/>
      <c r="K150" s="29"/>
      <c r="L150" s="29"/>
      <c r="M150" s="29"/>
      <c r="N150" s="29"/>
      <c r="O150" s="29"/>
      <c r="P150" s="29"/>
      <c r="R150" s="29"/>
      <c r="S150" s="29"/>
      <c r="T150" s="29"/>
      <c r="V150" s="29"/>
      <c r="W150" s="29"/>
      <c r="X150" s="29" t="s">
        <v>509</v>
      </c>
      <c r="Y150" s="29"/>
      <c r="Z150" s="29"/>
      <c r="AA150" s="29" t="s">
        <v>510</v>
      </c>
      <c r="AB150" s="29"/>
      <c r="AC150" s="29"/>
      <c r="AD150" s="29" t="s">
        <v>510</v>
      </c>
      <c r="AE150" s="29"/>
      <c r="AF150" s="29"/>
      <c r="AG150" s="29"/>
      <c r="AH150" s="29" t="s">
        <v>511</v>
      </c>
      <c r="AI150" s="29"/>
      <c r="AJ150" s="29"/>
      <c r="AK150" s="29" t="s">
        <v>511</v>
      </c>
      <c r="AL150" s="29"/>
      <c r="AM150" s="29"/>
      <c r="AN150" s="29"/>
    </row>
    <row r="151" spans="1:40" ht="18.75" hidden="1" customHeight="1" x14ac:dyDescent="0.25">
      <c r="A151" s="21" t="s">
        <v>514</v>
      </c>
      <c r="B151" s="21" t="s">
        <v>515</v>
      </c>
      <c r="C151" s="51">
        <v>0</v>
      </c>
      <c r="D151" s="46">
        <v>7709</v>
      </c>
      <c r="E151" s="46">
        <v>7709</v>
      </c>
      <c r="F151" s="46">
        <v>0.1</v>
      </c>
      <c r="G151" s="26"/>
      <c r="H151" s="26"/>
      <c r="I151" s="26"/>
      <c r="K151" s="21"/>
      <c r="L151" s="21"/>
      <c r="M151" s="21"/>
      <c r="N151" s="21"/>
      <c r="O151" s="21"/>
      <c r="P151" s="21"/>
      <c r="R151" s="21"/>
      <c r="S151" s="21"/>
      <c r="T151" s="21"/>
      <c r="V151" s="21"/>
      <c r="W151" s="21"/>
      <c r="X151" s="21" t="s">
        <v>516</v>
      </c>
      <c r="Y151" s="21"/>
      <c r="Z151" s="21"/>
      <c r="AA151" s="21" t="s">
        <v>516</v>
      </c>
      <c r="AB151" s="21"/>
      <c r="AC151" s="21"/>
      <c r="AD151" s="21" t="s">
        <v>516</v>
      </c>
      <c r="AE151" s="21"/>
      <c r="AF151" s="21"/>
      <c r="AG151" s="21"/>
      <c r="AH151" s="21" t="s">
        <v>516</v>
      </c>
      <c r="AI151" s="21"/>
      <c r="AJ151" s="21"/>
      <c r="AK151" s="21" t="s">
        <v>516</v>
      </c>
      <c r="AL151" s="21"/>
      <c r="AM151" s="21"/>
      <c r="AN151" s="21"/>
    </row>
    <row r="152" spans="1:40" ht="18.75" hidden="1" customHeight="1" x14ac:dyDescent="0.25">
      <c r="A152" s="29" t="s">
        <v>517</v>
      </c>
      <c r="B152" s="29" t="s">
        <v>515</v>
      </c>
      <c r="C152" s="50">
        <v>0</v>
      </c>
      <c r="D152" s="49">
        <v>7709</v>
      </c>
      <c r="E152" s="49">
        <v>7709</v>
      </c>
      <c r="F152" s="49">
        <v>0.1</v>
      </c>
      <c r="G152" s="25"/>
      <c r="H152" s="25"/>
      <c r="I152" s="25"/>
      <c r="K152" s="29"/>
      <c r="L152" s="29"/>
      <c r="M152" s="29"/>
      <c r="N152" s="29"/>
      <c r="O152" s="29"/>
      <c r="P152" s="29"/>
      <c r="R152" s="29"/>
      <c r="S152" s="29"/>
      <c r="T152" s="29"/>
      <c r="V152" s="29"/>
      <c r="W152" s="29"/>
      <c r="X152" s="29" t="s">
        <v>516</v>
      </c>
      <c r="Y152" s="29"/>
      <c r="Z152" s="29"/>
      <c r="AA152" s="29" t="s">
        <v>516</v>
      </c>
      <c r="AB152" s="29"/>
      <c r="AC152" s="29"/>
      <c r="AD152" s="29" t="s">
        <v>516</v>
      </c>
      <c r="AE152" s="29"/>
      <c r="AF152" s="29"/>
      <c r="AG152" s="29"/>
      <c r="AH152" s="29" t="s">
        <v>516</v>
      </c>
      <c r="AI152" s="29"/>
      <c r="AJ152" s="29"/>
      <c r="AK152" s="29" t="s">
        <v>516</v>
      </c>
      <c r="AL152" s="29"/>
      <c r="AM152" s="29"/>
      <c r="AN152" s="29"/>
    </row>
    <row r="153" spans="1:40" s="24" customFormat="1" ht="18.75" customHeight="1" x14ac:dyDescent="0.25">
      <c r="A153" s="28" t="s">
        <v>518</v>
      </c>
      <c r="B153" s="28" t="s">
        <v>519</v>
      </c>
      <c r="C153" s="48">
        <v>4240000000</v>
      </c>
      <c r="D153" s="48">
        <v>-116000000</v>
      </c>
      <c r="E153" s="48">
        <v>4124000000</v>
      </c>
      <c r="F153" s="48">
        <v>4124000000</v>
      </c>
      <c r="G153" s="28"/>
      <c r="H153" s="28"/>
      <c r="I153" s="28"/>
      <c r="K153" s="28"/>
      <c r="L153" s="28"/>
      <c r="M153" s="28"/>
      <c r="N153" s="28"/>
      <c r="O153" s="28"/>
      <c r="P153" s="28"/>
      <c r="R153" s="28"/>
      <c r="S153" s="28"/>
      <c r="T153" s="28"/>
      <c r="V153" s="28"/>
      <c r="W153" s="28"/>
      <c r="X153" s="28">
        <v>0</v>
      </c>
      <c r="Y153" s="28"/>
      <c r="Z153" s="28"/>
      <c r="AA153" s="28">
        <v>0</v>
      </c>
      <c r="AB153" s="28"/>
      <c r="AC153" s="28"/>
      <c r="AD153" s="28">
        <v>0</v>
      </c>
      <c r="AE153" s="28"/>
      <c r="AF153" s="28"/>
      <c r="AG153" s="28"/>
      <c r="AH153" s="28">
        <v>0</v>
      </c>
      <c r="AI153" s="28"/>
      <c r="AJ153" s="28"/>
      <c r="AK153" s="27">
        <v>0</v>
      </c>
      <c r="AL153" s="27"/>
      <c r="AM153" s="27"/>
      <c r="AN153" s="27"/>
    </row>
    <row r="154" spans="1:40" ht="18.75" hidden="1" customHeight="1" x14ac:dyDescent="0.25">
      <c r="A154" s="21" t="s">
        <v>520</v>
      </c>
      <c r="B154" s="21" t="s">
        <v>521</v>
      </c>
      <c r="C154" s="46">
        <v>4240000000</v>
      </c>
      <c r="D154" s="46">
        <v>-116000000</v>
      </c>
      <c r="E154" s="46">
        <v>4124000000</v>
      </c>
      <c r="F154" s="46">
        <v>4124000000</v>
      </c>
      <c r="G154" s="21"/>
      <c r="H154" s="21"/>
      <c r="I154" s="21"/>
      <c r="K154" s="21"/>
      <c r="L154" s="21"/>
      <c r="M154" s="21"/>
      <c r="N154" s="21"/>
      <c r="O154" s="21"/>
      <c r="P154" s="21"/>
      <c r="R154" s="21"/>
      <c r="S154" s="21"/>
      <c r="T154" s="21"/>
      <c r="V154" s="21"/>
      <c r="W154" s="21"/>
      <c r="X154" s="21">
        <v>0</v>
      </c>
      <c r="Y154" s="21"/>
      <c r="Z154" s="21"/>
      <c r="AA154" s="21">
        <v>0</v>
      </c>
      <c r="AB154" s="21"/>
      <c r="AC154" s="21"/>
      <c r="AD154" s="21">
        <v>0</v>
      </c>
      <c r="AE154" s="21"/>
      <c r="AF154" s="21"/>
      <c r="AG154" s="21"/>
      <c r="AH154" s="21">
        <v>0</v>
      </c>
      <c r="AI154" s="21"/>
      <c r="AJ154" s="21"/>
      <c r="AK154" s="26">
        <v>0</v>
      </c>
      <c r="AL154" s="26"/>
      <c r="AM154" s="26"/>
      <c r="AN154" s="26"/>
    </row>
    <row r="155" spans="1:40" ht="18.75" hidden="1" customHeight="1" x14ac:dyDescent="0.25">
      <c r="A155" s="29" t="s">
        <v>522</v>
      </c>
      <c r="B155" s="29" t="s">
        <v>521</v>
      </c>
      <c r="C155" s="49">
        <v>4240000000</v>
      </c>
      <c r="D155" s="49">
        <v>-116000000</v>
      </c>
      <c r="E155" s="49">
        <v>4124000000</v>
      </c>
      <c r="F155" s="49">
        <v>4124000000</v>
      </c>
      <c r="G155" s="29"/>
      <c r="H155" s="29"/>
      <c r="I155" s="29"/>
      <c r="K155" s="29"/>
      <c r="L155" s="29"/>
      <c r="M155" s="29"/>
      <c r="N155" s="29"/>
      <c r="O155" s="29"/>
      <c r="P155" s="29"/>
      <c r="R155" s="29"/>
      <c r="S155" s="29"/>
      <c r="T155" s="29"/>
      <c r="V155" s="29"/>
      <c r="W155" s="29"/>
      <c r="X155" s="29">
        <v>0</v>
      </c>
      <c r="Y155" s="29"/>
      <c r="Z155" s="29"/>
      <c r="AA155" s="29">
        <v>0</v>
      </c>
      <c r="AB155" s="29"/>
      <c r="AC155" s="29"/>
      <c r="AD155" s="29">
        <v>0</v>
      </c>
      <c r="AE155" s="29"/>
      <c r="AF155" s="29"/>
      <c r="AG155" s="29"/>
      <c r="AH155" s="29">
        <v>0</v>
      </c>
      <c r="AI155" s="29"/>
      <c r="AJ155" s="29"/>
      <c r="AK155" s="25">
        <v>0</v>
      </c>
      <c r="AL155" s="25"/>
      <c r="AM155" s="25"/>
      <c r="AN155" s="25"/>
    </row>
    <row r="156" spans="1:40" s="24" customFormat="1" ht="18.75" customHeight="1" x14ac:dyDescent="0.25">
      <c r="A156" s="28" t="s">
        <v>523</v>
      </c>
      <c r="B156" s="28" t="s">
        <v>524</v>
      </c>
      <c r="C156" s="54">
        <v>0</v>
      </c>
      <c r="D156" s="48">
        <v>1564000</v>
      </c>
      <c r="E156" s="48">
        <v>1564000</v>
      </c>
      <c r="F156" s="48">
        <v>0</v>
      </c>
      <c r="G156" s="27"/>
      <c r="H156" s="27"/>
      <c r="I156" s="27"/>
      <c r="K156" s="28"/>
      <c r="L156" s="28"/>
      <c r="M156" s="28"/>
      <c r="N156" s="28"/>
      <c r="O156" s="28"/>
      <c r="P156" s="28"/>
      <c r="R156" s="28"/>
      <c r="S156" s="28"/>
      <c r="T156" s="28"/>
      <c r="V156" s="28"/>
      <c r="W156" s="28"/>
      <c r="X156" s="28" t="s">
        <v>525</v>
      </c>
      <c r="Y156" s="28"/>
      <c r="Z156" s="28"/>
      <c r="AA156" s="28">
        <v>0</v>
      </c>
      <c r="AB156" s="28"/>
      <c r="AC156" s="28"/>
      <c r="AD156" s="28">
        <v>0</v>
      </c>
      <c r="AE156" s="28"/>
      <c r="AF156" s="28"/>
      <c r="AG156" s="28"/>
      <c r="AH156" s="28">
        <v>0</v>
      </c>
      <c r="AI156" s="28"/>
      <c r="AJ156" s="28"/>
      <c r="AK156" s="27">
        <v>0</v>
      </c>
      <c r="AL156" s="27"/>
      <c r="AM156" s="27"/>
      <c r="AN156" s="27"/>
    </row>
    <row r="157" spans="1:40" ht="18.75" hidden="1" customHeight="1" x14ac:dyDescent="0.25">
      <c r="A157" s="21" t="s">
        <v>526</v>
      </c>
      <c r="B157" s="21" t="s">
        <v>527</v>
      </c>
      <c r="C157" s="51">
        <v>0</v>
      </c>
      <c r="D157" s="46">
        <v>1564000</v>
      </c>
      <c r="E157" s="46">
        <v>1564000</v>
      </c>
      <c r="F157" s="46">
        <v>0</v>
      </c>
      <c r="G157" s="26"/>
      <c r="H157" s="26"/>
      <c r="I157" s="26"/>
      <c r="K157" s="21"/>
      <c r="L157" s="21"/>
      <c r="M157" s="21"/>
      <c r="N157" s="21"/>
      <c r="O157" s="21"/>
      <c r="P157" s="21"/>
      <c r="R157" s="21"/>
      <c r="S157" s="21"/>
      <c r="T157" s="21"/>
      <c r="V157" s="21"/>
      <c r="W157" s="21"/>
      <c r="X157" s="21" t="s">
        <v>525</v>
      </c>
      <c r="Y157" s="21"/>
      <c r="Z157" s="21"/>
      <c r="AA157" s="21">
        <v>0</v>
      </c>
      <c r="AB157" s="21"/>
      <c r="AC157" s="21"/>
      <c r="AD157" s="21">
        <v>0</v>
      </c>
      <c r="AE157" s="21"/>
      <c r="AF157" s="21"/>
      <c r="AG157" s="21"/>
      <c r="AH157" s="21">
        <v>0</v>
      </c>
      <c r="AI157" s="21"/>
      <c r="AJ157" s="21"/>
      <c r="AK157" s="26">
        <v>0</v>
      </c>
      <c r="AL157" s="26"/>
      <c r="AM157" s="26"/>
      <c r="AN157" s="26"/>
    </row>
    <row r="158" spans="1:40" ht="18.75" hidden="1" customHeight="1" x14ac:dyDescent="0.25">
      <c r="A158" s="29" t="s">
        <v>528</v>
      </c>
      <c r="B158" s="29" t="s">
        <v>527</v>
      </c>
      <c r="C158" s="50">
        <v>0</v>
      </c>
      <c r="D158" s="49">
        <v>1564000</v>
      </c>
      <c r="E158" s="49">
        <v>1564000</v>
      </c>
      <c r="F158" s="49">
        <v>0</v>
      </c>
      <c r="G158" s="25"/>
      <c r="H158" s="25"/>
      <c r="I158" s="25"/>
      <c r="K158" s="29"/>
      <c r="L158" s="29"/>
      <c r="M158" s="29"/>
      <c r="N158" s="29"/>
      <c r="O158" s="29"/>
      <c r="P158" s="29"/>
      <c r="R158" s="29"/>
      <c r="S158" s="29"/>
      <c r="T158" s="29"/>
      <c r="V158" s="29"/>
      <c r="W158" s="29"/>
      <c r="X158" s="29" t="s">
        <v>525</v>
      </c>
      <c r="Y158" s="29"/>
      <c r="Z158" s="29"/>
      <c r="AA158" s="29">
        <v>0</v>
      </c>
      <c r="AB158" s="29"/>
      <c r="AC158" s="29"/>
      <c r="AD158" s="29">
        <v>0</v>
      </c>
      <c r="AE158" s="29"/>
      <c r="AF158" s="29"/>
      <c r="AG158" s="29"/>
      <c r="AH158" s="29">
        <v>0</v>
      </c>
      <c r="AI158" s="29"/>
      <c r="AJ158" s="29"/>
      <c r="AK158" s="25">
        <v>0</v>
      </c>
      <c r="AL158" s="25"/>
      <c r="AM158" s="25"/>
      <c r="AN158" s="25"/>
    </row>
    <row r="159" spans="1:40" s="23" customFormat="1" ht="18.75" customHeight="1" x14ac:dyDescent="0.25">
      <c r="A159" s="22">
        <v>2.7</v>
      </c>
      <c r="B159" s="22" t="s">
        <v>529</v>
      </c>
      <c r="C159" s="47">
        <v>7243986136</v>
      </c>
      <c r="D159" s="47">
        <v>184800000.00999999</v>
      </c>
      <c r="E159" s="47">
        <v>7428786136.0100002</v>
      </c>
      <c r="F159" s="47">
        <v>4537117939.75</v>
      </c>
      <c r="G159" s="22"/>
      <c r="H159" s="22"/>
      <c r="I159" s="22"/>
      <c r="K159" s="22"/>
      <c r="L159" s="22"/>
      <c r="M159" s="22"/>
      <c r="N159" s="22"/>
      <c r="O159" s="22"/>
      <c r="P159" s="22"/>
      <c r="R159" s="22"/>
      <c r="S159" s="22"/>
      <c r="T159" s="22"/>
      <c r="V159" s="22"/>
      <c r="W159" s="22"/>
      <c r="X159" s="22" t="s">
        <v>530</v>
      </c>
      <c r="Y159" s="22"/>
      <c r="Z159" s="22"/>
      <c r="AA159" s="22" t="s">
        <v>531</v>
      </c>
      <c r="AB159" s="22"/>
      <c r="AC159" s="22"/>
      <c r="AD159" s="22" t="s">
        <v>532</v>
      </c>
      <c r="AE159" s="22"/>
      <c r="AF159" s="22"/>
      <c r="AG159" s="22"/>
      <c r="AH159" s="22" t="s">
        <v>533</v>
      </c>
      <c r="AI159" s="22"/>
      <c r="AJ159" s="22"/>
      <c r="AK159" s="22" t="s">
        <v>533</v>
      </c>
      <c r="AL159" s="22"/>
      <c r="AM159" s="22"/>
      <c r="AN159" s="22"/>
    </row>
    <row r="160" spans="1:40" s="24" customFormat="1" ht="18.75" customHeight="1" x14ac:dyDescent="0.25">
      <c r="A160" s="28" t="s">
        <v>534</v>
      </c>
      <c r="B160" s="28" t="s">
        <v>535</v>
      </c>
      <c r="C160" s="48">
        <v>7060000000</v>
      </c>
      <c r="D160" s="48">
        <v>30147226.93</v>
      </c>
      <c r="E160" s="48">
        <v>7090147226.9300003</v>
      </c>
      <c r="F160" s="48">
        <v>4535826292.29</v>
      </c>
      <c r="G160" s="28"/>
      <c r="H160" s="28"/>
      <c r="I160" s="28"/>
      <c r="K160" s="28"/>
      <c r="L160" s="28"/>
      <c r="M160" s="28"/>
      <c r="N160" s="28"/>
      <c r="O160" s="28"/>
      <c r="P160" s="28"/>
      <c r="R160" s="28"/>
      <c r="S160" s="28"/>
      <c r="T160" s="28"/>
      <c r="V160" s="28"/>
      <c r="W160" s="28"/>
      <c r="X160" s="28" t="s">
        <v>536</v>
      </c>
      <c r="Y160" s="28"/>
      <c r="Z160" s="28"/>
      <c r="AA160" s="28" t="s">
        <v>537</v>
      </c>
      <c r="AB160" s="28"/>
      <c r="AC160" s="28"/>
      <c r="AD160" s="28" t="s">
        <v>538</v>
      </c>
      <c r="AE160" s="28"/>
      <c r="AF160" s="28"/>
      <c r="AG160" s="28"/>
      <c r="AH160" s="28" t="s">
        <v>539</v>
      </c>
      <c r="AI160" s="28"/>
      <c r="AJ160" s="28"/>
      <c r="AK160" s="28" t="s">
        <v>539</v>
      </c>
      <c r="AL160" s="28"/>
      <c r="AM160" s="28"/>
      <c r="AN160" s="28"/>
    </row>
    <row r="161" spans="1:40" ht="18.75" hidden="1" customHeight="1" x14ac:dyDescent="0.25">
      <c r="A161" s="21" t="s">
        <v>540</v>
      </c>
      <c r="B161" s="21" t="s">
        <v>541</v>
      </c>
      <c r="C161" s="46">
        <v>300000000</v>
      </c>
      <c r="D161" s="46">
        <v>30147224.920000002</v>
      </c>
      <c r="E161" s="46">
        <v>330147224.92000002</v>
      </c>
      <c r="F161" s="46">
        <v>307780559.91000003</v>
      </c>
      <c r="G161" s="21"/>
      <c r="H161" s="21"/>
      <c r="I161" s="21"/>
      <c r="K161" s="21"/>
      <c r="L161" s="21"/>
      <c r="M161" s="21"/>
      <c r="N161" s="21"/>
      <c r="O161" s="21"/>
      <c r="P161" s="21"/>
      <c r="R161" s="21"/>
      <c r="S161" s="21"/>
      <c r="T161" s="21"/>
      <c r="V161" s="21"/>
      <c r="W161" s="21"/>
      <c r="X161" s="21" t="s">
        <v>542</v>
      </c>
      <c r="Y161" s="21"/>
      <c r="Z161" s="21"/>
      <c r="AA161" s="21" t="s">
        <v>543</v>
      </c>
      <c r="AB161" s="21"/>
      <c r="AC161" s="21"/>
      <c r="AD161" s="21" t="s">
        <v>543</v>
      </c>
      <c r="AE161" s="21"/>
      <c r="AF161" s="21"/>
      <c r="AG161" s="21"/>
      <c r="AH161" s="21" t="s">
        <v>544</v>
      </c>
      <c r="AI161" s="21"/>
      <c r="AJ161" s="21"/>
      <c r="AK161" s="21" t="s">
        <v>544</v>
      </c>
      <c r="AL161" s="21"/>
      <c r="AM161" s="21"/>
      <c r="AN161" s="21"/>
    </row>
    <row r="162" spans="1:40" ht="18.75" hidden="1" customHeight="1" x14ac:dyDescent="0.25">
      <c r="A162" s="29" t="s">
        <v>545</v>
      </c>
      <c r="B162" s="29" t="s">
        <v>541</v>
      </c>
      <c r="C162" s="49">
        <v>300000000</v>
      </c>
      <c r="D162" s="49">
        <v>30147224.920000002</v>
      </c>
      <c r="E162" s="49">
        <v>330147224.92000002</v>
      </c>
      <c r="F162" s="49">
        <v>307780559.91000003</v>
      </c>
      <c r="G162" s="29"/>
      <c r="H162" s="29"/>
      <c r="I162" s="29"/>
      <c r="K162" s="29"/>
      <c r="L162" s="29"/>
      <c r="M162" s="29"/>
      <c r="N162" s="29"/>
      <c r="O162" s="29"/>
      <c r="P162" s="29"/>
      <c r="R162" s="29"/>
      <c r="S162" s="29"/>
      <c r="T162" s="29"/>
      <c r="V162" s="29"/>
      <c r="W162" s="29"/>
      <c r="X162" s="29" t="s">
        <v>542</v>
      </c>
      <c r="Y162" s="29"/>
      <c r="Z162" s="29"/>
      <c r="AA162" s="29" t="s">
        <v>543</v>
      </c>
      <c r="AB162" s="29"/>
      <c r="AC162" s="29"/>
      <c r="AD162" s="29" t="s">
        <v>543</v>
      </c>
      <c r="AE162" s="29"/>
      <c r="AF162" s="29"/>
      <c r="AG162" s="29"/>
      <c r="AH162" s="29" t="s">
        <v>544</v>
      </c>
      <c r="AI162" s="29"/>
      <c r="AJ162" s="29"/>
      <c r="AK162" s="29" t="s">
        <v>544</v>
      </c>
      <c r="AL162" s="29"/>
      <c r="AM162" s="29"/>
      <c r="AN162" s="29"/>
    </row>
    <row r="163" spans="1:40" ht="18.75" hidden="1" customHeight="1" x14ac:dyDescent="0.25">
      <c r="A163" s="21" t="s">
        <v>546</v>
      </c>
      <c r="B163" s="21" t="s">
        <v>547</v>
      </c>
      <c r="C163" s="46">
        <v>4509800000</v>
      </c>
      <c r="D163" s="46">
        <v>520276294</v>
      </c>
      <c r="E163" s="46">
        <v>5030076294</v>
      </c>
      <c r="F163" s="46">
        <v>2834867119.1199999</v>
      </c>
      <c r="G163" s="21"/>
      <c r="H163" s="21"/>
      <c r="I163" s="21"/>
      <c r="K163" s="21"/>
      <c r="L163" s="21"/>
      <c r="M163" s="21"/>
      <c r="N163" s="21"/>
      <c r="O163" s="21"/>
      <c r="P163" s="21"/>
      <c r="R163" s="21"/>
      <c r="S163" s="21"/>
      <c r="T163" s="21"/>
      <c r="V163" s="21"/>
      <c r="W163" s="21"/>
      <c r="X163" s="21" t="s">
        <v>548</v>
      </c>
      <c r="Y163" s="21"/>
      <c r="Z163" s="21"/>
      <c r="AA163" s="21" t="s">
        <v>549</v>
      </c>
      <c r="AB163" s="21"/>
      <c r="AC163" s="21"/>
      <c r="AD163" s="21" t="s">
        <v>550</v>
      </c>
      <c r="AE163" s="21"/>
      <c r="AF163" s="21"/>
      <c r="AG163" s="21"/>
      <c r="AH163" s="21" t="s">
        <v>551</v>
      </c>
      <c r="AI163" s="21"/>
      <c r="AJ163" s="21"/>
      <c r="AK163" s="21" t="s">
        <v>551</v>
      </c>
      <c r="AL163" s="21"/>
      <c r="AM163" s="21"/>
      <c r="AN163" s="21"/>
    </row>
    <row r="164" spans="1:40" ht="18.75" hidden="1" customHeight="1" x14ac:dyDescent="0.25">
      <c r="A164" s="29" t="s">
        <v>552</v>
      </c>
      <c r="B164" s="29" t="s">
        <v>547</v>
      </c>
      <c r="C164" s="49">
        <v>4509800000</v>
      </c>
      <c r="D164" s="49">
        <v>520276294</v>
      </c>
      <c r="E164" s="49">
        <v>5030076294</v>
      </c>
      <c r="F164" s="49">
        <v>2834867119.1199999</v>
      </c>
      <c r="G164" s="29"/>
      <c r="H164" s="29"/>
      <c r="I164" s="29"/>
      <c r="K164" s="29"/>
      <c r="L164" s="29"/>
      <c r="M164" s="29"/>
      <c r="N164" s="29"/>
      <c r="O164" s="29"/>
      <c r="P164" s="29"/>
      <c r="R164" s="29"/>
      <c r="S164" s="29"/>
      <c r="T164" s="29"/>
      <c r="V164" s="29"/>
      <c r="W164" s="29"/>
      <c r="X164" s="29" t="s">
        <v>548</v>
      </c>
      <c r="Y164" s="29"/>
      <c r="Z164" s="29"/>
      <c r="AA164" s="29" t="s">
        <v>549</v>
      </c>
      <c r="AB164" s="29"/>
      <c r="AC164" s="29"/>
      <c r="AD164" s="29" t="s">
        <v>550</v>
      </c>
      <c r="AE164" s="29"/>
      <c r="AF164" s="29"/>
      <c r="AG164" s="29"/>
      <c r="AH164" s="29" t="s">
        <v>551</v>
      </c>
      <c r="AI164" s="29"/>
      <c r="AJ164" s="29"/>
      <c r="AK164" s="29" t="s">
        <v>551</v>
      </c>
      <c r="AL164" s="29"/>
      <c r="AM164" s="29"/>
      <c r="AN164" s="29"/>
    </row>
    <row r="165" spans="1:40" ht="18.75" hidden="1" customHeight="1" x14ac:dyDescent="0.25">
      <c r="A165" s="21" t="s">
        <v>553</v>
      </c>
      <c r="B165" s="21" t="s">
        <v>554</v>
      </c>
      <c r="C165" s="46">
        <v>2090000000</v>
      </c>
      <c r="D165" s="46">
        <v>-498276292</v>
      </c>
      <c r="E165" s="46">
        <v>1591723708</v>
      </c>
      <c r="F165" s="46">
        <v>1266140116.21</v>
      </c>
      <c r="G165" s="21"/>
      <c r="H165" s="21"/>
      <c r="I165" s="21"/>
      <c r="K165" s="21"/>
      <c r="L165" s="21"/>
      <c r="M165" s="21"/>
      <c r="N165" s="21"/>
      <c r="O165" s="21"/>
      <c r="P165" s="21"/>
      <c r="R165" s="21"/>
      <c r="S165" s="21"/>
      <c r="T165" s="21"/>
      <c r="V165" s="21"/>
      <c r="W165" s="21"/>
      <c r="X165" s="21" t="s">
        <v>555</v>
      </c>
      <c r="Y165" s="21"/>
      <c r="Z165" s="21"/>
      <c r="AA165" s="21" t="s">
        <v>556</v>
      </c>
      <c r="AB165" s="21"/>
      <c r="AC165" s="21"/>
      <c r="AD165" s="21" t="s">
        <v>556</v>
      </c>
      <c r="AE165" s="21"/>
      <c r="AF165" s="21"/>
      <c r="AG165" s="21"/>
      <c r="AH165" s="21" t="s">
        <v>557</v>
      </c>
      <c r="AI165" s="21"/>
      <c r="AJ165" s="21"/>
      <c r="AK165" s="21" t="s">
        <v>557</v>
      </c>
      <c r="AL165" s="21"/>
      <c r="AM165" s="21"/>
      <c r="AN165" s="21"/>
    </row>
    <row r="166" spans="1:40" ht="18.75" hidden="1" customHeight="1" x14ac:dyDescent="0.25">
      <c r="A166" s="29" t="s">
        <v>558</v>
      </c>
      <c r="B166" s="29" t="s">
        <v>554</v>
      </c>
      <c r="C166" s="49">
        <v>2090000000</v>
      </c>
      <c r="D166" s="49">
        <v>-498276292</v>
      </c>
      <c r="E166" s="49">
        <v>1591723708</v>
      </c>
      <c r="F166" s="49">
        <v>1266140116.21</v>
      </c>
      <c r="G166" s="29"/>
      <c r="H166" s="29"/>
      <c r="I166" s="29"/>
      <c r="K166" s="29"/>
      <c r="L166" s="29"/>
      <c r="M166" s="29"/>
      <c r="N166" s="29"/>
      <c r="O166" s="29"/>
      <c r="P166" s="29"/>
      <c r="R166" s="29"/>
      <c r="S166" s="29"/>
      <c r="T166" s="29"/>
      <c r="V166" s="29"/>
      <c r="W166" s="29"/>
      <c r="X166" s="29" t="s">
        <v>555</v>
      </c>
      <c r="Y166" s="29"/>
      <c r="Z166" s="29"/>
      <c r="AA166" s="29" t="s">
        <v>556</v>
      </c>
      <c r="AB166" s="29"/>
      <c r="AC166" s="29"/>
      <c r="AD166" s="29" t="s">
        <v>556</v>
      </c>
      <c r="AE166" s="29"/>
      <c r="AF166" s="29"/>
      <c r="AG166" s="29"/>
      <c r="AH166" s="29" t="s">
        <v>557</v>
      </c>
      <c r="AI166" s="29"/>
      <c r="AJ166" s="29"/>
      <c r="AK166" s="29" t="s">
        <v>557</v>
      </c>
      <c r="AL166" s="29"/>
      <c r="AM166" s="29"/>
      <c r="AN166" s="29"/>
    </row>
    <row r="167" spans="1:40" ht="18.75" hidden="1" customHeight="1" x14ac:dyDescent="0.25">
      <c r="A167" s="21" t="s">
        <v>559</v>
      </c>
      <c r="B167" s="21" t="s">
        <v>560</v>
      </c>
      <c r="C167" s="46">
        <v>160200000</v>
      </c>
      <c r="D167" s="46">
        <v>-21999999.989999998</v>
      </c>
      <c r="E167" s="46">
        <v>138200000.00999999</v>
      </c>
      <c r="F167" s="46">
        <v>127038497.05</v>
      </c>
      <c r="G167" s="21"/>
      <c r="H167" s="21"/>
      <c r="I167" s="21"/>
      <c r="K167" s="21"/>
      <c r="L167" s="21"/>
      <c r="M167" s="21"/>
      <c r="N167" s="21"/>
      <c r="O167" s="21"/>
      <c r="P167" s="21"/>
      <c r="R167" s="21"/>
      <c r="S167" s="21"/>
      <c r="T167" s="21"/>
      <c r="V167" s="21"/>
      <c r="W167" s="21"/>
      <c r="X167" s="21" t="s">
        <v>561</v>
      </c>
      <c r="Y167" s="21"/>
      <c r="Z167" s="21"/>
      <c r="AA167" s="21" t="s">
        <v>561</v>
      </c>
      <c r="AB167" s="21"/>
      <c r="AC167" s="21"/>
      <c r="AD167" s="21" t="s">
        <v>561</v>
      </c>
      <c r="AE167" s="21"/>
      <c r="AF167" s="21"/>
      <c r="AG167" s="21"/>
      <c r="AH167" s="21" t="s">
        <v>561</v>
      </c>
      <c r="AI167" s="21"/>
      <c r="AJ167" s="21"/>
      <c r="AK167" s="21" t="s">
        <v>561</v>
      </c>
      <c r="AL167" s="21"/>
      <c r="AM167" s="21"/>
      <c r="AN167" s="21"/>
    </row>
    <row r="168" spans="1:40" ht="18.75" hidden="1" customHeight="1" x14ac:dyDescent="0.25">
      <c r="A168" s="29" t="s">
        <v>562</v>
      </c>
      <c r="B168" s="29" t="s">
        <v>560</v>
      </c>
      <c r="C168" s="49">
        <v>160200000</v>
      </c>
      <c r="D168" s="49">
        <v>-21999999.989999998</v>
      </c>
      <c r="E168" s="49">
        <v>138200000.00999999</v>
      </c>
      <c r="F168" s="49">
        <v>127038497.05</v>
      </c>
      <c r="G168" s="29"/>
      <c r="H168" s="29"/>
      <c r="I168" s="29"/>
      <c r="K168" s="29"/>
      <c r="L168" s="29"/>
      <c r="M168" s="29"/>
      <c r="N168" s="29"/>
      <c r="O168" s="29"/>
      <c r="P168" s="29"/>
      <c r="R168" s="29"/>
      <c r="S168" s="29"/>
      <c r="T168" s="29"/>
      <c r="V168" s="29"/>
      <c r="W168" s="29"/>
      <c r="X168" s="29" t="s">
        <v>561</v>
      </c>
      <c r="Y168" s="29"/>
      <c r="Z168" s="29"/>
      <c r="AA168" s="29" t="s">
        <v>561</v>
      </c>
      <c r="AB168" s="29"/>
      <c r="AC168" s="29"/>
      <c r="AD168" s="29" t="s">
        <v>561</v>
      </c>
      <c r="AE168" s="29"/>
      <c r="AF168" s="29"/>
      <c r="AG168" s="29"/>
      <c r="AH168" s="29" t="s">
        <v>561</v>
      </c>
      <c r="AI168" s="29"/>
      <c r="AJ168" s="29"/>
      <c r="AK168" s="29" t="s">
        <v>561</v>
      </c>
      <c r="AL168" s="29"/>
      <c r="AM168" s="29"/>
      <c r="AN168" s="29"/>
    </row>
    <row r="169" spans="1:40" s="24" customFormat="1" ht="18.75" customHeight="1" x14ac:dyDescent="0.25">
      <c r="A169" s="28" t="s">
        <v>563</v>
      </c>
      <c r="B169" s="28" t="s">
        <v>564</v>
      </c>
      <c r="C169" s="48">
        <v>183986136</v>
      </c>
      <c r="D169" s="48">
        <v>154652773.08000001</v>
      </c>
      <c r="E169" s="48">
        <v>338638909.07999998</v>
      </c>
      <c r="F169" s="48">
        <v>1291647.46</v>
      </c>
      <c r="G169" s="28"/>
      <c r="H169" s="28"/>
      <c r="I169" s="28"/>
      <c r="K169" s="28"/>
      <c r="L169" s="28"/>
      <c r="M169" s="28"/>
      <c r="N169" s="28"/>
      <c r="O169" s="28"/>
      <c r="P169" s="28"/>
      <c r="R169" s="28"/>
      <c r="S169" s="28"/>
      <c r="T169" s="28"/>
      <c r="V169" s="28"/>
      <c r="W169" s="28"/>
      <c r="X169" s="28" t="s">
        <v>565</v>
      </c>
      <c r="Y169" s="28"/>
      <c r="Z169" s="28"/>
      <c r="AA169" s="28" t="s">
        <v>566</v>
      </c>
      <c r="AB169" s="28"/>
      <c r="AC169" s="28"/>
      <c r="AD169" s="28" t="s">
        <v>566</v>
      </c>
      <c r="AE169" s="28"/>
      <c r="AF169" s="28"/>
      <c r="AG169" s="28"/>
      <c r="AH169" s="28" t="s">
        <v>567</v>
      </c>
      <c r="AI169" s="28"/>
      <c r="AJ169" s="28"/>
      <c r="AK169" s="28" t="s">
        <v>567</v>
      </c>
      <c r="AL169" s="28"/>
      <c r="AM169" s="28"/>
      <c r="AN169" s="28"/>
    </row>
    <row r="170" spans="1:40" ht="18.75" hidden="1" customHeight="1" x14ac:dyDescent="0.25">
      <c r="A170" s="21" t="s">
        <v>568</v>
      </c>
      <c r="B170" s="21" t="s">
        <v>569</v>
      </c>
      <c r="C170" s="46">
        <v>183986136</v>
      </c>
      <c r="D170" s="46">
        <v>154652773.08000001</v>
      </c>
      <c r="E170" s="46">
        <v>338638909.07999998</v>
      </c>
      <c r="F170" s="46">
        <v>1291647.46</v>
      </c>
      <c r="G170" s="21"/>
      <c r="H170" s="21"/>
      <c r="I170" s="21"/>
      <c r="K170" s="21"/>
      <c r="L170" s="21"/>
      <c r="M170" s="21"/>
      <c r="N170" s="21"/>
      <c r="O170" s="21"/>
      <c r="P170" s="21"/>
      <c r="R170" s="21"/>
      <c r="S170" s="21"/>
      <c r="T170" s="21"/>
      <c r="V170" s="21"/>
      <c r="W170" s="21"/>
      <c r="X170" s="21" t="s">
        <v>565</v>
      </c>
      <c r="Y170" s="21"/>
      <c r="Z170" s="21"/>
      <c r="AA170" s="21" t="s">
        <v>566</v>
      </c>
      <c r="AB170" s="21"/>
      <c r="AC170" s="21"/>
      <c r="AD170" s="21" t="s">
        <v>566</v>
      </c>
      <c r="AE170" s="21"/>
      <c r="AF170" s="21"/>
      <c r="AG170" s="21"/>
      <c r="AH170" s="21" t="s">
        <v>567</v>
      </c>
      <c r="AI170" s="21"/>
      <c r="AJ170" s="21"/>
      <c r="AK170" s="21" t="s">
        <v>567</v>
      </c>
      <c r="AL170" s="21"/>
      <c r="AM170" s="21"/>
      <c r="AN170" s="21"/>
    </row>
    <row r="171" spans="1:40" ht="18.75" hidden="1" customHeight="1" x14ac:dyDescent="0.25">
      <c r="A171" s="29" t="s">
        <v>570</v>
      </c>
      <c r="B171" s="29" t="s">
        <v>569</v>
      </c>
      <c r="C171" s="50">
        <v>0</v>
      </c>
      <c r="D171" s="49">
        <v>154652776.08000001</v>
      </c>
      <c r="E171" s="49">
        <v>154652776.08000001</v>
      </c>
      <c r="F171" s="49">
        <v>-182694485.53999999</v>
      </c>
      <c r="G171" s="25"/>
      <c r="H171" s="25"/>
      <c r="I171" s="25"/>
      <c r="K171" s="29"/>
      <c r="L171" s="29"/>
      <c r="M171" s="29"/>
      <c r="N171" s="29"/>
      <c r="O171" s="29"/>
      <c r="P171" s="29"/>
      <c r="R171" s="29"/>
      <c r="S171" s="29"/>
      <c r="T171" s="29"/>
      <c r="V171" s="29"/>
      <c r="W171" s="29"/>
      <c r="X171" s="29" t="s">
        <v>565</v>
      </c>
      <c r="Y171" s="29"/>
      <c r="Z171" s="29"/>
      <c r="AA171" s="29" t="s">
        <v>566</v>
      </c>
      <c r="AB171" s="29"/>
      <c r="AC171" s="29"/>
      <c r="AD171" s="29" t="s">
        <v>566</v>
      </c>
      <c r="AE171" s="29"/>
      <c r="AF171" s="29"/>
      <c r="AG171" s="29"/>
      <c r="AH171" s="29" t="s">
        <v>567</v>
      </c>
      <c r="AI171" s="29"/>
      <c r="AJ171" s="29"/>
      <c r="AK171" s="29" t="s">
        <v>567</v>
      </c>
      <c r="AL171" s="29"/>
      <c r="AM171" s="29"/>
      <c r="AN171" s="29"/>
    </row>
    <row r="172" spans="1:40" ht="18.75" hidden="1" customHeight="1" x14ac:dyDescent="0.25">
      <c r="A172" s="29" t="s">
        <v>571</v>
      </c>
      <c r="B172" s="29" t="s">
        <v>572</v>
      </c>
      <c r="C172" s="49">
        <v>183986136</v>
      </c>
      <c r="D172" s="49">
        <v>-3</v>
      </c>
      <c r="E172" s="49">
        <v>183986133</v>
      </c>
      <c r="F172" s="49">
        <v>183986133</v>
      </c>
      <c r="G172" s="29"/>
      <c r="H172" s="29"/>
      <c r="I172" s="29"/>
      <c r="K172" s="29"/>
      <c r="L172" s="29"/>
      <c r="M172" s="29"/>
      <c r="N172" s="29"/>
      <c r="O172" s="29"/>
      <c r="P172" s="29"/>
      <c r="R172" s="29"/>
      <c r="S172" s="29"/>
      <c r="T172" s="29"/>
      <c r="V172" s="29"/>
      <c r="W172" s="29"/>
      <c r="X172" s="29">
        <v>0</v>
      </c>
      <c r="Y172" s="29"/>
      <c r="Z172" s="29"/>
      <c r="AA172" s="29">
        <v>0</v>
      </c>
      <c r="AB172" s="29"/>
      <c r="AC172" s="29"/>
      <c r="AD172" s="29">
        <v>0</v>
      </c>
      <c r="AE172" s="29"/>
      <c r="AF172" s="29"/>
      <c r="AG172" s="29"/>
      <c r="AH172" s="29">
        <v>0</v>
      </c>
      <c r="AI172" s="29"/>
      <c r="AJ172" s="29"/>
      <c r="AK172" s="25">
        <v>0</v>
      </c>
      <c r="AL172" s="25"/>
      <c r="AM172" s="25"/>
      <c r="AN172" s="25"/>
    </row>
    <row r="173" spans="1:40" s="23" customFormat="1" ht="18.75" customHeight="1" x14ac:dyDescent="0.25">
      <c r="A173" s="22">
        <v>4.2</v>
      </c>
      <c r="B173" s="22" t="s">
        <v>573</v>
      </c>
      <c r="C173" s="47">
        <v>4839407470</v>
      </c>
      <c r="D173" s="47">
        <v>-3500000</v>
      </c>
      <c r="E173" s="47">
        <v>4835907470</v>
      </c>
      <c r="F173" s="47">
        <v>4299762963.6499996</v>
      </c>
      <c r="G173" s="22"/>
      <c r="H173" s="22"/>
      <c r="I173" s="22"/>
      <c r="K173" s="22"/>
      <c r="L173" s="22"/>
      <c r="M173" s="22"/>
      <c r="N173" s="22"/>
      <c r="O173" s="22"/>
      <c r="P173" s="22"/>
      <c r="R173" s="22"/>
      <c r="S173" s="22"/>
      <c r="T173" s="22"/>
      <c r="V173" s="22"/>
      <c r="W173" s="22"/>
      <c r="X173" s="22" t="s">
        <v>577</v>
      </c>
      <c r="Y173" s="22"/>
      <c r="Z173" s="22"/>
      <c r="AA173" s="22" t="s">
        <v>577</v>
      </c>
      <c r="AB173" s="22"/>
      <c r="AC173" s="22"/>
      <c r="AD173" s="22" t="s">
        <v>577</v>
      </c>
      <c r="AE173" s="22"/>
      <c r="AF173" s="22"/>
      <c r="AG173" s="22"/>
      <c r="AH173" s="22" t="s">
        <v>577</v>
      </c>
      <c r="AI173" s="22"/>
      <c r="AJ173" s="22"/>
      <c r="AK173" s="22" t="s">
        <v>577</v>
      </c>
      <c r="AL173" s="22"/>
      <c r="AM173" s="22"/>
      <c r="AN173" s="22"/>
    </row>
    <row r="174" spans="1:40" s="24" customFormat="1" ht="18.75" customHeight="1" x14ac:dyDescent="0.25">
      <c r="A174" s="28" t="s">
        <v>578</v>
      </c>
      <c r="B174" s="28" t="s">
        <v>579</v>
      </c>
      <c r="C174" s="48">
        <v>4839407470</v>
      </c>
      <c r="D174" s="48">
        <v>-3500000</v>
      </c>
      <c r="E174" s="48">
        <v>4835907470</v>
      </c>
      <c r="F174" s="48">
        <v>4299762963.6499996</v>
      </c>
      <c r="G174" s="28"/>
      <c r="H174" s="28"/>
      <c r="I174" s="28"/>
      <c r="K174" s="28"/>
      <c r="L174" s="28"/>
      <c r="M174" s="28"/>
      <c r="N174" s="28"/>
      <c r="O174" s="28"/>
      <c r="P174" s="28"/>
      <c r="R174" s="28"/>
      <c r="S174" s="28"/>
      <c r="T174" s="28"/>
      <c r="V174" s="28"/>
      <c r="W174" s="28"/>
      <c r="X174" s="28" t="s">
        <v>577</v>
      </c>
      <c r="Y174" s="28"/>
      <c r="Z174" s="28"/>
      <c r="AA174" s="28" t="s">
        <v>577</v>
      </c>
      <c r="AB174" s="28"/>
      <c r="AC174" s="28"/>
      <c r="AD174" s="28" t="s">
        <v>577</v>
      </c>
      <c r="AE174" s="28"/>
      <c r="AF174" s="28"/>
      <c r="AG174" s="28"/>
      <c r="AH174" s="28" t="s">
        <v>577</v>
      </c>
      <c r="AI174" s="28"/>
      <c r="AJ174" s="28"/>
      <c r="AK174" s="28" t="s">
        <v>577</v>
      </c>
      <c r="AL174" s="28"/>
      <c r="AM174" s="28"/>
      <c r="AN174" s="28"/>
    </row>
    <row r="175" spans="1:40" ht="18.75" hidden="1" customHeight="1" x14ac:dyDescent="0.25">
      <c r="A175" s="21" t="s">
        <v>580</v>
      </c>
      <c r="B175" s="21"/>
      <c r="C175" s="46"/>
      <c r="D175" s="46"/>
      <c r="E175" s="46"/>
      <c r="F175" s="46">
        <v>4839407470</v>
      </c>
      <c r="G175" s="21"/>
      <c r="H175" s="21"/>
      <c r="I175" s="21"/>
      <c r="J175" s="21" t="s">
        <v>574</v>
      </c>
      <c r="K175" s="21"/>
      <c r="L175" s="21"/>
      <c r="M175" s="21"/>
      <c r="N175" s="21"/>
      <c r="O175" s="21"/>
      <c r="P175" s="21"/>
      <c r="Q175" s="21" t="s">
        <v>575</v>
      </c>
      <c r="R175" s="21"/>
      <c r="S175" s="21"/>
      <c r="T175" s="21"/>
      <c r="U175" s="21" t="s">
        <v>576</v>
      </c>
      <c r="V175" s="21"/>
      <c r="W175" s="21"/>
      <c r="X175" s="21" t="s">
        <v>577</v>
      </c>
      <c r="Y175" s="21"/>
      <c r="Z175" s="21"/>
      <c r="AA175" s="21" t="s">
        <v>577</v>
      </c>
      <c r="AB175" s="21"/>
      <c r="AC175" s="21"/>
      <c r="AD175" s="21" t="s">
        <v>577</v>
      </c>
      <c r="AE175" s="21"/>
      <c r="AF175" s="21"/>
      <c r="AG175" s="21"/>
      <c r="AH175" s="21" t="s">
        <v>577</v>
      </c>
      <c r="AI175" s="21"/>
      <c r="AJ175" s="21"/>
      <c r="AK175" s="21" t="s">
        <v>577</v>
      </c>
      <c r="AL175" s="21"/>
      <c r="AM175" s="21"/>
      <c r="AN175" s="21"/>
    </row>
    <row r="176" spans="1:40" ht="18.75" hidden="1" customHeight="1" x14ac:dyDescent="0.25">
      <c r="A176" s="29" t="s">
        <v>581</v>
      </c>
      <c r="B176" s="29"/>
      <c r="C176" s="49"/>
      <c r="D176" s="49"/>
      <c r="E176" s="49"/>
      <c r="F176" s="49">
        <v>4821600000</v>
      </c>
      <c r="G176" s="29"/>
      <c r="H176" s="29"/>
      <c r="I176" s="29"/>
      <c r="J176" s="29" t="s">
        <v>582</v>
      </c>
      <c r="K176" s="29"/>
      <c r="L176" s="29"/>
      <c r="M176" s="29"/>
      <c r="N176" s="29"/>
      <c r="O176" s="29"/>
      <c r="P176" s="29"/>
      <c r="Q176" s="29" t="s">
        <v>583</v>
      </c>
      <c r="R176" s="29"/>
      <c r="S176" s="29"/>
      <c r="T176" s="29"/>
      <c r="U176" s="29" t="s">
        <v>584</v>
      </c>
      <c r="V176" s="29"/>
      <c r="W176" s="29"/>
      <c r="X176" s="29" t="s">
        <v>577</v>
      </c>
      <c r="Y176" s="29"/>
      <c r="Z176" s="29"/>
      <c r="AA176" s="29" t="s">
        <v>577</v>
      </c>
      <c r="AB176" s="29"/>
      <c r="AC176" s="29"/>
      <c r="AD176" s="29" t="s">
        <v>577</v>
      </c>
      <c r="AE176" s="29"/>
      <c r="AF176" s="29"/>
      <c r="AG176" s="29"/>
      <c r="AH176" s="29" t="s">
        <v>577</v>
      </c>
      <c r="AI176" s="29"/>
      <c r="AJ176" s="29"/>
      <c r="AK176" s="29" t="s">
        <v>577</v>
      </c>
      <c r="AL176" s="29"/>
      <c r="AM176" s="29"/>
      <c r="AN176" s="29"/>
    </row>
    <row r="177" spans="1:40" ht="18.75" hidden="1" customHeight="1" x14ac:dyDescent="0.25">
      <c r="A177" s="30"/>
      <c r="B177" s="30"/>
      <c r="C177" s="29"/>
      <c r="D177" s="29"/>
      <c r="E177" s="29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</row>
    <row r="178" spans="1:40" ht="18.75" hidden="1" customHeight="1" x14ac:dyDescent="0.25">
      <c r="A178" s="29" t="s">
        <v>585</v>
      </c>
      <c r="B178" s="29"/>
      <c r="C178" s="29"/>
      <c r="D178" s="29"/>
      <c r="E178" s="29"/>
      <c r="F178" s="29">
        <v>17807470</v>
      </c>
      <c r="G178" s="29"/>
      <c r="H178" s="29"/>
      <c r="I178" s="29"/>
      <c r="J178" s="29" t="s">
        <v>586</v>
      </c>
      <c r="K178" s="29"/>
      <c r="L178" s="29"/>
      <c r="M178" s="29"/>
      <c r="N178" s="29"/>
      <c r="O178" s="29"/>
      <c r="P178" s="29"/>
      <c r="Q178" s="29" t="s">
        <v>587</v>
      </c>
      <c r="R178" s="29"/>
      <c r="S178" s="29"/>
      <c r="T178" s="29"/>
      <c r="U178" s="29" t="s">
        <v>587</v>
      </c>
      <c r="V178" s="29"/>
      <c r="W178" s="29"/>
      <c r="X178" s="29">
        <v>0</v>
      </c>
      <c r="Y178" s="29"/>
      <c r="Z178" s="29"/>
      <c r="AA178" s="29">
        <v>0</v>
      </c>
      <c r="AB178" s="29"/>
      <c r="AC178" s="29"/>
      <c r="AD178" s="29">
        <v>0</v>
      </c>
      <c r="AE178" s="29"/>
      <c r="AF178" s="29"/>
      <c r="AG178" s="29"/>
      <c r="AH178" s="29">
        <v>0</v>
      </c>
      <c r="AI178" s="29"/>
      <c r="AJ178" s="29"/>
      <c r="AK178" s="25">
        <v>0</v>
      </c>
      <c r="AL178" s="25"/>
      <c r="AM178" s="25"/>
      <c r="AN178" s="25"/>
    </row>
    <row r="179" spans="1:40" ht="18.75" hidden="1" customHeight="1" x14ac:dyDescent="0.25">
      <c r="A179" s="30"/>
      <c r="B179" s="30"/>
      <c r="C179" s="29"/>
      <c r="D179" s="29"/>
      <c r="E179" s="29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="120" zoomScaleNormal="120" workbookViewId="0">
      <selection activeCell="B15" sqref="B15"/>
    </sheetView>
  </sheetViews>
  <sheetFormatPr defaultColWidth="9.140625" defaultRowHeight="12" x14ac:dyDescent="0.2"/>
  <cols>
    <col min="1" max="1" width="5.42578125" style="55" customWidth="1"/>
    <col min="2" max="2" width="79" style="55" bestFit="1" customWidth="1"/>
    <col min="3" max="3" width="13.42578125" style="56" bestFit="1" customWidth="1"/>
    <col min="4" max="4" width="14.42578125" style="56" bestFit="1" customWidth="1"/>
    <col min="5" max="5" width="15.85546875" style="56" bestFit="1" customWidth="1"/>
    <col min="6" max="8" width="14.42578125" style="56" bestFit="1" customWidth="1"/>
    <col min="9" max="9" width="13.42578125" style="56" bestFit="1" customWidth="1"/>
    <col min="10" max="10" width="8.28515625" style="56" bestFit="1" customWidth="1"/>
    <col min="11" max="11" width="11.28515625" style="56" bestFit="1" customWidth="1"/>
    <col min="12" max="12" width="9" style="56" bestFit="1" customWidth="1"/>
    <col min="13" max="13" width="11.140625" style="56" bestFit="1" customWidth="1"/>
    <col min="14" max="14" width="10.42578125" style="56" bestFit="1" customWidth="1"/>
    <col min="15" max="15" width="15.85546875" style="56" bestFit="1" customWidth="1"/>
    <col min="16" max="16384" width="9.140625" style="55"/>
  </cols>
  <sheetData>
    <row r="1" spans="1:15" x14ac:dyDescent="0.2">
      <c r="C1" s="56" t="s">
        <v>588</v>
      </c>
      <c r="D1" s="56" t="s">
        <v>589</v>
      </c>
      <c r="E1" s="56" t="s">
        <v>590</v>
      </c>
      <c r="F1" s="56" t="s">
        <v>591</v>
      </c>
      <c r="G1" s="56" t="s">
        <v>592</v>
      </c>
      <c r="H1" s="56" t="s">
        <v>593</v>
      </c>
      <c r="I1" s="56" t="s">
        <v>594</v>
      </c>
      <c r="J1" s="56" t="s">
        <v>595</v>
      </c>
      <c r="K1" s="56" t="s">
        <v>596</v>
      </c>
      <c r="L1" s="56" t="s">
        <v>597</v>
      </c>
      <c r="M1" s="56" t="s">
        <v>598</v>
      </c>
      <c r="N1" s="56" t="s">
        <v>599</v>
      </c>
      <c r="O1" s="56" t="s">
        <v>600</v>
      </c>
    </row>
    <row r="2" spans="1:15" x14ac:dyDescent="0.2">
      <c r="A2" s="57" t="s">
        <v>601</v>
      </c>
      <c r="B2" s="57"/>
      <c r="C2" s="87">
        <f>SUM(C3:C28)</f>
        <v>65283512.529999994</v>
      </c>
      <c r="D2" s="87">
        <f t="shared" ref="D2:H2" si="0">SUM(D3:D28)</f>
        <v>566055172.61000001</v>
      </c>
      <c r="E2" s="87">
        <f t="shared" si="0"/>
        <v>1032608872.0299999</v>
      </c>
      <c r="F2" s="87">
        <f t="shared" si="0"/>
        <v>273583963.77000004</v>
      </c>
      <c r="G2" s="87">
        <f t="shared" si="0"/>
        <v>670685359.59000003</v>
      </c>
      <c r="H2" s="87">
        <f t="shared" si="0"/>
        <v>556143344.71000004</v>
      </c>
      <c r="I2" s="58"/>
      <c r="J2" s="59">
        <v>0</v>
      </c>
      <c r="K2" s="59">
        <v>0</v>
      </c>
      <c r="L2" s="59">
        <v>0</v>
      </c>
      <c r="M2" s="59">
        <v>0</v>
      </c>
      <c r="N2" s="58">
        <v>0</v>
      </c>
      <c r="O2" s="58">
        <v>3200708625.0100002</v>
      </c>
    </row>
    <row r="3" spans="1:15" x14ac:dyDescent="0.2">
      <c r="A3" s="62" t="s">
        <v>130</v>
      </c>
      <c r="B3" s="60" t="s">
        <v>131</v>
      </c>
      <c r="C3" s="61">
        <v>53985056.649999999</v>
      </c>
      <c r="D3" s="61">
        <v>54822150.149999999</v>
      </c>
      <c r="E3" s="61">
        <v>56242658.649999999</v>
      </c>
      <c r="F3" s="61">
        <v>55774772.649999999</v>
      </c>
      <c r="G3" s="61">
        <v>65790974.950000003</v>
      </c>
      <c r="H3" s="61">
        <v>55818120.149999999</v>
      </c>
      <c r="I3" s="61"/>
      <c r="J3" s="61" t="s">
        <v>602</v>
      </c>
      <c r="K3" s="61" t="s">
        <v>602</v>
      </c>
      <c r="L3" s="61" t="s">
        <v>602</v>
      </c>
      <c r="M3" s="61" t="s">
        <v>602</v>
      </c>
      <c r="N3" s="61" t="s">
        <v>602</v>
      </c>
      <c r="O3" s="61">
        <v>344860288.19999999</v>
      </c>
    </row>
    <row r="4" spans="1:15" x14ac:dyDescent="0.2">
      <c r="A4" s="62" t="s">
        <v>174</v>
      </c>
      <c r="B4" s="62" t="s">
        <v>175</v>
      </c>
      <c r="C4" s="63">
        <v>1929429.51</v>
      </c>
      <c r="D4" s="63">
        <v>1929429.51</v>
      </c>
      <c r="E4" s="63">
        <v>1961429.51</v>
      </c>
      <c r="F4" s="63">
        <v>1961429.51</v>
      </c>
      <c r="G4" s="63">
        <v>1997429.51</v>
      </c>
      <c r="H4" s="63">
        <v>1985429.51</v>
      </c>
      <c r="I4" s="64"/>
      <c r="J4" s="64">
        <v>0</v>
      </c>
      <c r="K4" s="64">
        <v>0</v>
      </c>
      <c r="L4" s="64">
        <v>0</v>
      </c>
      <c r="M4" s="64">
        <v>0</v>
      </c>
      <c r="N4" s="63">
        <v>0</v>
      </c>
      <c r="O4" s="63">
        <v>11764577.060000001</v>
      </c>
    </row>
    <row r="5" spans="1:15" x14ac:dyDescent="0.2">
      <c r="A5" s="62" t="s">
        <v>187</v>
      </c>
      <c r="B5" s="62" t="s">
        <v>188</v>
      </c>
      <c r="C5" s="65">
        <v>0</v>
      </c>
      <c r="D5" s="63">
        <v>0</v>
      </c>
      <c r="E5" s="63">
        <v>0</v>
      </c>
      <c r="F5" s="63">
        <v>0</v>
      </c>
      <c r="G5" s="63">
        <v>0</v>
      </c>
      <c r="H5" s="63">
        <v>0</v>
      </c>
      <c r="I5" s="64"/>
      <c r="J5" s="64">
        <v>0</v>
      </c>
      <c r="K5" s="64">
        <v>0</v>
      </c>
      <c r="L5" s="64">
        <v>0</v>
      </c>
      <c r="M5" s="64">
        <v>0</v>
      </c>
      <c r="N5" s="63">
        <v>0</v>
      </c>
      <c r="O5" s="65">
        <v>0</v>
      </c>
    </row>
    <row r="6" spans="1:15" x14ac:dyDescent="0.2">
      <c r="A6" s="62" t="s">
        <v>193</v>
      </c>
      <c r="B6" s="62" t="s">
        <v>194</v>
      </c>
      <c r="C6" s="63">
        <v>7944468.4299999997</v>
      </c>
      <c r="D6" s="63">
        <v>8062423.9500000002</v>
      </c>
      <c r="E6" s="63">
        <v>8304582.9000000004</v>
      </c>
      <c r="F6" s="63">
        <v>8237000.3499999996</v>
      </c>
      <c r="G6" s="63">
        <v>8272782.8300000001</v>
      </c>
      <c r="H6" s="63">
        <v>8367592.0099999998</v>
      </c>
      <c r="I6" s="63"/>
      <c r="J6" s="64">
        <v>0</v>
      </c>
      <c r="K6" s="64">
        <v>0</v>
      </c>
      <c r="L6" s="64">
        <v>0</v>
      </c>
      <c r="M6" s="64">
        <v>0</v>
      </c>
      <c r="N6" s="63">
        <v>0</v>
      </c>
      <c r="O6" s="63">
        <v>49381762.119999997</v>
      </c>
    </row>
    <row r="7" spans="1:15" x14ac:dyDescent="0.2">
      <c r="A7" s="62" t="s">
        <v>219</v>
      </c>
      <c r="B7" s="62" t="s">
        <v>220</v>
      </c>
      <c r="C7" s="63">
        <v>1424557.94</v>
      </c>
      <c r="D7" s="63">
        <v>1315020.7</v>
      </c>
      <c r="E7" s="63">
        <v>1293686.6299999999</v>
      </c>
      <c r="F7" s="63">
        <v>1365186.94</v>
      </c>
      <c r="G7" s="63">
        <v>1384522.29</v>
      </c>
      <c r="H7" s="63">
        <v>1480016.93</v>
      </c>
      <c r="I7" s="64"/>
      <c r="J7" s="64">
        <v>0</v>
      </c>
      <c r="K7" s="64">
        <v>0</v>
      </c>
      <c r="L7" s="64">
        <v>0</v>
      </c>
      <c r="M7" s="64">
        <v>0</v>
      </c>
      <c r="N7" s="63">
        <v>0</v>
      </c>
      <c r="O7" s="63">
        <v>8262991.4299999997</v>
      </c>
    </row>
    <row r="8" spans="1:15" x14ac:dyDescent="0.2">
      <c r="A8" s="62" t="s">
        <v>248</v>
      </c>
      <c r="B8" s="62" t="s">
        <v>249</v>
      </c>
      <c r="C8" s="65">
        <v>0</v>
      </c>
      <c r="D8" s="63">
        <v>0</v>
      </c>
      <c r="E8" s="63">
        <v>0</v>
      </c>
      <c r="F8" s="63">
        <v>2709877.24</v>
      </c>
      <c r="G8" s="63">
        <v>1559965.6</v>
      </c>
      <c r="H8" s="63">
        <v>0</v>
      </c>
      <c r="I8" s="64"/>
      <c r="J8" s="64">
        <v>0</v>
      </c>
      <c r="K8" s="64">
        <v>0</v>
      </c>
      <c r="L8" s="64">
        <v>0</v>
      </c>
      <c r="M8" s="64">
        <v>0</v>
      </c>
      <c r="N8" s="63">
        <v>0</v>
      </c>
      <c r="O8" s="63">
        <v>4364555.38</v>
      </c>
    </row>
    <row r="9" spans="1:15" x14ac:dyDescent="0.2">
      <c r="A9" s="62" t="s">
        <v>263</v>
      </c>
      <c r="B9" s="62" t="s">
        <v>264</v>
      </c>
      <c r="C9" s="65">
        <v>0</v>
      </c>
      <c r="D9" s="63">
        <v>0</v>
      </c>
      <c r="E9" s="63">
        <v>0</v>
      </c>
      <c r="F9" s="63">
        <v>1665693.51</v>
      </c>
      <c r="G9" s="63">
        <v>2513774.87</v>
      </c>
      <c r="H9" s="63">
        <v>0</v>
      </c>
      <c r="I9" s="63"/>
      <c r="J9" s="64">
        <v>0</v>
      </c>
      <c r="K9" s="64">
        <v>0</v>
      </c>
      <c r="L9" s="64">
        <v>0</v>
      </c>
      <c r="M9" s="64">
        <v>0</v>
      </c>
      <c r="N9" s="63">
        <v>0</v>
      </c>
      <c r="O9" s="63">
        <v>5647139.4500000002</v>
      </c>
    </row>
    <row r="10" spans="1:15" x14ac:dyDescent="0.2">
      <c r="A10" s="62" t="s">
        <v>269</v>
      </c>
      <c r="B10" s="62" t="s">
        <v>270</v>
      </c>
      <c r="C10" s="65">
        <v>0</v>
      </c>
      <c r="D10" s="63">
        <v>0</v>
      </c>
      <c r="E10" s="63">
        <v>0</v>
      </c>
      <c r="F10" s="63">
        <v>1585</v>
      </c>
      <c r="G10" s="63">
        <v>3880</v>
      </c>
      <c r="H10" s="63">
        <v>0</v>
      </c>
      <c r="I10" s="64"/>
      <c r="J10" s="64">
        <v>0</v>
      </c>
      <c r="K10" s="64">
        <v>0</v>
      </c>
      <c r="L10" s="64">
        <v>0</v>
      </c>
      <c r="M10" s="64">
        <v>0</v>
      </c>
      <c r="N10" s="63">
        <v>0</v>
      </c>
      <c r="O10" s="63">
        <v>25480</v>
      </c>
    </row>
    <row r="11" spans="1:15" x14ac:dyDescent="0.2">
      <c r="A11" s="62" t="s">
        <v>283</v>
      </c>
      <c r="B11" s="62" t="s">
        <v>284</v>
      </c>
      <c r="C11" s="65">
        <v>0</v>
      </c>
      <c r="D11" s="63">
        <v>0</v>
      </c>
      <c r="E11" s="63">
        <v>1068370</v>
      </c>
      <c r="F11" s="63">
        <v>1131854</v>
      </c>
      <c r="G11" s="63">
        <v>208860</v>
      </c>
      <c r="H11" s="63">
        <v>0</v>
      </c>
      <c r="I11" s="64"/>
      <c r="J11" s="64">
        <v>0</v>
      </c>
      <c r="K11" s="64">
        <v>0</v>
      </c>
      <c r="L11" s="64">
        <v>0</v>
      </c>
      <c r="M11" s="64">
        <v>0</v>
      </c>
      <c r="N11" s="63">
        <v>0</v>
      </c>
      <c r="O11" s="63">
        <v>2409084</v>
      </c>
    </row>
    <row r="12" spans="1:15" x14ac:dyDescent="0.2">
      <c r="A12" s="62" t="s">
        <v>306</v>
      </c>
      <c r="B12" s="62" t="s">
        <v>307</v>
      </c>
      <c r="C12" s="65">
        <v>0</v>
      </c>
      <c r="D12" s="63">
        <v>634577.11</v>
      </c>
      <c r="E12" s="63">
        <v>436257.36</v>
      </c>
      <c r="F12" s="63">
        <v>437042.01</v>
      </c>
      <c r="G12" s="63">
        <v>445494.18</v>
      </c>
      <c r="H12" s="63">
        <v>1885645.8</v>
      </c>
      <c r="I12" s="64"/>
      <c r="J12" s="64">
        <v>0</v>
      </c>
      <c r="K12" s="64">
        <v>0</v>
      </c>
      <c r="L12" s="64">
        <v>0</v>
      </c>
      <c r="M12" s="64">
        <v>0</v>
      </c>
      <c r="N12" s="63">
        <v>0</v>
      </c>
      <c r="O12" s="63">
        <v>3839016.46</v>
      </c>
    </row>
    <row r="13" spans="1:15" x14ac:dyDescent="0.2">
      <c r="A13" s="62" t="s">
        <v>319</v>
      </c>
      <c r="B13" s="62" t="s">
        <v>320</v>
      </c>
      <c r="C13" s="65">
        <v>0</v>
      </c>
      <c r="D13" s="63">
        <v>0</v>
      </c>
      <c r="E13" s="63">
        <v>0</v>
      </c>
      <c r="F13" s="63">
        <v>357607.6</v>
      </c>
      <c r="G13" s="63">
        <v>231118.91</v>
      </c>
      <c r="H13" s="63">
        <v>0</v>
      </c>
      <c r="I13" s="63"/>
      <c r="J13" s="64">
        <v>0</v>
      </c>
      <c r="K13" s="64">
        <v>0</v>
      </c>
      <c r="L13" s="64">
        <v>0</v>
      </c>
      <c r="M13" s="64">
        <v>0</v>
      </c>
      <c r="N13" s="63">
        <v>0</v>
      </c>
      <c r="O13" s="63">
        <v>1070867.6100000001</v>
      </c>
    </row>
    <row r="14" spans="1:15" x14ac:dyDescent="0.2">
      <c r="A14" s="62" t="s">
        <v>340</v>
      </c>
      <c r="B14" s="62" t="s">
        <v>341</v>
      </c>
      <c r="C14" s="65">
        <v>0</v>
      </c>
      <c r="D14" s="63">
        <v>0</v>
      </c>
      <c r="E14" s="63">
        <v>0</v>
      </c>
      <c r="F14" s="63">
        <v>168193.38</v>
      </c>
      <c r="G14" s="63">
        <v>20213.419999999998</v>
      </c>
      <c r="H14" s="63">
        <v>0</v>
      </c>
      <c r="I14" s="63"/>
      <c r="J14" s="64">
        <v>0</v>
      </c>
      <c r="K14" s="64">
        <v>0</v>
      </c>
      <c r="L14" s="64">
        <v>0</v>
      </c>
      <c r="M14" s="64">
        <v>0</v>
      </c>
      <c r="N14" s="63">
        <v>0</v>
      </c>
      <c r="O14" s="63">
        <v>438805.06</v>
      </c>
    </row>
    <row r="15" spans="1:15" x14ac:dyDescent="0.2">
      <c r="A15" s="62" t="s">
        <v>402</v>
      </c>
      <c r="B15" s="62" t="s">
        <v>403</v>
      </c>
      <c r="C15" s="65">
        <v>0</v>
      </c>
      <c r="D15" s="63">
        <v>0</v>
      </c>
      <c r="E15" s="63">
        <v>0</v>
      </c>
      <c r="F15" s="63">
        <v>151466.44</v>
      </c>
      <c r="G15" s="63">
        <v>47656.23</v>
      </c>
      <c r="H15" s="63">
        <v>0</v>
      </c>
      <c r="I15" s="63"/>
      <c r="J15" s="64">
        <v>0</v>
      </c>
      <c r="K15" s="64">
        <v>0</v>
      </c>
      <c r="L15" s="64">
        <v>0</v>
      </c>
      <c r="M15" s="64">
        <v>0</v>
      </c>
      <c r="N15" s="63">
        <v>0</v>
      </c>
      <c r="O15" s="63">
        <v>360957.89</v>
      </c>
    </row>
    <row r="16" spans="1:15" x14ac:dyDescent="0.2">
      <c r="A16" s="62" t="s">
        <v>409</v>
      </c>
      <c r="B16" s="62" t="s">
        <v>410</v>
      </c>
      <c r="C16" s="65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4"/>
      <c r="J16" s="64">
        <v>0</v>
      </c>
      <c r="K16" s="64">
        <v>0</v>
      </c>
      <c r="L16" s="64">
        <v>0</v>
      </c>
      <c r="M16" s="64">
        <v>0</v>
      </c>
      <c r="N16" s="63">
        <v>0</v>
      </c>
      <c r="O16" s="63">
        <v>19616.8</v>
      </c>
    </row>
    <row r="17" spans="1:15" x14ac:dyDescent="0.2">
      <c r="A17" s="62" t="s">
        <v>416</v>
      </c>
      <c r="B17" s="62" t="s">
        <v>417</v>
      </c>
      <c r="C17" s="65">
        <v>0</v>
      </c>
      <c r="D17" s="63">
        <v>0</v>
      </c>
      <c r="E17" s="63">
        <v>0</v>
      </c>
      <c r="F17" s="63">
        <v>73111</v>
      </c>
      <c r="G17" s="63">
        <v>0</v>
      </c>
      <c r="H17" s="63">
        <v>0</v>
      </c>
      <c r="I17" s="64"/>
      <c r="J17" s="64">
        <v>0</v>
      </c>
      <c r="K17" s="64">
        <v>0</v>
      </c>
      <c r="L17" s="64">
        <v>0</v>
      </c>
      <c r="M17" s="64">
        <v>0</v>
      </c>
      <c r="N17" s="63">
        <v>0</v>
      </c>
      <c r="O17" s="63">
        <v>124242.85</v>
      </c>
    </row>
    <row r="18" spans="1:15" x14ac:dyDescent="0.2">
      <c r="A18" s="62" t="s">
        <v>427</v>
      </c>
      <c r="B18" s="62" t="s">
        <v>428</v>
      </c>
      <c r="C18" s="65">
        <v>0</v>
      </c>
      <c r="D18" s="63">
        <v>0</v>
      </c>
      <c r="E18" s="63">
        <v>0</v>
      </c>
      <c r="F18" s="63">
        <v>5000.21</v>
      </c>
      <c r="G18" s="63">
        <v>229.95</v>
      </c>
      <c r="H18" s="63">
        <v>0</v>
      </c>
      <c r="I18" s="64"/>
      <c r="J18" s="64">
        <v>0</v>
      </c>
      <c r="K18" s="64">
        <v>0</v>
      </c>
      <c r="L18" s="64">
        <v>0</v>
      </c>
      <c r="M18" s="64">
        <v>0</v>
      </c>
      <c r="N18" s="63">
        <v>0</v>
      </c>
      <c r="O18" s="63">
        <v>5230.16</v>
      </c>
    </row>
    <row r="19" spans="1:15" x14ac:dyDescent="0.2">
      <c r="A19" s="62" t="s">
        <v>433</v>
      </c>
      <c r="B19" s="62" t="s">
        <v>434</v>
      </c>
      <c r="C19" s="65">
        <v>0</v>
      </c>
      <c r="D19" s="63">
        <v>0</v>
      </c>
      <c r="E19" s="63">
        <v>0</v>
      </c>
      <c r="F19" s="63">
        <v>44224.65</v>
      </c>
      <c r="G19" s="63">
        <v>0</v>
      </c>
      <c r="H19" s="63">
        <v>0</v>
      </c>
      <c r="I19" s="64"/>
      <c r="J19" s="64">
        <v>0</v>
      </c>
      <c r="K19" s="64">
        <v>0</v>
      </c>
      <c r="L19" s="64">
        <v>0</v>
      </c>
      <c r="M19" s="64">
        <v>0</v>
      </c>
      <c r="N19" s="63">
        <v>0</v>
      </c>
      <c r="O19" s="63">
        <v>119017.64</v>
      </c>
    </row>
    <row r="20" spans="1:15" x14ac:dyDescent="0.2">
      <c r="A20" s="62" t="s">
        <v>444</v>
      </c>
      <c r="B20" s="62" t="s">
        <v>445</v>
      </c>
      <c r="C20" s="65">
        <v>0</v>
      </c>
      <c r="D20" s="63">
        <v>3426000</v>
      </c>
      <c r="E20" s="63">
        <v>1713000</v>
      </c>
      <c r="F20" s="63">
        <v>1713000</v>
      </c>
      <c r="G20" s="63">
        <v>1933000</v>
      </c>
      <c r="H20" s="63">
        <v>2053268.05</v>
      </c>
      <c r="I20" s="64"/>
      <c r="J20" s="64">
        <v>0</v>
      </c>
      <c r="K20" s="64">
        <v>0</v>
      </c>
      <c r="L20" s="64">
        <v>0</v>
      </c>
      <c r="M20" s="64">
        <v>0</v>
      </c>
      <c r="N20" s="63">
        <v>0</v>
      </c>
      <c r="O20" s="63">
        <v>10838268.050000001</v>
      </c>
    </row>
    <row r="21" spans="1:15" x14ac:dyDescent="0.2">
      <c r="A21" s="62" t="s">
        <v>457</v>
      </c>
      <c r="B21" s="62" t="s">
        <v>458</v>
      </c>
      <c r="C21" s="65">
        <v>0</v>
      </c>
      <c r="D21" s="63">
        <v>0</v>
      </c>
      <c r="E21" s="63">
        <v>0</v>
      </c>
      <c r="F21" s="63">
        <v>308742</v>
      </c>
      <c r="G21" s="63">
        <v>686934.98</v>
      </c>
      <c r="H21" s="63">
        <v>327845.3</v>
      </c>
      <c r="I21" s="63"/>
      <c r="J21" s="64">
        <v>0</v>
      </c>
      <c r="K21" s="64">
        <v>0</v>
      </c>
      <c r="L21" s="64">
        <v>0</v>
      </c>
      <c r="M21" s="64">
        <v>0</v>
      </c>
      <c r="N21" s="63">
        <v>0</v>
      </c>
      <c r="O21" s="63">
        <v>1448803.22</v>
      </c>
    </row>
    <row r="22" spans="1:15" x14ac:dyDescent="0.2">
      <c r="A22" s="62" t="s">
        <v>491</v>
      </c>
      <c r="B22" s="62" t="s">
        <v>492</v>
      </c>
      <c r="C22" s="65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4"/>
      <c r="J22" s="64">
        <v>0</v>
      </c>
      <c r="K22" s="64">
        <v>0</v>
      </c>
      <c r="L22" s="64">
        <v>0</v>
      </c>
      <c r="M22" s="64">
        <v>0</v>
      </c>
      <c r="N22" s="63">
        <v>0</v>
      </c>
      <c r="O22" s="65">
        <v>0</v>
      </c>
    </row>
    <row r="23" spans="1:15" x14ac:dyDescent="0.2">
      <c r="A23" s="62" t="s">
        <v>499</v>
      </c>
      <c r="B23" s="62" t="s">
        <v>500</v>
      </c>
      <c r="C23" s="65">
        <v>0</v>
      </c>
      <c r="D23" s="63">
        <v>0</v>
      </c>
      <c r="E23" s="63">
        <v>0</v>
      </c>
      <c r="F23" s="63">
        <v>26985.119999999999</v>
      </c>
      <c r="G23" s="63">
        <v>83877.66</v>
      </c>
      <c r="H23" s="63">
        <v>0</v>
      </c>
      <c r="I23" s="64"/>
      <c r="J23" s="64">
        <v>0</v>
      </c>
      <c r="K23" s="64">
        <v>0</v>
      </c>
      <c r="L23" s="64">
        <v>0</v>
      </c>
      <c r="M23" s="64">
        <v>0</v>
      </c>
      <c r="N23" s="63">
        <v>0</v>
      </c>
      <c r="O23" s="63">
        <v>182504.78</v>
      </c>
    </row>
    <row r="24" spans="1:15" x14ac:dyDescent="0.2">
      <c r="A24" s="62" t="s">
        <v>518</v>
      </c>
      <c r="B24" s="62" t="s">
        <v>519</v>
      </c>
      <c r="C24" s="65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4"/>
      <c r="J24" s="64">
        <v>0</v>
      </c>
      <c r="K24" s="64">
        <v>0</v>
      </c>
      <c r="L24" s="64">
        <v>0</v>
      </c>
      <c r="M24" s="64">
        <v>0</v>
      </c>
      <c r="N24" s="63">
        <v>0</v>
      </c>
      <c r="O24" s="65">
        <v>0</v>
      </c>
    </row>
    <row r="25" spans="1:15" x14ac:dyDescent="0.2">
      <c r="A25" s="62" t="s">
        <v>523</v>
      </c>
      <c r="B25" s="62" t="s">
        <v>524</v>
      </c>
      <c r="C25" s="65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4"/>
      <c r="J25" s="64">
        <v>0</v>
      </c>
      <c r="K25" s="64">
        <v>0</v>
      </c>
      <c r="L25" s="64">
        <v>0</v>
      </c>
      <c r="M25" s="64">
        <v>0</v>
      </c>
      <c r="N25" s="63">
        <v>0</v>
      </c>
      <c r="O25" s="65">
        <v>0</v>
      </c>
    </row>
    <row r="26" spans="1:15" x14ac:dyDescent="0.2">
      <c r="A26" s="62" t="s">
        <v>534</v>
      </c>
      <c r="B26" s="62" t="s">
        <v>535</v>
      </c>
      <c r="C26" s="65">
        <v>0</v>
      </c>
      <c r="D26" s="63">
        <v>493733269.87</v>
      </c>
      <c r="E26" s="63">
        <v>656975478.03999996</v>
      </c>
      <c r="F26" s="63">
        <v>165477196.80000001</v>
      </c>
      <c r="G26" s="63">
        <v>465231488.91000003</v>
      </c>
      <c r="H26" s="63">
        <v>160630701.80000001</v>
      </c>
      <c r="I26" s="64"/>
      <c r="J26" s="64">
        <v>0</v>
      </c>
      <c r="K26" s="64">
        <v>0</v>
      </c>
      <c r="L26" s="64">
        <v>0</v>
      </c>
      <c r="M26" s="64">
        <v>0</v>
      </c>
      <c r="N26" s="63">
        <v>0</v>
      </c>
      <c r="O26" s="63">
        <v>1942048135.4200001</v>
      </c>
    </row>
    <row r="27" spans="1:15" x14ac:dyDescent="0.2">
      <c r="A27" s="62" t="s">
        <v>563</v>
      </c>
      <c r="B27" s="62" t="s">
        <v>564</v>
      </c>
      <c r="C27" s="65">
        <v>0</v>
      </c>
      <c r="D27" s="63">
        <v>0</v>
      </c>
      <c r="E27" s="63">
        <v>277352775.07999998</v>
      </c>
      <c r="F27" s="63">
        <v>0</v>
      </c>
      <c r="G27" s="63">
        <v>0</v>
      </c>
      <c r="H27" s="63">
        <v>0</v>
      </c>
      <c r="I27" s="64"/>
      <c r="J27" s="64">
        <v>0</v>
      </c>
      <c r="K27" s="64">
        <v>0</v>
      </c>
      <c r="L27" s="64">
        <v>0</v>
      </c>
      <c r="M27" s="64">
        <v>0</v>
      </c>
      <c r="N27" s="63">
        <v>0</v>
      </c>
      <c r="O27" s="63">
        <v>277352775.07999998</v>
      </c>
    </row>
    <row r="28" spans="1:15" x14ac:dyDescent="0.2">
      <c r="A28" s="62" t="s">
        <v>578</v>
      </c>
      <c r="B28" s="62" t="s">
        <v>579</v>
      </c>
      <c r="C28" s="65">
        <v>0</v>
      </c>
      <c r="D28" s="63">
        <v>2132301.3199999998</v>
      </c>
      <c r="E28" s="63">
        <v>27260633.859999999</v>
      </c>
      <c r="F28" s="63">
        <v>31973995.359999999</v>
      </c>
      <c r="G28" s="63">
        <v>120273155.3</v>
      </c>
      <c r="H28" s="63">
        <v>323594725.16000003</v>
      </c>
      <c r="I28" s="63"/>
      <c r="J28" s="64">
        <v>0</v>
      </c>
      <c r="K28" s="64">
        <v>0</v>
      </c>
      <c r="L28" s="64">
        <v>0</v>
      </c>
      <c r="M28" s="64">
        <v>0</v>
      </c>
      <c r="N28" s="63">
        <v>0</v>
      </c>
      <c r="O28" s="63">
        <v>536144506.35000002</v>
      </c>
    </row>
    <row r="32" spans="1:15" ht="18.75" customHeight="1" x14ac:dyDescent="0.2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</row>
    <row r="33" spans="1:14" ht="18.75" customHeight="1" x14ac:dyDescent="0.2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</row>
    <row r="34" spans="1:14" ht="18.75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Plantilla Presupuesto</vt:lpstr>
      <vt:lpstr>Plantilla Ejecución </vt:lpstr>
      <vt:lpstr>page 1</vt:lpstr>
      <vt:lpstr>Ejecución SIGEF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ycruz</cp:lastModifiedBy>
  <dcterms:created xsi:type="dcterms:W3CDTF">2018-04-17T18:57:16Z</dcterms:created>
  <dcterms:modified xsi:type="dcterms:W3CDTF">2018-07-16T16:21:38Z</dcterms:modified>
</cp:coreProperties>
</file>