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ohanne\FINANCIERO\EJECUCION\"/>
    </mc:Choice>
  </mc:AlternateContent>
  <bookViews>
    <workbookView xWindow="0" yWindow="840" windowWidth="19440" windowHeight="6915"/>
  </bookViews>
  <sheets>
    <sheet name="DIC" sheetId="4" r:id="rId1"/>
    <sheet name="Hoja1" sheetId="5" r:id="rId2"/>
  </sheets>
  <definedNames>
    <definedName name="_xlnm.Print_Area" localSheetId="0">DIC!#REF!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5" i="4" l="1"/>
  <c r="D30" i="4"/>
  <c r="D29" i="4"/>
  <c r="D28" i="4"/>
  <c r="D12" i="4"/>
  <c r="D11" i="4"/>
  <c r="D37" i="4"/>
  <c r="D35" i="4"/>
  <c r="C181" i="4"/>
  <c r="E179" i="4" l="1"/>
  <c r="D31" i="4" l="1"/>
  <c r="E142" i="4" l="1"/>
  <c r="E143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80" i="4"/>
  <c r="E141" i="4"/>
  <c r="E181" i="4" l="1"/>
  <c r="D181" i="4"/>
  <c r="E127" i="4" l="1"/>
  <c r="D128" i="4"/>
  <c r="D69" i="4" l="1"/>
  <c r="D107" i="4"/>
  <c r="E125" i="4"/>
  <c r="E44" i="4"/>
  <c r="D130" i="4" l="1"/>
  <c r="E21" i="4" l="1"/>
  <c r="E22" i="4" l="1"/>
  <c r="E90" i="4" l="1"/>
  <c r="E110" i="4" l="1"/>
  <c r="E93" i="4" l="1"/>
  <c r="E59" i="4"/>
  <c r="E111" i="4" l="1"/>
  <c r="E100" i="4"/>
  <c r="E99" i="4"/>
  <c r="E98" i="4"/>
  <c r="D134" i="4" l="1"/>
  <c r="C134" i="4"/>
  <c r="C128" i="4"/>
  <c r="E126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C107" i="4"/>
  <c r="E106" i="4"/>
  <c r="E105" i="4"/>
  <c r="E104" i="4"/>
  <c r="E103" i="4"/>
  <c r="E102" i="4"/>
  <c r="E101" i="4"/>
  <c r="E97" i="4"/>
  <c r="E96" i="4"/>
  <c r="E95" i="4"/>
  <c r="E94" i="4"/>
  <c r="E92" i="4"/>
  <c r="E91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C69" i="4"/>
  <c r="E68" i="4"/>
  <c r="E67" i="4"/>
  <c r="E66" i="4"/>
  <c r="E65" i="4"/>
  <c r="E64" i="4"/>
  <c r="E63" i="4"/>
  <c r="E62" i="4"/>
  <c r="E61" i="4"/>
  <c r="E60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41" i="4"/>
  <c r="E40" i="4"/>
  <c r="E39" i="4"/>
  <c r="E38" i="4"/>
  <c r="E37" i="4"/>
  <c r="E36" i="4"/>
  <c r="E35" i="4"/>
  <c r="E34" i="4"/>
  <c r="C31" i="4"/>
  <c r="E30" i="4"/>
  <c r="E29" i="4"/>
  <c r="E28" i="4"/>
  <c r="E27" i="4"/>
  <c r="E26" i="4"/>
  <c r="E25" i="4"/>
  <c r="E24" i="4"/>
  <c r="E23" i="4"/>
  <c r="E20" i="4"/>
  <c r="E19" i="4"/>
  <c r="E18" i="4"/>
  <c r="E17" i="4"/>
  <c r="E16" i="4"/>
  <c r="E15" i="4"/>
  <c r="E14" i="4"/>
  <c r="E13" i="4"/>
  <c r="E12" i="4"/>
  <c r="E11" i="4"/>
  <c r="E128" i="4" l="1"/>
  <c r="E69" i="4"/>
  <c r="E31" i="4"/>
  <c r="E134" i="4"/>
  <c r="C130" i="4"/>
  <c r="C132" i="4" s="1"/>
  <c r="C136" i="4" s="1"/>
  <c r="E107" i="4"/>
  <c r="E130" i="4" l="1"/>
  <c r="E132" i="4" s="1"/>
  <c r="E136" i="4" s="1"/>
  <c r="D132" i="4"/>
  <c r="D136" i="4" l="1"/>
</calcChain>
</file>

<file path=xl/sharedStrings.xml><?xml version="1.0" encoding="utf-8"?>
<sst xmlns="http://schemas.openxmlformats.org/spreadsheetml/2006/main" count="289" uniqueCount="282">
  <si>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</si>
  <si>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</si>
  <si>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</si>
  <si>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</si>
  <si>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</si>
  <si>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</si>
  <si>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</si>
  <si>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</si>
  <si>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</si>
  <si>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</si>
  <si>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</si>
  <si>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</si>
  <si>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</si>
  <si>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</si>
  <si>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</si>
  <si>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</si>
  <si>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</si>
  <si>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</si>
  <si>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</si>
  <si>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</si>
  <si>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</si>
  <si>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</si>
  <si>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</si>
  <si>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</si>
  <si>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</si>
  <si>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</si>
  <si>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</si>
  <si>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</si>
  <si>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</si>
  <si>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</si>
  <si>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</si>
  <si>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</si>
  <si>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</si>
  <si>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</si>
  <si>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</si>
  <si>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</si>
  <si>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</si>
  <si>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</si>
  <si>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</si>
  <si>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</si>
  <si>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</si>
  <si>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</si>
  <si>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</si>
  <si>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</si>
  <si>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</si>
  <si>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</si>
  <si>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</si>
  <si>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</si>
  <si>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</si>
  <si>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</si>
  <si>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</si>
  <si>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</si>
  <si>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</si>
  <si>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</si>
  <si>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</si>
  <si>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</si>
  <si>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</si>
  <si>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</si>
  <si>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</si>
  <si>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</si>
  <si>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</si>
  <si>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</si>
  <si>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</si>
  <si>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</si>
  <si>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</si>
  <si>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</si>
  <si>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</si>
  <si>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</si>
  <si>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</si>
  <si>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</si>
  <si>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</si>
  <si>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</si>
  <si>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</si>
  <si>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</si>
  <si>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</si>
  <si>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</si>
  <si>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</si>
  <si>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</si>
  <si>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</si>
  <si>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</si>
  <si>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</si>
  <si>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</si>
  <si>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</si>
  <si>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</si>
  <si>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</si>
  <si>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</si>
  <si>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</si>
  <si>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</si>
  <si>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</si>
  <si>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</si>
  <si>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</si>
  <si>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</si>
  <si>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</si>
  <si>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</si>
  <si>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</si>
  <si>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</si>
  <si>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</si>
  <si>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</si>
  <si>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</si>
  <si>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</si>
  <si>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</si>
  <si>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</si>
  <si>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</si>
  <si>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</si>
  <si>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</si>
  <si>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</si>
  <si>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</si>
  <si>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</si>
  <si>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</si>
  <si>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</si>
  <si>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</si>
  <si>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</si>
  <si>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</si>
  <si>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</si>
  <si>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</si>
  <si>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</si>
  <si>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</si>
  <si>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</si>
  <si>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</si>
  <si>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</si>
  <si>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</si>
  <si>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</si>
  <si>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</si>
  <si>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</si>
  <si>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</si>
  <si>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</si>
  <si>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</si>
  <si>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</si>
  <si>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</si>
  <si>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</si>
  <si>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</si>
  <si>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</si>
  <si>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</si>
  <si>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</si>
  <si>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</si>
  <si>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</si>
  <si>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</si>
  <si>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</si>
  <si>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</si>
  <si>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</si>
  <si>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</si>
  <si>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</si>
  <si>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</si>
  <si>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</si>
  <si>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</si>
  <si>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</si>
  <si>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</si>
  <si>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</si>
  <si>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</si>
  <si>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</si>
  <si>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</si>
  <si>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</si>
  <si>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</si>
  <si>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</si>
  <si>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</si>
  <si>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</si>
  <si>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</si>
  <si>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</si>
  <si>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</si>
  <si>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</si>
  <si>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</si>
  <si>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</si>
  <si>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</si>
  <si>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</si>
  <si>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</si>
  <si>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</si>
  <si>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</si>
  <si>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</si>
  <si>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</si>
  <si>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</si>
  <si>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</si>
  <si>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</si>
  <si>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</si>
  <si>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</si>
  <si>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</si>
  <si>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</si>
  <si>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</si>
  <si>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</si>
  <si>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</si>
  <si>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</si>
  <si>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</si>
  <si>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</si>
  <si>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</si>
  <si>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</si>
  <si>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</si>
  <si>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</si>
  <si>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</si>
  <si>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</si>
  <si>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</si>
  <si>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</si>
  <si>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</si>
  <si>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</si>
  <si>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DE LA CIUDAD SANITARIA DR. LUIS E. AYBAR, DISTRITO NACIONAL</t>
  </si>
  <si>
    <t xml:space="preserve">2.1.1.2.02 </t>
  </si>
  <si>
    <t xml:space="preserve">2.1.1.2.06 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</si>
  <si>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</si>
  <si>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</si>
  <si>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</si>
  <si>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</si>
  <si>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</si>
  <si>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</si>
  <si>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</si>
  <si>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</si>
  <si>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</si>
  <si>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</si>
  <si>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</si>
  <si>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</si>
  <si>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</si>
  <si>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</si>
  <si>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</si>
  <si>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</si>
  <si>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</si>
  <si>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</si>
  <si>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</si>
  <si>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</si>
  <si>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</si>
  <si>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</si>
  <si>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</si>
  <si>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</si>
  <si>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</si>
  <si>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</si>
  <si>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</si>
  <si>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</si>
  <si>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</si>
  <si>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</si>
  <si>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</si>
  <si>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</si>
  <si>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</si>
  <si>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</si>
  <si>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</si>
  <si>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</si>
  <si>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</si>
  <si>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</si>
  <si>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</si>
  <si>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</si>
  <si>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</si>
  <si>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</si>
  <si>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</si>
  <si>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</si>
  <si>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</si>
  <si>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</si>
  <si>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</si>
  <si>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</si>
  <si>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</si>
  <si>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</si>
  <si>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</si>
  <si>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</si>
  <si>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</si>
  <si>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</si>
  <si>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</si>
  <si>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</si>
  <si>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</si>
  <si>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</si>
  <si>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</si>
  <si>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</si>
  <si>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</si>
  <si>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</si>
  <si>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</si>
  <si>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</si>
  <si>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</si>
  <si>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</si>
  <si>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</si>
  <si>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</si>
  <si>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</si>
  <si>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</si>
  <si>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</si>
  <si>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</si>
  <si>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</si>
  <si>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</si>
  <si>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</si>
  <si>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</si>
  <si>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</si>
  <si>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</si>
  <si>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</si>
  <si>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</si>
  <si>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</si>
  <si>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2.2.5.3.02</t>
  </si>
  <si>
    <t>Alquiler de equipo para computación</t>
  </si>
  <si>
    <t>OTROS</t>
  </si>
  <si>
    <t>ENERO</t>
  </si>
  <si>
    <t>AL 31 DE ENERO 2018</t>
  </si>
  <si>
    <t>CONSTRUCCION HOSPITAL DE BOCA 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</si>
</sst>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10409]#,##0.00;\(#,##0.00\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44" fontId="9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0" fillId="0" borderId="11" xfId="0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" fontId="0" fillId="0" borderId="0" xfId="0" applyNumberFormat="1" applyBorder="1"/>
    <xf numFmtId="4" fontId="0" fillId="0" borderId="0" xfId="0" applyNumberFormat="1"/>
    <xf numFmtId="4" fontId="2" fillId="0" borderId="12" xfId="0" applyNumberFormat="1" applyFont="1" applyBorder="1"/>
    <xf numFmtId="4" fontId="0" fillId="0" borderId="0" xfId="0" applyNumberFormat="1" applyFill="1" applyBorder="1"/>
    <xf numFmtId="4" fontId="0" fillId="0" borderId="0" xfId="0" applyNumberFormat="1" applyFill="1"/>
    <xf numFmtId="4" fontId="2" fillId="0" borderId="0" xfId="0" applyNumberFormat="1" applyFont="1"/>
    <xf numFmtId="4" fontId="2" fillId="0" borderId="0" xfId="0" applyNumberFormat="1" applyFont="1" applyFill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13" xfId="0" applyFont="1" applyFill="1" applyBorder="1"/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3" xfId="0" applyFont="1" applyBorder="1"/>
    <xf numFmtId="0" fontId="0" fillId="0" borderId="6" xfId="0" applyBorder="1"/>
    <xf numFmtId="0" fontId="0" fillId="0" borderId="10" xfId="0" applyBorder="1" applyAlignment="1"/>
    <xf numFmtId="0" fontId="0" fillId="0" borderId="9" xfId="0" applyBorder="1" applyAlignment="1"/>
    <xf numFmtId="0" fontId="0" fillId="0" borderId="14" xfId="0" applyBorder="1"/>
    <xf numFmtId="0" fontId="0" fillId="0" borderId="0" xfId="0" applyBorder="1"/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0" borderId="0" xfId="0" applyNumberFormat="1" applyFont="1" applyBorder="1"/>
    <xf numFmtId="0" fontId="0" fillId="0" borderId="0" xfId="0" applyFill="1" applyBorder="1"/>
    <xf numFmtId="0" fontId="2" fillId="5" borderId="19" xfId="0" applyFont="1" applyFill="1" applyBorder="1"/>
    <xf numFmtId="0" fontId="2" fillId="5" borderId="2" xfId="0" applyFont="1" applyFill="1" applyBorder="1"/>
    <xf numFmtId="4" fontId="2" fillId="5" borderId="3" xfId="0" applyNumberFormat="1" applyFont="1" applyFill="1" applyBorder="1"/>
    <xf numFmtId="0" fontId="0" fillId="0" borderId="20" xfId="0" applyBorder="1"/>
    <xf numFmtId="4" fontId="0" fillId="0" borderId="20" xfId="0" applyNumberFormat="1" applyBorder="1"/>
    <xf numFmtId="0" fontId="2" fillId="0" borderId="0" xfId="0" applyFont="1" applyBorder="1"/>
    <xf numFmtId="4" fontId="2" fillId="0" borderId="18" xfId="0" applyNumberFormat="1" applyFont="1" applyBorder="1"/>
    <xf numFmtId="0" fontId="1" fillId="0" borderId="0" xfId="0" applyFont="1" applyBorder="1"/>
    <xf numFmtId="0" fontId="5" fillId="0" borderId="0" xfId="0" applyFont="1" applyBorder="1"/>
    <xf numFmtId="4" fontId="2" fillId="0" borderId="21" xfId="0" applyNumberFormat="1" applyFont="1" applyBorder="1"/>
    <xf numFmtId="4" fontId="5" fillId="0" borderId="0" xfId="0" applyNumberFormat="1" applyFont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7" fillId="0" borderId="11" xfId="0" applyFont="1" applyFill="1" applyBorder="1" applyAlignment="1" applyProtection="1">
      <alignment vertical="center" wrapText="1" readingOrder="1"/>
      <protection locked="0"/>
    </xf>
    <xf numFmtId="43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0" fillId="0" borderId="27" xfId="0" applyNumberFormat="1" applyBorder="1"/>
    <xf numFmtId="4" fontId="2" fillId="5" borderId="25" xfId="0" applyNumberFormat="1" applyFont="1" applyFill="1" applyBorder="1"/>
    <xf numFmtId="4" fontId="0" fillId="4" borderId="27" xfId="0" applyNumberFormat="1" applyFill="1" applyBorder="1"/>
    <xf numFmtId="4" fontId="2" fillId="0" borderId="31" xfId="0" applyNumberFormat="1" applyFont="1" applyBorder="1"/>
    <xf numFmtId="4" fontId="2" fillId="5" borderId="4" xfId="0" applyNumberFormat="1" applyFont="1" applyFill="1" applyBorder="1"/>
    <xf numFmtId="0" fontId="0" fillId="0" borderId="29" xfId="0" applyBorder="1"/>
    <xf numFmtId="0" fontId="2" fillId="0" borderId="30" xfId="0" applyFont="1" applyBorder="1"/>
    <xf numFmtId="0" fontId="2" fillId="0" borderId="14" xfId="0" applyFont="1" applyBorder="1"/>
    <xf numFmtId="4" fontId="2" fillId="0" borderId="32" xfId="0" applyNumberFormat="1" applyFont="1" applyBorder="1"/>
    <xf numFmtId="0" fontId="1" fillId="0" borderId="14" xfId="0" applyFont="1" applyBorder="1"/>
    <xf numFmtId="0" fontId="2" fillId="0" borderId="31" xfId="0" applyFont="1" applyBorder="1"/>
    <xf numFmtId="0" fontId="5" fillId="0" borderId="14" xfId="0" applyFont="1" applyBorder="1"/>
    <xf numFmtId="4" fontId="2" fillId="0" borderId="33" xfId="0" applyNumberFormat="1" applyFont="1" applyBorder="1"/>
    <xf numFmtId="43" fontId="0" fillId="0" borderId="0" xfId="0" applyNumberFormat="1"/>
    <xf numFmtId="43" fontId="0" fillId="0" borderId="0" xfId="0" applyNumberFormat="1" applyFill="1"/>
    <xf numFmtId="0" fontId="0" fillId="4" borderId="26" xfId="0" applyFill="1" applyBorder="1"/>
    <xf numFmtId="0" fontId="0" fillId="4" borderId="27" xfId="0" applyFill="1" applyBorder="1"/>
    <xf numFmtId="4" fontId="2" fillId="4" borderId="11" xfId="0" applyNumberFormat="1" applyFont="1" applyFill="1" applyBorder="1"/>
    <xf numFmtId="4" fontId="2" fillId="4" borderId="27" xfId="0" applyNumberFormat="1" applyFont="1" applyFill="1" applyBorder="1"/>
    <xf numFmtId="4" fontId="2" fillId="6" borderId="0" xfId="0" applyNumberFormat="1" applyFont="1" applyFill="1" applyBorder="1"/>
    <xf numFmtId="43" fontId="0" fillId="0" borderId="0" xfId="0" applyNumberFormat="1" applyFill="1" applyBorder="1"/>
    <xf numFmtId="0" fontId="0" fillId="0" borderId="13" xfId="0" applyBorder="1" applyAlignment="1">
      <alignment horizontal="center"/>
    </xf>
    <xf numFmtId="0" fontId="7" fillId="0" borderId="7" xfId="0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43" fontId="8" fillId="0" borderId="0" xfId="1" applyNumberFormat="1" applyFont="1" applyFill="1" applyBorder="1" applyAlignment="1" applyProtection="1">
      <alignment vertical="center" wrapText="1" readingOrder="1"/>
      <protection locked="0"/>
    </xf>
    <xf numFmtId="164" fontId="8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Border="1"/>
    <xf numFmtId="0" fontId="7" fillId="0" borderId="5" xfId="0" applyFont="1" applyFill="1" applyBorder="1" applyAlignment="1" applyProtection="1">
      <alignment horizontal="center" vertical="center" wrapText="1" readingOrder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39" fontId="8" fillId="0" borderId="7" xfId="1" applyNumberFormat="1" applyFont="1" applyFill="1" applyBorder="1" applyAlignment="1" applyProtection="1">
      <alignment vertical="center" wrapText="1" readingOrder="1"/>
      <protection locked="0"/>
    </xf>
    <xf numFmtId="44" fontId="0" fillId="0" borderId="0" xfId="3" applyFont="1"/>
    <xf numFmtId="44" fontId="2" fillId="0" borderId="0" xfId="0" applyNumberFormat="1" applyFont="1"/>
    <xf numFmtId="44" fontId="0" fillId="0" borderId="0" xfId="0" applyNumberFormat="1"/>
    <xf numFmtId="43" fontId="0" fillId="0" borderId="0" xfId="1" applyFont="1"/>
    <xf numFmtId="0" fontId="0" fillId="0" borderId="13" xfId="0" applyBorder="1" applyAlignment="1">
      <alignment horizontal="center"/>
    </xf>
    <xf numFmtId="43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" fontId="0" fillId="0" borderId="0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43" fontId="2" fillId="2" borderId="36" xfId="0" applyNumberFormat="1" applyFont="1" applyFill="1" applyBorder="1" applyAlignment="1">
      <alignment horizontal="center" vertical="center" wrapText="1"/>
    </xf>
    <xf numFmtId="39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1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 readingOrder="1"/>
      <protection locked="0"/>
    </xf>
    <xf numFmtId="0" fontId="7" fillId="0" borderId="38" xfId="0" applyFont="1" applyFill="1" applyBorder="1" applyAlignment="1" applyProtection="1">
      <alignment vertical="center" wrapText="1" readingOrder="1"/>
      <protection locked="0"/>
    </xf>
    <xf numFmtId="0" fontId="2" fillId="2" borderId="23" xfId="0" applyFont="1" applyFill="1" applyBorder="1" applyAlignment="1">
      <alignment horizontal="center" vertical="center" wrapText="1"/>
    </xf>
    <xf numFmtId="39" fontId="8" fillId="4" borderId="7" xfId="1" applyNumberFormat="1" applyFont="1" applyFill="1" applyBorder="1" applyAlignment="1" applyProtection="1">
      <alignment vertical="center" wrapText="1" readingOrder="1"/>
      <protection locked="0"/>
    </xf>
    <xf numFmtId="4" fontId="0" fillId="4" borderId="11" xfId="0" applyNumberFormat="1" applyFill="1" applyBorder="1"/>
    <xf numFmtId="4" fontId="0" fillId="4" borderId="0" xfId="0" applyNumberFormat="1" applyFill="1"/>
    <xf numFmtId="4" fontId="0" fillId="4" borderId="0" xfId="0" applyNumberFormat="1" applyFont="1" applyFill="1" applyAlignment="1">
      <alignment horizontal="right"/>
    </xf>
    <xf numFmtId="43" fontId="8" fillId="4" borderId="11" xfId="1" applyNumberFormat="1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topLeftCell="A175" workbookViewId="0">
      <selection activeCell="B189" sqref="B189"/>
    </sheetView>
  </sheetViews>
  <sheetFormatPr defaultColWidth="11.42578125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6" width="19.7109375" customWidth="1"/>
    <col min="7" max="7" width="17.7109375" style="1" bestFit="1" customWidth="1"/>
    <col min="8" max="8" width="18.7109375" bestFit="1" customWidth="1"/>
    <col min="9" max="11" width="17.7109375" bestFit="1" customWidth="1"/>
    <col min="12" max="12" width="16.7109375" bestFit="1" customWidth="1"/>
    <col min="13" max="13" width="17.7109375" bestFit="1" customWidth="1"/>
    <col min="14" max="14" width="15" bestFit="1" customWidth="1"/>
    <col min="15" max="15" width="17.7109375" bestFit="1" customWidth="1"/>
    <col min="16" max="17" width="15" bestFit="1" customWidth="1"/>
    <col min="18" max="21" width="16.7109375" bestFit="1" customWidth="1"/>
    <col min="22" max="22" width="17.7109375" bestFit="1" customWidth="1"/>
    <col min="244" max="244" width="7.85546875" customWidth="1"/>
    <col min="245" max="245" width="52.42578125" customWidth="1"/>
    <col min="246" max="246" width="16.140625" customWidth="1"/>
    <col min="247" max="247" width="16" customWidth="1"/>
    <col min="248" max="248" width="14.28515625" customWidth="1"/>
    <col min="249" max="249" width="15" customWidth="1"/>
    <col min="250" max="258" width="15.7109375" customWidth="1"/>
    <col min="259" max="259" width="15.85546875" customWidth="1"/>
    <col min="260" max="260" width="16.42578125" customWidth="1"/>
    <col min="261" max="261" width="15" customWidth="1"/>
    <col min="262" max="262" width="13.7109375" bestFit="1" customWidth="1"/>
    <col min="263" max="264" width="12.7109375" bestFit="1" customWidth="1"/>
    <col min="267" max="267" width="13.5703125" customWidth="1"/>
    <col min="268" max="268" width="17.140625" customWidth="1"/>
    <col min="269" max="269" width="12.7109375" bestFit="1" customWidth="1"/>
    <col min="500" max="500" width="7.85546875" customWidth="1"/>
    <col min="501" max="501" width="52.42578125" customWidth="1"/>
    <col min="502" max="502" width="16.140625" customWidth="1"/>
    <col min="503" max="503" width="16" customWidth="1"/>
    <col min="504" max="504" width="14.28515625" customWidth="1"/>
    <col min="505" max="505" width="15" customWidth="1"/>
    <col min="506" max="514" width="15.7109375" customWidth="1"/>
    <col min="515" max="515" width="15.85546875" customWidth="1"/>
    <col min="516" max="516" width="16.42578125" customWidth="1"/>
    <col min="517" max="517" width="15" customWidth="1"/>
    <col min="518" max="518" width="13.7109375" bestFit="1" customWidth="1"/>
    <col min="519" max="520" width="12.7109375" bestFit="1" customWidth="1"/>
    <col min="523" max="523" width="13.5703125" customWidth="1"/>
    <col min="524" max="524" width="17.140625" customWidth="1"/>
    <col min="525" max="525" width="12.7109375" bestFit="1" customWidth="1"/>
    <col min="756" max="756" width="7.85546875" customWidth="1"/>
    <col min="757" max="757" width="52.42578125" customWidth="1"/>
    <col min="758" max="758" width="16.140625" customWidth="1"/>
    <col min="759" max="759" width="16" customWidth="1"/>
    <col min="760" max="760" width="14.28515625" customWidth="1"/>
    <col min="761" max="761" width="15" customWidth="1"/>
    <col min="762" max="770" width="15.7109375" customWidth="1"/>
    <col min="771" max="771" width="15.85546875" customWidth="1"/>
    <col min="772" max="772" width="16.42578125" customWidth="1"/>
    <col min="773" max="773" width="15" customWidth="1"/>
    <col min="774" max="774" width="13.7109375" bestFit="1" customWidth="1"/>
    <col min="775" max="776" width="12.7109375" bestFit="1" customWidth="1"/>
    <col min="779" max="779" width="13.5703125" customWidth="1"/>
    <col min="780" max="780" width="17.140625" customWidth="1"/>
    <col min="781" max="781" width="12.7109375" bestFit="1" customWidth="1"/>
    <col min="1012" max="1012" width="7.85546875" customWidth="1"/>
    <col min="1013" max="1013" width="52.42578125" customWidth="1"/>
    <col min="1014" max="1014" width="16.140625" customWidth="1"/>
    <col min="1015" max="1015" width="16" customWidth="1"/>
    <col min="1016" max="1016" width="14.28515625" customWidth="1"/>
    <col min="1017" max="1017" width="15" customWidth="1"/>
    <col min="1018" max="1026" width="15.7109375" customWidth="1"/>
    <col min="1027" max="1027" width="15.85546875" customWidth="1"/>
    <col min="1028" max="1028" width="16.42578125" customWidth="1"/>
    <col min="1029" max="1029" width="15" customWidth="1"/>
    <col min="1030" max="1030" width="13.7109375" bestFit="1" customWidth="1"/>
    <col min="1031" max="1032" width="12.7109375" bestFit="1" customWidth="1"/>
    <col min="1035" max="1035" width="13.5703125" customWidth="1"/>
    <col min="1036" max="1036" width="17.140625" customWidth="1"/>
    <col min="1037" max="1037" width="12.7109375" bestFit="1" customWidth="1"/>
    <col min="1268" max="1268" width="7.85546875" customWidth="1"/>
    <col min="1269" max="1269" width="52.42578125" customWidth="1"/>
    <col min="1270" max="1270" width="16.140625" customWidth="1"/>
    <col min="1271" max="1271" width="16" customWidth="1"/>
    <col min="1272" max="1272" width="14.28515625" customWidth="1"/>
    <col min="1273" max="1273" width="15" customWidth="1"/>
    <col min="1274" max="1282" width="15.7109375" customWidth="1"/>
    <col min="1283" max="1283" width="15.85546875" customWidth="1"/>
    <col min="1284" max="1284" width="16.42578125" customWidth="1"/>
    <col min="1285" max="1285" width="15" customWidth="1"/>
    <col min="1286" max="1286" width="13.7109375" bestFit="1" customWidth="1"/>
    <col min="1287" max="1288" width="12.7109375" bestFit="1" customWidth="1"/>
    <col min="1291" max="1291" width="13.5703125" customWidth="1"/>
    <col min="1292" max="1292" width="17.140625" customWidth="1"/>
    <col min="1293" max="1293" width="12.7109375" bestFit="1" customWidth="1"/>
    <col min="1524" max="1524" width="7.85546875" customWidth="1"/>
    <col min="1525" max="1525" width="52.42578125" customWidth="1"/>
    <col min="1526" max="1526" width="16.140625" customWidth="1"/>
    <col min="1527" max="1527" width="16" customWidth="1"/>
    <col min="1528" max="1528" width="14.28515625" customWidth="1"/>
    <col min="1529" max="1529" width="15" customWidth="1"/>
    <col min="1530" max="1538" width="15.7109375" customWidth="1"/>
    <col min="1539" max="1539" width="15.85546875" customWidth="1"/>
    <col min="1540" max="1540" width="16.42578125" customWidth="1"/>
    <col min="1541" max="1541" width="15" customWidth="1"/>
    <col min="1542" max="1542" width="13.7109375" bestFit="1" customWidth="1"/>
    <col min="1543" max="1544" width="12.7109375" bestFit="1" customWidth="1"/>
    <col min="1547" max="1547" width="13.5703125" customWidth="1"/>
    <col min="1548" max="1548" width="17.140625" customWidth="1"/>
    <col min="1549" max="1549" width="12.7109375" bestFit="1" customWidth="1"/>
    <col min="1780" max="1780" width="7.85546875" customWidth="1"/>
    <col min="1781" max="1781" width="52.42578125" customWidth="1"/>
    <col min="1782" max="1782" width="16.140625" customWidth="1"/>
    <col min="1783" max="1783" width="16" customWidth="1"/>
    <col min="1784" max="1784" width="14.28515625" customWidth="1"/>
    <col min="1785" max="1785" width="15" customWidth="1"/>
    <col min="1786" max="1794" width="15.7109375" customWidth="1"/>
    <col min="1795" max="1795" width="15.85546875" customWidth="1"/>
    <col min="1796" max="1796" width="16.42578125" customWidth="1"/>
    <col min="1797" max="1797" width="15" customWidth="1"/>
    <col min="1798" max="1798" width="13.7109375" bestFit="1" customWidth="1"/>
    <col min="1799" max="1800" width="12.7109375" bestFit="1" customWidth="1"/>
    <col min="1803" max="1803" width="13.5703125" customWidth="1"/>
    <col min="1804" max="1804" width="17.140625" customWidth="1"/>
    <col min="1805" max="1805" width="12.7109375" bestFit="1" customWidth="1"/>
    <col min="2036" max="2036" width="7.85546875" customWidth="1"/>
    <col min="2037" max="2037" width="52.42578125" customWidth="1"/>
    <col min="2038" max="2038" width="16.140625" customWidth="1"/>
    <col min="2039" max="2039" width="16" customWidth="1"/>
    <col min="2040" max="2040" width="14.28515625" customWidth="1"/>
    <col min="2041" max="2041" width="15" customWidth="1"/>
    <col min="2042" max="2050" width="15.7109375" customWidth="1"/>
    <col min="2051" max="2051" width="15.85546875" customWidth="1"/>
    <col min="2052" max="2052" width="16.42578125" customWidth="1"/>
    <col min="2053" max="2053" width="15" customWidth="1"/>
    <col min="2054" max="2054" width="13.7109375" bestFit="1" customWidth="1"/>
    <col min="2055" max="2056" width="12.7109375" bestFit="1" customWidth="1"/>
    <col min="2059" max="2059" width="13.5703125" customWidth="1"/>
    <col min="2060" max="2060" width="17.140625" customWidth="1"/>
    <col min="2061" max="2061" width="12.7109375" bestFit="1" customWidth="1"/>
    <col min="2292" max="2292" width="7.85546875" customWidth="1"/>
    <col min="2293" max="2293" width="52.42578125" customWidth="1"/>
    <col min="2294" max="2294" width="16.140625" customWidth="1"/>
    <col min="2295" max="2295" width="16" customWidth="1"/>
    <col min="2296" max="2296" width="14.28515625" customWidth="1"/>
    <col min="2297" max="2297" width="15" customWidth="1"/>
    <col min="2298" max="2306" width="15.7109375" customWidth="1"/>
    <col min="2307" max="2307" width="15.85546875" customWidth="1"/>
    <col min="2308" max="2308" width="16.42578125" customWidth="1"/>
    <col min="2309" max="2309" width="15" customWidth="1"/>
    <col min="2310" max="2310" width="13.7109375" bestFit="1" customWidth="1"/>
    <col min="2311" max="2312" width="12.7109375" bestFit="1" customWidth="1"/>
    <col min="2315" max="2315" width="13.5703125" customWidth="1"/>
    <col min="2316" max="2316" width="17.140625" customWidth="1"/>
    <col min="2317" max="2317" width="12.7109375" bestFit="1" customWidth="1"/>
    <col min="2548" max="2548" width="7.85546875" customWidth="1"/>
    <col min="2549" max="2549" width="52.42578125" customWidth="1"/>
    <col min="2550" max="2550" width="16.140625" customWidth="1"/>
    <col min="2551" max="2551" width="16" customWidth="1"/>
    <col min="2552" max="2552" width="14.28515625" customWidth="1"/>
    <col min="2553" max="2553" width="15" customWidth="1"/>
    <col min="2554" max="2562" width="15.7109375" customWidth="1"/>
    <col min="2563" max="2563" width="15.85546875" customWidth="1"/>
    <col min="2564" max="2564" width="16.42578125" customWidth="1"/>
    <col min="2565" max="2565" width="15" customWidth="1"/>
    <col min="2566" max="2566" width="13.7109375" bestFit="1" customWidth="1"/>
    <col min="2567" max="2568" width="12.7109375" bestFit="1" customWidth="1"/>
    <col min="2571" max="2571" width="13.5703125" customWidth="1"/>
    <col min="2572" max="2572" width="17.140625" customWidth="1"/>
    <col min="2573" max="2573" width="12.7109375" bestFit="1" customWidth="1"/>
    <col min="2804" max="2804" width="7.85546875" customWidth="1"/>
    <col min="2805" max="2805" width="52.42578125" customWidth="1"/>
    <col min="2806" max="2806" width="16.140625" customWidth="1"/>
    <col min="2807" max="2807" width="16" customWidth="1"/>
    <col min="2808" max="2808" width="14.28515625" customWidth="1"/>
    <col min="2809" max="2809" width="15" customWidth="1"/>
    <col min="2810" max="2818" width="15.7109375" customWidth="1"/>
    <col min="2819" max="2819" width="15.85546875" customWidth="1"/>
    <col min="2820" max="2820" width="16.42578125" customWidth="1"/>
    <col min="2821" max="2821" width="15" customWidth="1"/>
    <col min="2822" max="2822" width="13.7109375" bestFit="1" customWidth="1"/>
    <col min="2823" max="2824" width="12.7109375" bestFit="1" customWidth="1"/>
    <col min="2827" max="2827" width="13.5703125" customWidth="1"/>
    <col min="2828" max="2828" width="17.140625" customWidth="1"/>
    <col min="2829" max="2829" width="12.7109375" bestFit="1" customWidth="1"/>
    <col min="3060" max="3060" width="7.85546875" customWidth="1"/>
    <col min="3061" max="3061" width="52.42578125" customWidth="1"/>
    <col min="3062" max="3062" width="16.140625" customWidth="1"/>
    <col min="3063" max="3063" width="16" customWidth="1"/>
    <col min="3064" max="3064" width="14.28515625" customWidth="1"/>
    <col min="3065" max="3065" width="15" customWidth="1"/>
    <col min="3066" max="3074" width="15.7109375" customWidth="1"/>
    <col min="3075" max="3075" width="15.85546875" customWidth="1"/>
    <col min="3076" max="3076" width="16.42578125" customWidth="1"/>
    <col min="3077" max="3077" width="15" customWidth="1"/>
    <col min="3078" max="3078" width="13.7109375" bestFit="1" customWidth="1"/>
    <col min="3079" max="3080" width="12.7109375" bestFit="1" customWidth="1"/>
    <col min="3083" max="3083" width="13.5703125" customWidth="1"/>
    <col min="3084" max="3084" width="17.140625" customWidth="1"/>
    <col min="3085" max="3085" width="12.7109375" bestFit="1" customWidth="1"/>
    <col min="3316" max="3316" width="7.85546875" customWidth="1"/>
    <col min="3317" max="3317" width="52.42578125" customWidth="1"/>
    <col min="3318" max="3318" width="16.140625" customWidth="1"/>
    <col min="3319" max="3319" width="16" customWidth="1"/>
    <col min="3320" max="3320" width="14.28515625" customWidth="1"/>
    <col min="3321" max="3321" width="15" customWidth="1"/>
    <col min="3322" max="3330" width="15.7109375" customWidth="1"/>
    <col min="3331" max="3331" width="15.85546875" customWidth="1"/>
    <col min="3332" max="3332" width="16.42578125" customWidth="1"/>
    <col min="3333" max="3333" width="15" customWidth="1"/>
    <col min="3334" max="3334" width="13.7109375" bestFit="1" customWidth="1"/>
    <col min="3335" max="3336" width="12.7109375" bestFit="1" customWidth="1"/>
    <col min="3339" max="3339" width="13.5703125" customWidth="1"/>
    <col min="3340" max="3340" width="17.140625" customWidth="1"/>
    <col min="3341" max="3341" width="12.7109375" bestFit="1" customWidth="1"/>
    <col min="3572" max="3572" width="7.85546875" customWidth="1"/>
    <col min="3573" max="3573" width="52.42578125" customWidth="1"/>
    <col min="3574" max="3574" width="16.140625" customWidth="1"/>
    <col min="3575" max="3575" width="16" customWidth="1"/>
    <col min="3576" max="3576" width="14.28515625" customWidth="1"/>
    <col min="3577" max="3577" width="15" customWidth="1"/>
    <col min="3578" max="3586" width="15.7109375" customWidth="1"/>
    <col min="3587" max="3587" width="15.85546875" customWidth="1"/>
    <col min="3588" max="3588" width="16.42578125" customWidth="1"/>
    <col min="3589" max="3589" width="15" customWidth="1"/>
    <col min="3590" max="3590" width="13.7109375" bestFit="1" customWidth="1"/>
    <col min="3591" max="3592" width="12.7109375" bestFit="1" customWidth="1"/>
    <col min="3595" max="3595" width="13.5703125" customWidth="1"/>
    <col min="3596" max="3596" width="17.140625" customWidth="1"/>
    <col min="3597" max="3597" width="12.7109375" bestFit="1" customWidth="1"/>
    <col min="3828" max="3828" width="7.85546875" customWidth="1"/>
    <col min="3829" max="3829" width="52.42578125" customWidth="1"/>
    <col min="3830" max="3830" width="16.140625" customWidth="1"/>
    <col min="3831" max="3831" width="16" customWidth="1"/>
    <col min="3832" max="3832" width="14.28515625" customWidth="1"/>
    <col min="3833" max="3833" width="15" customWidth="1"/>
    <col min="3834" max="3842" width="15.7109375" customWidth="1"/>
    <col min="3843" max="3843" width="15.85546875" customWidth="1"/>
    <col min="3844" max="3844" width="16.42578125" customWidth="1"/>
    <col min="3845" max="3845" width="15" customWidth="1"/>
    <col min="3846" max="3846" width="13.7109375" bestFit="1" customWidth="1"/>
    <col min="3847" max="3848" width="12.7109375" bestFit="1" customWidth="1"/>
    <col min="3851" max="3851" width="13.5703125" customWidth="1"/>
    <col min="3852" max="3852" width="17.140625" customWidth="1"/>
    <col min="3853" max="3853" width="12.7109375" bestFit="1" customWidth="1"/>
    <col min="4084" max="4084" width="7.85546875" customWidth="1"/>
    <col min="4085" max="4085" width="52.42578125" customWidth="1"/>
    <col min="4086" max="4086" width="16.140625" customWidth="1"/>
    <col min="4087" max="4087" width="16" customWidth="1"/>
    <col min="4088" max="4088" width="14.28515625" customWidth="1"/>
    <col min="4089" max="4089" width="15" customWidth="1"/>
    <col min="4090" max="4098" width="15.7109375" customWidth="1"/>
    <col min="4099" max="4099" width="15.85546875" customWidth="1"/>
    <col min="4100" max="4100" width="16.42578125" customWidth="1"/>
    <col min="4101" max="4101" width="15" customWidth="1"/>
    <col min="4102" max="4102" width="13.7109375" bestFit="1" customWidth="1"/>
    <col min="4103" max="4104" width="12.7109375" bestFit="1" customWidth="1"/>
    <col min="4107" max="4107" width="13.5703125" customWidth="1"/>
    <col min="4108" max="4108" width="17.140625" customWidth="1"/>
    <col min="4109" max="4109" width="12.7109375" bestFit="1" customWidth="1"/>
    <col min="4340" max="4340" width="7.85546875" customWidth="1"/>
    <col min="4341" max="4341" width="52.42578125" customWidth="1"/>
    <col min="4342" max="4342" width="16.140625" customWidth="1"/>
    <col min="4343" max="4343" width="16" customWidth="1"/>
    <col min="4344" max="4344" width="14.28515625" customWidth="1"/>
    <col min="4345" max="4345" width="15" customWidth="1"/>
    <col min="4346" max="4354" width="15.7109375" customWidth="1"/>
    <col min="4355" max="4355" width="15.85546875" customWidth="1"/>
    <col min="4356" max="4356" width="16.42578125" customWidth="1"/>
    <col min="4357" max="4357" width="15" customWidth="1"/>
    <col min="4358" max="4358" width="13.7109375" bestFit="1" customWidth="1"/>
    <col min="4359" max="4360" width="12.7109375" bestFit="1" customWidth="1"/>
    <col min="4363" max="4363" width="13.5703125" customWidth="1"/>
    <col min="4364" max="4364" width="17.140625" customWidth="1"/>
    <col min="4365" max="4365" width="12.7109375" bestFit="1" customWidth="1"/>
    <col min="4596" max="4596" width="7.85546875" customWidth="1"/>
    <col min="4597" max="4597" width="52.42578125" customWidth="1"/>
    <col min="4598" max="4598" width="16.140625" customWidth="1"/>
    <col min="4599" max="4599" width="16" customWidth="1"/>
    <col min="4600" max="4600" width="14.28515625" customWidth="1"/>
    <col min="4601" max="4601" width="15" customWidth="1"/>
    <col min="4602" max="4610" width="15.7109375" customWidth="1"/>
    <col min="4611" max="4611" width="15.85546875" customWidth="1"/>
    <col min="4612" max="4612" width="16.42578125" customWidth="1"/>
    <col min="4613" max="4613" width="15" customWidth="1"/>
    <col min="4614" max="4614" width="13.7109375" bestFit="1" customWidth="1"/>
    <col min="4615" max="4616" width="12.7109375" bestFit="1" customWidth="1"/>
    <col min="4619" max="4619" width="13.5703125" customWidth="1"/>
    <col min="4620" max="4620" width="17.140625" customWidth="1"/>
    <col min="4621" max="4621" width="12.7109375" bestFit="1" customWidth="1"/>
    <col min="4852" max="4852" width="7.85546875" customWidth="1"/>
    <col min="4853" max="4853" width="52.42578125" customWidth="1"/>
    <col min="4854" max="4854" width="16.140625" customWidth="1"/>
    <col min="4855" max="4855" width="16" customWidth="1"/>
    <col min="4856" max="4856" width="14.28515625" customWidth="1"/>
    <col min="4857" max="4857" width="15" customWidth="1"/>
    <col min="4858" max="4866" width="15.7109375" customWidth="1"/>
    <col min="4867" max="4867" width="15.85546875" customWidth="1"/>
    <col min="4868" max="4868" width="16.42578125" customWidth="1"/>
    <col min="4869" max="4869" width="15" customWidth="1"/>
    <col min="4870" max="4870" width="13.7109375" bestFit="1" customWidth="1"/>
    <col min="4871" max="4872" width="12.7109375" bestFit="1" customWidth="1"/>
    <col min="4875" max="4875" width="13.5703125" customWidth="1"/>
    <col min="4876" max="4876" width="17.140625" customWidth="1"/>
    <col min="4877" max="4877" width="12.7109375" bestFit="1" customWidth="1"/>
    <col min="5108" max="5108" width="7.85546875" customWidth="1"/>
    <col min="5109" max="5109" width="52.42578125" customWidth="1"/>
    <col min="5110" max="5110" width="16.140625" customWidth="1"/>
    <col min="5111" max="5111" width="16" customWidth="1"/>
    <col min="5112" max="5112" width="14.28515625" customWidth="1"/>
    <col min="5113" max="5113" width="15" customWidth="1"/>
    <col min="5114" max="5122" width="15.7109375" customWidth="1"/>
    <col min="5123" max="5123" width="15.85546875" customWidth="1"/>
    <col min="5124" max="5124" width="16.42578125" customWidth="1"/>
    <col min="5125" max="5125" width="15" customWidth="1"/>
    <col min="5126" max="5126" width="13.7109375" bestFit="1" customWidth="1"/>
    <col min="5127" max="5128" width="12.7109375" bestFit="1" customWidth="1"/>
    <col min="5131" max="5131" width="13.5703125" customWidth="1"/>
    <col min="5132" max="5132" width="17.140625" customWidth="1"/>
    <col min="5133" max="5133" width="12.7109375" bestFit="1" customWidth="1"/>
    <col min="5364" max="5364" width="7.85546875" customWidth="1"/>
    <col min="5365" max="5365" width="52.42578125" customWidth="1"/>
    <col min="5366" max="5366" width="16.140625" customWidth="1"/>
    <col min="5367" max="5367" width="16" customWidth="1"/>
    <col min="5368" max="5368" width="14.28515625" customWidth="1"/>
    <col min="5369" max="5369" width="15" customWidth="1"/>
    <col min="5370" max="5378" width="15.7109375" customWidth="1"/>
    <col min="5379" max="5379" width="15.85546875" customWidth="1"/>
    <col min="5380" max="5380" width="16.42578125" customWidth="1"/>
    <col min="5381" max="5381" width="15" customWidth="1"/>
    <col min="5382" max="5382" width="13.7109375" bestFit="1" customWidth="1"/>
    <col min="5383" max="5384" width="12.7109375" bestFit="1" customWidth="1"/>
    <col min="5387" max="5387" width="13.5703125" customWidth="1"/>
    <col min="5388" max="5388" width="17.140625" customWidth="1"/>
    <col min="5389" max="5389" width="12.7109375" bestFit="1" customWidth="1"/>
    <col min="5620" max="5620" width="7.85546875" customWidth="1"/>
    <col min="5621" max="5621" width="52.42578125" customWidth="1"/>
    <col min="5622" max="5622" width="16.140625" customWidth="1"/>
    <col min="5623" max="5623" width="16" customWidth="1"/>
    <col min="5624" max="5624" width="14.28515625" customWidth="1"/>
    <col min="5625" max="5625" width="15" customWidth="1"/>
    <col min="5626" max="5634" width="15.7109375" customWidth="1"/>
    <col min="5635" max="5635" width="15.85546875" customWidth="1"/>
    <col min="5636" max="5636" width="16.42578125" customWidth="1"/>
    <col min="5637" max="5637" width="15" customWidth="1"/>
    <col min="5638" max="5638" width="13.7109375" bestFit="1" customWidth="1"/>
    <col min="5639" max="5640" width="12.7109375" bestFit="1" customWidth="1"/>
    <col min="5643" max="5643" width="13.5703125" customWidth="1"/>
    <col min="5644" max="5644" width="17.140625" customWidth="1"/>
    <col min="5645" max="5645" width="12.7109375" bestFit="1" customWidth="1"/>
    <col min="5876" max="5876" width="7.85546875" customWidth="1"/>
    <col min="5877" max="5877" width="52.42578125" customWidth="1"/>
    <col min="5878" max="5878" width="16.140625" customWidth="1"/>
    <col min="5879" max="5879" width="16" customWidth="1"/>
    <col min="5880" max="5880" width="14.28515625" customWidth="1"/>
    <col min="5881" max="5881" width="15" customWidth="1"/>
    <col min="5882" max="5890" width="15.7109375" customWidth="1"/>
    <col min="5891" max="5891" width="15.85546875" customWidth="1"/>
    <col min="5892" max="5892" width="16.42578125" customWidth="1"/>
    <col min="5893" max="5893" width="15" customWidth="1"/>
    <col min="5894" max="5894" width="13.7109375" bestFit="1" customWidth="1"/>
    <col min="5895" max="5896" width="12.7109375" bestFit="1" customWidth="1"/>
    <col min="5899" max="5899" width="13.5703125" customWidth="1"/>
    <col min="5900" max="5900" width="17.140625" customWidth="1"/>
    <col min="5901" max="5901" width="12.7109375" bestFit="1" customWidth="1"/>
    <col min="6132" max="6132" width="7.85546875" customWidth="1"/>
    <col min="6133" max="6133" width="52.42578125" customWidth="1"/>
    <col min="6134" max="6134" width="16.140625" customWidth="1"/>
    <col min="6135" max="6135" width="16" customWidth="1"/>
    <col min="6136" max="6136" width="14.28515625" customWidth="1"/>
    <col min="6137" max="6137" width="15" customWidth="1"/>
    <col min="6138" max="6146" width="15.7109375" customWidth="1"/>
    <col min="6147" max="6147" width="15.85546875" customWidth="1"/>
    <col min="6148" max="6148" width="16.42578125" customWidth="1"/>
    <col min="6149" max="6149" width="15" customWidth="1"/>
    <col min="6150" max="6150" width="13.7109375" bestFit="1" customWidth="1"/>
    <col min="6151" max="6152" width="12.7109375" bestFit="1" customWidth="1"/>
    <col min="6155" max="6155" width="13.5703125" customWidth="1"/>
    <col min="6156" max="6156" width="17.140625" customWidth="1"/>
    <col min="6157" max="6157" width="12.7109375" bestFit="1" customWidth="1"/>
    <col min="6388" max="6388" width="7.85546875" customWidth="1"/>
    <col min="6389" max="6389" width="52.42578125" customWidth="1"/>
    <col min="6390" max="6390" width="16.140625" customWidth="1"/>
    <col min="6391" max="6391" width="16" customWidth="1"/>
    <col min="6392" max="6392" width="14.28515625" customWidth="1"/>
    <col min="6393" max="6393" width="15" customWidth="1"/>
    <col min="6394" max="6402" width="15.7109375" customWidth="1"/>
    <col min="6403" max="6403" width="15.85546875" customWidth="1"/>
    <col min="6404" max="6404" width="16.42578125" customWidth="1"/>
    <col min="6405" max="6405" width="15" customWidth="1"/>
    <col min="6406" max="6406" width="13.7109375" bestFit="1" customWidth="1"/>
    <col min="6407" max="6408" width="12.7109375" bestFit="1" customWidth="1"/>
    <col min="6411" max="6411" width="13.5703125" customWidth="1"/>
    <col min="6412" max="6412" width="17.140625" customWidth="1"/>
    <col min="6413" max="6413" width="12.7109375" bestFit="1" customWidth="1"/>
    <col min="6644" max="6644" width="7.85546875" customWidth="1"/>
    <col min="6645" max="6645" width="52.42578125" customWidth="1"/>
    <col min="6646" max="6646" width="16.140625" customWidth="1"/>
    <col min="6647" max="6647" width="16" customWidth="1"/>
    <col min="6648" max="6648" width="14.28515625" customWidth="1"/>
    <col min="6649" max="6649" width="15" customWidth="1"/>
    <col min="6650" max="6658" width="15.7109375" customWidth="1"/>
    <col min="6659" max="6659" width="15.85546875" customWidth="1"/>
    <col min="6660" max="6660" width="16.42578125" customWidth="1"/>
    <col min="6661" max="6661" width="15" customWidth="1"/>
    <col min="6662" max="6662" width="13.7109375" bestFit="1" customWidth="1"/>
    <col min="6663" max="6664" width="12.7109375" bestFit="1" customWidth="1"/>
    <col min="6667" max="6667" width="13.5703125" customWidth="1"/>
    <col min="6668" max="6668" width="17.140625" customWidth="1"/>
    <col min="6669" max="6669" width="12.7109375" bestFit="1" customWidth="1"/>
    <col min="6900" max="6900" width="7.85546875" customWidth="1"/>
    <col min="6901" max="6901" width="52.42578125" customWidth="1"/>
    <col min="6902" max="6902" width="16.140625" customWidth="1"/>
    <col min="6903" max="6903" width="16" customWidth="1"/>
    <col min="6904" max="6904" width="14.28515625" customWidth="1"/>
    <col min="6905" max="6905" width="15" customWidth="1"/>
    <col min="6906" max="6914" width="15.7109375" customWidth="1"/>
    <col min="6915" max="6915" width="15.85546875" customWidth="1"/>
    <col min="6916" max="6916" width="16.42578125" customWidth="1"/>
    <col min="6917" max="6917" width="15" customWidth="1"/>
    <col min="6918" max="6918" width="13.7109375" bestFit="1" customWidth="1"/>
    <col min="6919" max="6920" width="12.7109375" bestFit="1" customWidth="1"/>
    <col min="6923" max="6923" width="13.5703125" customWidth="1"/>
    <col min="6924" max="6924" width="17.140625" customWidth="1"/>
    <col min="6925" max="6925" width="12.7109375" bestFit="1" customWidth="1"/>
    <col min="7156" max="7156" width="7.85546875" customWidth="1"/>
    <col min="7157" max="7157" width="52.42578125" customWidth="1"/>
    <col min="7158" max="7158" width="16.140625" customWidth="1"/>
    <col min="7159" max="7159" width="16" customWidth="1"/>
    <col min="7160" max="7160" width="14.28515625" customWidth="1"/>
    <col min="7161" max="7161" width="15" customWidth="1"/>
    <col min="7162" max="7170" width="15.7109375" customWidth="1"/>
    <col min="7171" max="7171" width="15.85546875" customWidth="1"/>
    <col min="7172" max="7172" width="16.42578125" customWidth="1"/>
    <col min="7173" max="7173" width="15" customWidth="1"/>
    <col min="7174" max="7174" width="13.7109375" bestFit="1" customWidth="1"/>
    <col min="7175" max="7176" width="12.7109375" bestFit="1" customWidth="1"/>
    <col min="7179" max="7179" width="13.5703125" customWidth="1"/>
    <col min="7180" max="7180" width="17.140625" customWidth="1"/>
    <col min="7181" max="7181" width="12.7109375" bestFit="1" customWidth="1"/>
    <col min="7412" max="7412" width="7.85546875" customWidth="1"/>
    <col min="7413" max="7413" width="52.42578125" customWidth="1"/>
    <col min="7414" max="7414" width="16.140625" customWidth="1"/>
    <col min="7415" max="7415" width="16" customWidth="1"/>
    <col min="7416" max="7416" width="14.28515625" customWidth="1"/>
    <col min="7417" max="7417" width="15" customWidth="1"/>
    <col min="7418" max="7426" width="15.7109375" customWidth="1"/>
    <col min="7427" max="7427" width="15.85546875" customWidth="1"/>
    <col min="7428" max="7428" width="16.42578125" customWidth="1"/>
    <col min="7429" max="7429" width="15" customWidth="1"/>
    <col min="7430" max="7430" width="13.7109375" bestFit="1" customWidth="1"/>
    <col min="7431" max="7432" width="12.7109375" bestFit="1" customWidth="1"/>
    <col min="7435" max="7435" width="13.5703125" customWidth="1"/>
    <col min="7436" max="7436" width="17.140625" customWidth="1"/>
    <col min="7437" max="7437" width="12.7109375" bestFit="1" customWidth="1"/>
    <col min="7668" max="7668" width="7.85546875" customWidth="1"/>
    <col min="7669" max="7669" width="52.42578125" customWidth="1"/>
    <col min="7670" max="7670" width="16.140625" customWidth="1"/>
    <col min="7671" max="7671" width="16" customWidth="1"/>
    <col min="7672" max="7672" width="14.28515625" customWidth="1"/>
    <col min="7673" max="7673" width="15" customWidth="1"/>
    <col min="7674" max="7682" width="15.7109375" customWidth="1"/>
    <col min="7683" max="7683" width="15.85546875" customWidth="1"/>
    <col min="7684" max="7684" width="16.42578125" customWidth="1"/>
    <col min="7685" max="7685" width="15" customWidth="1"/>
    <col min="7686" max="7686" width="13.7109375" bestFit="1" customWidth="1"/>
    <col min="7687" max="7688" width="12.7109375" bestFit="1" customWidth="1"/>
    <col min="7691" max="7691" width="13.5703125" customWidth="1"/>
    <col min="7692" max="7692" width="17.140625" customWidth="1"/>
    <col min="7693" max="7693" width="12.7109375" bestFit="1" customWidth="1"/>
    <col min="7924" max="7924" width="7.85546875" customWidth="1"/>
    <col min="7925" max="7925" width="52.42578125" customWidth="1"/>
    <col min="7926" max="7926" width="16.140625" customWidth="1"/>
    <col min="7927" max="7927" width="16" customWidth="1"/>
    <col min="7928" max="7928" width="14.28515625" customWidth="1"/>
    <col min="7929" max="7929" width="15" customWidth="1"/>
    <col min="7930" max="7938" width="15.7109375" customWidth="1"/>
    <col min="7939" max="7939" width="15.85546875" customWidth="1"/>
    <col min="7940" max="7940" width="16.42578125" customWidth="1"/>
    <col min="7941" max="7941" width="15" customWidth="1"/>
    <col min="7942" max="7942" width="13.7109375" bestFit="1" customWidth="1"/>
    <col min="7943" max="7944" width="12.7109375" bestFit="1" customWidth="1"/>
    <col min="7947" max="7947" width="13.5703125" customWidth="1"/>
    <col min="7948" max="7948" width="17.140625" customWidth="1"/>
    <col min="7949" max="7949" width="12.7109375" bestFit="1" customWidth="1"/>
    <col min="8180" max="8180" width="7.85546875" customWidth="1"/>
    <col min="8181" max="8181" width="52.42578125" customWidth="1"/>
    <col min="8182" max="8182" width="16.140625" customWidth="1"/>
    <col min="8183" max="8183" width="16" customWidth="1"/>
    <col min="8184" max="8184" width="14.28515625" customWidth="1"/>
    <col min="8185" max="8185" width="15" customWidth="1"/>
    <col min="8186" max="8194" width="15.7109375" customWidth="1"/>
    <col min="8195" max="8195" width="15.85546875" customWidth="1"/>
    <col min="8196" max="8196" width="16.42578125" customWidth="1"/>
    <col min="8197" max="8197" width="15" customWidth="1"/>
    <col min="8198" max="8198" width="13.7109375" bestFit="1" customWidth="1"/>
    <col min="8199" max="8200" width="12.7109375" bestFit="1" customWidth="1"/>
    <col min="8203" max="8203" width="13.5703125" customWidth="1"/>
    <col min="8204" max="8204" width="17.140625" customWidth="1"/>
    <col min="8205" max="8205" width="12.7109375" bestFit="1" customWidth="1"/>
    <col min="8436" max="8436" width="7.85546875" customWidth="1"/>
    <col min="8437" max="8437" width="52.42578125" customWidth="1"/>
    <col min="8438" max="8438" width="16.140625" customWidth="1"/>
    <col min="8439" max="8439" width="16" customWidth="1"/>
    <col min="8440" max="8440" width="14.28515625" customWidth="1"/>
    <col min="8441" max="8441" width="15" customWidth="1"/>
    <col min="8442" max="8450" width="15.7109375" customWidth="1"/>
    <col min="8451" max="8451" width="15.85546875" customWidth="1"/>
    <col min="8452" max="8452" width="16.42578125" customWidth="1"/>
    <col min="8453" max="8453" width="15" customWidth="1"/>
    <col min="8454" max="8454" width="13.7109375" bestFit="1" customWidth="1"/>
    <col min="8455" max="8456" width="12.7109375" bestFit="1" customWidth="1"/>
    <col min="8459" max="8459" width="13.5703125" customWidth="1"/>
    <col min="8460" max="8460" width="17.140625" customWidth="1"/>
    <col min="8461" max="8461" width="12.7109375" bestFit="1" customWidth="1"/>
    <col min="8692" max="8692" width="7.85546875" customWidth="1"/>
    <col min="8693" max="8693" width="52.42578125" customWidth="1"/>
    <col min="8694" max="8694" width="16.140625" customWidth="1"/>
    <col min="8695" max="8695" width="16" customWidth="1"/>
    <col min="8696" max="8696" width="14.28515625" customWidth="1"/>
    <col min="8697" max="8697" width="15" customWidth="1"/>
    <col min="8698" max="8706" width="15.7109375" customWidth="1"/>
    <col min="8707" max="8707" width="15.85546875" customWidth="1"/>
    <col min="8708" max="8708" width="16.42578125" customWidth="1"/>
    <col min="8709" max="8709" width="15" customWidth="1"/>
    <col min="8710" max="8710" width="13.7109375" bestFit="1" customWidth="1"/>
    <col min="8711" max="8712" width="12.7109375" bestFit="1" customWidth="1"/>
    <col min="8715" max="8715" width="13.5703125" customWidth="1"/>
    <col min="8716" max="8716" width="17.140625" customWidth="1"/>
    <col min="8717" max="8717" width="12.7109375" bestFit="1" customWidth="1"/>
    <col min="8948" max="8948" width="7.85546875" customWidth="1"/>
    <col min="8949" max="8949" width="52.42578125" customWidth="1"/>
    <col min="8950" max="8950" width="16.140625" customWidth="1"/>
    <col min="8951" max="8951" width="16" customWidth="1"/>
    <col min="8952" max="8952" width="14.28515625" customWidth="1"/>
    <col min="8953" max="8953" width="15" customWidth="1"/>
    <col min="8954" max="8962" width="15.7109375" customWidth="1"/>
    <col min="8963" max="8963" width="15.85546875" customWidth="1"/>
    <col min="8964" max="8964" width="16.42578125" customWidth="1"/>
    <col min="8965" max="8965" width="15" customWidth="1"/>
    <col min="8966" max="8966" width="13.7109375" bestFit="1" customWidth="1"/>
    <col min="8967" max="8968" width="12.7109375" bestFit="1" customWidth="1"/>
    <col min="8971" max="8971" width="13.5703125" customWidth="1"/>
    <col min="8972" max="8972" width="17.140625" customWidth="1"/>
    <col min="8973" max="8973" width="12.7109375" bestFit="1" customWidth="1"/>
    <col min="9204" max="9204" width="7.85546875" customWidth="1"/>
    <col min="9205" max="9205" width="52.42578125" customWidth="1"/>
    <col min="9206" max="9206" width="16.140625" customWidth="1"/>
    <col min="9207" max="9207" width="16" customWidth="1"/>
    <col min="9208" max="9208" width="14.28515625" customWidth="1"/>
    <col min="9209" max="9209" width="15" customWidth="1"/>
    <col min="9210" max="9218" width="15.7109375" customWidth="1"/>
    <col min="9219" max="9219" width="15.85546875" customWidth="1"/>
    <col min="9220" max="9220" width="16.42578125" customWidth="1"/>
    <col min="9221" max="9221" width="15" customWidth="1"/>
    <col min="9222" max="9222" width="13.7109375" bestFit="1" customWidth="1"/>
    <col min="9223" max="9224" width="12.7109375" bestFit="1" customWidth="1"/>
    <col min="9227" max="9227" width="13.5703125" customWidth="1"/>
    <col min="9228" max="9228" width="17.140625" customWidth="1"/>
    <col min="9229" max="9229" width="12.7109375" bestFit="1" customWidth="1"/>
    <col min="9460" max="9460" width="7.85546875" customWidth="1"/>
    <col min="9461" max="9461" width="52.42578125" customWidth="1"/>
    <col min="9462" max="9462" width="16.140625" customWidth="1"/>
    <col min="9463" max="9463" width="16" customWidth="1"/>
    <col min="9464" max="9464" width="14.28515625" customWidth="1"/>
    <col min="9465" max="9465" width="15" customWidth="1"/>
    <col min="9466" max="9474" width="15.7109375" customWidth="1"/>
    <col min="9475" max="9475" width="15.85546875" customWidth="1"/>
    <col min="9476" max="9476" width="16.42578125" customWidth="1"/>
    <col min="9477" max="9477" width="15" customWidth="1"/>
    <col min="9478" max="9478" width="13.7109375" bestFit="1" customWidth="1"/>
    <col min="9479" max="9480" width="12.7109375" bestFit="1" customWidth="1"/>
    <col min="9483" max="9483" width="13.5703125" customWidth="1"/>
    <col min="9484" max="9484" width="17.140625" customWidth="1"/>
    <col min="9485" max="9485" width="12.7109375" bestFit="1" customWidth="1"/>
    <col min="9716" max="9716" width="7.85546875" customWidth="1"/>
    <col min="9717" max="9717" width="52.42578125" customWidth="1"/>
    <col min="9718" max="9718" width="16.140625" customWidth="1"/>
    <col min="9719" max="9719" width="16" customWidth="1"/>
    <col min="9720" max="9720" width="14.28515625" customWidth="1"/>
    <col min="9721" max="9721" width="15" customWidth="1"/>
    <col min="9722" max="9730" width="15.7109375" customWidth="1"/>
    <col min="9731" max="9731" width="15.85546875" customWidth="1"/>
    <col min="9732" max="9732" width="16.42578125" customWidth="1"/>
    <col min="9733" max="9733" width="15" customWidth="1"/>
    <col min="9734" max="9734" width="13.7109375" bestFit="1" customWidth="1"/>
    <col min="9735" max="9736" width="12.7109375" bestFit="1" customWidth="1"/>
    <col min="9739" max="9739" width="13.5703125" customWidth="1"/>
    <col min="9740" max="9740" width="17.140625" customWidth="1"/>
    <col min="9741" max="9741" width="12.7109375" bestFit="1" customWidth="1"/>
    <col min="9972" max="9972" width="7.85546875" customWidth="1"/>
    <col min="9973" max="9973" width="52.42578125" customWidth="1"/>
    <col min="9974" max="9974" width="16.140625" customWidth="1"/>
    <col min="9975" max="9975" width="16" customWidth="1"/>
    <col min="9976" max="9976" width="14.28515625" customWidth="1"/>
    <col min="9977" max="9977" width="15" customWidth="1"/>
    <col min="9978" max="9986" width="15.7109375" customWidth="1"/>
    <col min="9987" max="9987" width="15.85546875" customWidth="1"/>
    <col min="9988" max="9988" width="16.42578125" customWidth="1"/>
    <col min="9989" max="9989" width="15" customWidth="1"/>
    <col min="9990" max="9990" width="13.7109375" bestFit="1" customWidth="1"/>
    <col min="9991" max="9992" width="12.7109375" bestFit="1" customWidth="1"/>
    <col min="9995" max="9995" width="13.5703125" customWidth="1"/>
    <col min="9996" max="9996" width="17.140625" customWidth="1"/>
    <col min="9997" max="9997" width="12.7109375" bestFit="1" customWidth="1"/>
    <col min="10228" max="10228" width="7.85546875" customWidth="1"/>
    <col min="10229" max="10229" width="52.42578125" customWidth="1"/>
    <col min="10230" max="10230" width="16.140625" customWidth="1"/>
    <col min="10231" max="10231" width="16" customWidth="1"/>
    <col min="10232" max="10232" width="14.28515625" customWidth="1"/>
    <col min="10233" max="10233" width="15" customWidth="1"/>
    <col min="10234" max="10242" width="15.7109375" customWidth="1"/>
    <col min="10243" max="10243" width="15.85546875" customWidth="1"/>
    <col min="10244" max="10244" width="16.42578125" customWidth="1"/>
    <col min="10245" max="10245" width="15" customWidth="1"/>
    <col min="10246" max="10246" width="13.7109375" bestFit="1" customWidth="1"/>
    <col min="10247" max="10248" width="12.7109375" bestFit="1" customWidth="1"/>
    <col min="10251" max="10251" width="13.5703125" customWidth="1"/>
    <col min="10252" max="10252" width="17.140625" customWidth="1"/>
    <col min="10253" max="10253" width="12.7109375" bestFit="1" customWidth="1"/>
    <col min="10484" max="10484" width="7.85546875" customWidth="1"/>
    <col min="10485" max="10485" width="52.42578125" customWidth="1"/>
    <col min="10486" max="10486" width="16.140625" customWidth="1"/>
    <col min="10487" max="10487" width="16" customWidth="1"/>
    <col min="10488" max="10488" width="14.28515625" customWidth="1"/>
    <col min="10489" max="10489" width="15" customWidth="1"/>
    <col min="10490" max="10498" width="15.7109375" customWidth="1"/>
    <col min="10499" max="10499" width="15.85546875" customWidth="1"/>
    <col min="10500" max="10500" width="16.42578125" customWidth="1"/>
    <col min="10501" max="10501" width="15" customWidth="1"/>
    <col min="10502" max="10502" width="13.7109375" bestFit="1" customWidth="1"/>
    <col min="10503" max="10504" width="12.7109375" bestFit="1" customWidth="1"/>
    <col min="10507" max="10507" width="13.5703125" customWidth="1"/>
    <col min="10508" max="10508" width="17.140625" customWidth="1"/>
    <col min="10509" max="10509" width="12.7109375" bestFit="1" customWidth="1"/>
    <col min="10740" max="10740" width="7.85546875" customWidth="1"/>
    <col min="10741" max="10741" width="52.42578125" customWidth="1"/>
    <col min="10742" max="10742" width="16.140625" customWidth="1"/>
    <col min="10743" max="10743" width="16" customWidth="1"/>
    <col min="10744" max="10744" width="14.28515625" customWidth="1"/>
    <col min="10745" max="10745" width="15" customWidth="1"/>
    <col min="10746" max="10754" width="15.7109375" customWidth="1"/>
    <col min="10755" max="10755" width="15.85546875" customWidth="1"/>
    <col min="10756" max="10756" width="16.42578125" customWidth="1"/>
    <col min="10757" max="10757" width="15" customWidth="1"/>
    <col min="10758" max="10758" width="13.7109375" bestFit="1" customWidth="1"/>
    <col min="10759" max="10760" width="12.7109375" bestFit="1" customWidth="1"/>
    <col min="10763" max="10763" width="13.5703125" customWidth="1"/>
    <col min="10764" max="10764" width="17.140625" customWidth="1"/>
    <col min="10765" max="10765" width="12.7109375" bestFit="1" customWidth="1"/>
    <col min="10996" max="10996" width="7.85546875" customWidth="1"/>
    <col min="10997" max="10997" width="52.42578125" customWidth="1"/>
    <col min="10998" max="10998" width="16.140625" customWidth="1"/>
    <col min="10999" max="10999" width="16" customWidth="1"/>
    <col min="11000" max="11000" width="14.28515625" customWidth="1"/>
    <col min="11001" max="11001" width="15" customWidth="1"/>
    <col min="11002" max="11010" width="15.7109375" customWidth="1"/>
    <col min="11011" max="11011" width="15.85546875" customWidth="1"/>
    <col min="11012" max="11012" width="16.42578125" customWidth="1"/>
    <col min="11013" max="11013" width="15" customWidth="1"/>
    <col min="11014" max="11014" width="13.7109375" bestFit="1" customWidth="1"/>
    <col min="11015" max="11016" width="12.7109375" bestFit="1" customWidth="1"/>
    <col min="11019" max="11019" width="13.5703125" customWidth="1"/>
    <col min="11020" max="11020" width="17.140625" customWidth="1"/>
    <col min="11021" max="11021" width="12.7109375" bestFit="1" customWidth="1"/>
    <col min="11252" max="11252" width="7.85546875" customWidth="1"/>
    <col min="11253" max="11253" width="52.42578125" customWidth="1"/>
    <col min="11254" max="11254" width="16.140625" customWidth="1"/>
    <col min="11255" max="11255" width="16" customWidth="1"/>
    <col min="11256" max="11256" width="14.28515625" customWidth="1"/>
    <col min="11257" max="11257" width="15" customWidth="1"/>
    <col min="11258" max="11266" width="15.7109375" customWidth="1"/>
    <col min="11267" max="11267" width="15.85546875" customWidth="1"/>
    <col min="11268" max="11268" width="16.42578125" customWidth="1"/>
    <col min="11269" max="11269" width="15" customWidth="1"/>
    <col min="11270" max="11270" width="13.7109375" bestFit="1" customWidth="1"/>
    <col min="11271" max="11272" width="12.7109375" bestFit="1" customWidth="1"/>
    <col min="11275" max="11275" width="13.5703125" customWidth="1"/>
    <col min="11276" max="11276" width="17.140625" customWidth="1"/>
    <col min="11277" max="11277" width="12.7109375" bestFit="1" customWidth="1"/>
    <col min="11508" max="11508" width="7.85546875" customWidth="1"/>
    <col min="11509" max="11509" width="52.42578125" customWidth="1"/>
    <col min="11510" max="11510" width="16.140625" customWidth="1"/>
    <col min="11511" max="11511" width="16" customWidth="1"/>
    <col min="11512" max="11512" width="14.28515625" customWidth="1"/>
    <col min="11513" max="11513" width="15" customWidth="1"/>
    <col min="11514" max="11522" width="15.7109375" customWidth="1"/>
    <col min="11523" max="11523" width="15.85546875" customWidth="1"/>
    <col min="11524" max="11524" width="16.42578125" customWidth="1"/>
    <col min="11525" max="11525" width="15" customWidth="1"/>
    <col min="11526" max="11526" width="13.7109375" bestFit="1" customWidth="1"/>
    <col min="11527" max="11528" width="12.7109375" bestFit="1" customWidth="1"/>
    <col min="11531" max="11531" width="13.5703125" customWidth="1"/>
    <col min="11532" max="11532" width="17.140625" customWidth="1"/>
    <col min="11533" max="11533" width="12.7109375" bestFit="1" customWidth="1"/>
    <col min="11764" max="11764" width="7.85546875" customWidth="1"/>
    <col min="11765" max="11765" width="52.42578125" customWidth="1"/>
    <col min="11766" max="11766" width="16.140625" customWidth="1"/>
    <col min="11767" max="11767" width="16" customWidth="1"/>
    <col min="11768" max="11768" width="14.28515625" customWidth="1"/>
    <col min="11769" max="11769" width="15" customWidth="1"/>
    <col min="11770" max="11778" width="15.7109375" customWidth="1"/>
    <col min="11779" max="11779" width="15.85546875" customWidth="1"/>
    <col min="11780" max="11780" width="16.42578125" customWidth="1"/>
    <col min="11781" max="11781" width="15" customWidth="1"/>
    <col min="11782" max="11782" width="13.7109375" bestFit="1" customWidth="1"/>
    <col min="11783" max="11784" width="12.7109375" bestFit="1" customWidth="1"/>
    <col min="11787" max="11787" width="13.5703125" customWidth="1"/>
    <col min="11788" max="11788" width="17.140625" customWidth="1"/>
    <col min="11789" max="11789" width="12.7109375" bestFit="1" customWidth="1"/>
    <col min="12020" max="12020" width="7.85546875" customWidth="1"/>
    <col min="12021" max="12021" width="52.42578125" customWidth="1"/>
    <col min="12022" max="12022" width="16.140625" customWidth="1"/>
    <col min="12023" max="12023" width="16" customWidth="1"/>
    <col min="12024" max="12024" width="14.28515625" customWidth="1"/>
    <col min="12025" max="12025" width="15" customWidth="1"/>
    <col min="12026" max="12034" width="15.7109375" customWidth="1"/>
    <col min="12035" max="12035" width="15.85546875" customWidth="1"/>
    <col min="12036" max="12036" width="16.42578125" customWidth="1"/>
    <col min="12037" max="12037" width="15" customWidth="1"/>
    <col min="12038" max="12038" width="13.7109375" bestFit="1" customWidth="1"/>
    <col min="12039" max="12040" width="12.7109375" bestFit="1" customWidth="1"/>
    <col min="12043" max="12043" width="13.5703125" customWidth="1"/>
    <col min="12044" max="12044" width="17.140625" customWidth="1"/>
    <col min="12045" max="12045" width="12.7109375" bestFit="1" customWidth="1"/>
    <col min="12276" max="12276" width="7.85546875" customWidth="1"/>
    <col min="12277" max="12277" width="52.42578125" customWidth="1"/>
    <col min="12278" max="12278" width="16.140625" customWidth="1"/>
    <col min="12279" max="12279" width="16" customWidth="1"/>
    <col min="12280" max="12280" width="14.28515625" customWidth="1"/>
    <col min="12281" max="12281" width="15" customWidth="1"/>
    <col min="12282" max="12290" width="15.7109375" customWidth="1"/>
    <col min="12291" max="12291" width="15.85546875" customWidth="1"/>
    <col min="12292" max="12292" width="16.42578125" customWidth="1"/>
    <col min="12293" max="12293" width="15" customWidth="1"/>
    <col min="12294" max="12294" width="13.7109375" bestFit="1" customWidth="1"/>
    <col min="12295" max="12296" width="12.7109375" bestFit="1" customWidth="1"/>
    <col min="12299" max="12299" width="13.5703125" customWidth="1"/>
    <col min="12300" max="12300" width="17.140625" customWidth="1"/>
    <col min="12301" max="12301" width="12.7109375" bestFit="1" customWidth="1"/>
    <col min="12532" max="12532" width="7.85546875" customWidth="1"/>
    <col min="12533" max="12533" width="52.42578125" customWidth="1"/>
    <col min="12534" max="12534" width="16.140625" customWidth="1"/>
    <col min="12535" max="12535" width="16" customWidth="1"/>
    <col min="12536" max="12536" width="14.28515625" customWidth="1"/>
    <col min="12537" max="12537" width="15" customWidth="1"/>
    <col min="12538" max="12546" width="15.7109375" customWidth="1"/>
    <col min="12547" max="12547" width="15.85546875" customWidth="1"/>
    <col min="12548" max="12548" width="16.42578125" customWidth="1"/>
    <col min="12549" max="12549" width="15" customWidth="1"/>
    <col min="12550" max="12550" width="13.7109375" bestFit="1" customWidth="1"/>
    <col min="12551" max="12552" width="12.7109375" bestFit="1" customWidth="1"/>
    <col min="12555" max="12555" width="13.5703125" customWidth="1"/>
    <col min="12556" max="12556" width="17.140625" customWidth="1"/>
    <col min="12557" max="12557" width="12.7109375" bestFit="1" customWidth="1"/>
    <col min="12788" max="12788" width="7.85546875" customWidth="1"/>
    <col min="12789" max="12789" width="52.42578125" customWidth="1"/>
    <col min="12790" max="12790" width="16.140625" customWidth="1"/>
    <col min="12791" max="12791" width="16" customWidth="1"/>
    <col min="12792" max="12792" width="14.28515625" customWidth="1"/>
    <col min="12793" max="12793" width="15" customWidth="1"/>
    <col min="12794" max="12802" width="15.7109375" customWidth="1"/>
    <col min="12803" max="12803" width="15.85546875" customWidth="1"/>
    <col min="12804" max="12804" width="16.42578125" customWidth="1"/>
    <col min="12805" max="12805" width="15" customWidth="1"/>
    <col min="12806" max="12806" width="13.7109375" bestFit="1" customWidth="1"/>
    <col min="12807" max="12808" width="12.7109375" bestFit="1" customWidth="1"/>
    <col min="12811" max="12811" width="13.5703125" customWidth="1"/>
    <col min="12812" max="12812" width="17.140625" customWidth="1"/>
    <col min="12813" max="12813" width="12.7109375" bestFit="1" customWidth="1"/>
    <col min="13044" max="13044" width="7.85546875" customWidth="1"/>
    <col min="13045" max="13045" width="52.42578125" customWidth="1"/>
    <col min="13046" max="13046" width="16.140625" customWidth="1"/>
    <col min="13047" max="13047" width="16" customWidth="1"/>
    <col min="13048" max="13048" width="14.28515625" customWidth="1"/>
    <col min="13049" max="13049" width="15" customWidth="1"/>
    <col min="13050" max="13058" width="15.7109375" customWidth="1"/>
    <col min="13059" max="13059" width="15.85546875" customWidth="1"/>
    <col min="13060" max="13060" width="16.42578125" customWidth="1"/>
    <col min="13061" max="13061" width="15" customWidth="1"/>
    <col min="13062" max="13062" width="13.7109375" bestFit="1" customWidth="1"/>
    <col min="13063" max="13064" width="12.7109375" bestFit="1" customWidth="1"/>
    <col min="13067" max="13067" width="13.5703125" customWidth="1"/>
    <col min="13068" max="13068" width="17.140625" customWidth="1"/>
    <col min="13069" max="13069" width="12.7109375" bestFit="1" customWidth="1"/>
    <col min="13300" max="13300" width="7.85546875" customWidth="1"/>
    <col min="13301" max="13301" width="52.42578125" customWidth="1"/>
    <col min="13302" max="13302" width="16.140625" customWidth="1"/>
    <col min="13303" max="13303" width="16" customWidth="1"/>
    <col min="13304" max="13304" width="14.28515625" customWidth="1"/>
    <col min="13305" max="13305" width="15" customWidth="1"/>
    <col min="13306" max="13314" width="15.7109375" customWidth="1"/>
    <col min="13315" max="13315" width="15.85546875" customWidth="1"/>
    <col min="13316" max="13316" width="16.42578125" customWidth="1"/>
    <col min="13317" max="13317" width="15" customWidth="1"/>
    <col min="13318" max="13318" width="13.7109375" bestFit="1" customWidth="1"/>
    <col min="13319" max="13320" width="12.7109375" bestFit="1" customWidth="1"/>
    <col min="13323" max="13323" width="13.5703125" customWidth="1"/>
    <col min="13324" max="13324" width="17.140625" customWidth="1"/>
    <col min="13325" max="13325" width="12.7109375" bestFit="1" customWidth="1"/>
    <col min="13556" max="13556" width="7.85546875" customWidth="1"/>
    <col min="13557" max="13557" width="52.42578125" customWidth="1"/>
    <col min="13558" max="13558" width="16.140625" customWidth="1"/>
    <col min="13559" max="13559" width="16" customWidth="1"/>
    <col min="13560" max="13560" width="14.28515625" customWidth="1"/>
    <col min="13561" max="13561" width="15" customWidth="1"/>
    <col min="13562" max="13570" width="15.7109375" customWidth="1"/>
    <col min="13571" max="13571" width="15.85546875" customWidth="1"/>
    <col min="13572" max="13572" width="16.42578125" customWidth="1"/>
    <col min="13573" max="13573" width="15" customWidth="1"/>
    <col min="13574" max="13574" width="13.7109375" bestFit="1" customWidth="1"/>
    <col min="13575" max="13576" width="12.7109375" bestFit="1" customWidth="1"/>
    <col min="13579" max="13579" width="13.5703125" customWidth="1"/>
    <col min="13580" max="13580" width="17.140625" customWidth="1"/>
    <col min="13581" max="13581" width="12.7109375" bestFit="1" customWidth="1"/>
    <col min="13812" max="13812" width="7.85546875" customWidth="1"/>
    <col min="13813" max="13813" width="52.42578125" customWidth="1"/>
    <col min="13814" max="13814" width="16.140625" customWidth="1"/>
    <col min="13815" max="13815" width="16" customWidth="1"/>
    <col min="13816" max="13816" width="14.28515625" customWidth="1"/>
    <col min="13817" max="13817" width="15" customWidth="1"/>
    <col min="13818" max="13826" width="15.7109375" customWidth="1"/>
    <col min="13827" max="13827" width="15.85546875" customWidth="1"/>
    <col min="13828" max="13828" width="16.42578125" customWidth="1"/>
    <col min="13829" max="13829" width="15" customWidth="1"/>
    <col min="13830" max="13830" width="13.7109375" bestFit="1" customWidth="1"/>
    <col min="13831" max="13832" width="12.7109375" bestFit="1" customWidth="1"/>
    <col min="13835" max="13835" width="13.5703125" customWidth="1"/>
    <col min="13836" max="13836" width="17.140625" customWidth="1"/>
    <col min="13837" max="13837" width="12.7109375" bestFit="1" customWidth="1"/>
    <col min="14068" max="14068" width="7.85546875" customWidth="1"/>
    <col min="14069" max="14069" width="52.42578125" customWidth="1"/>
    <col min="14070" max="14070" width="16.140625" customWidth="1"/>
    <col min="14071" max="14071" width="16" customWidth="1"/>
    <col min="14072" max="14072" width="14.28515625" customWidth="1"/>
    <col min="14073" max="14073" width="15" customWidth="1"/>
    <col min="14074" max="14082" width="15.7109375" customWidth="1"/>
    <col min="14083" max="14083" width="15.85546875" customWidth="1"/>
    <col min="14084" max="14084" width="16.42578125" customWidth="1"/>
    <col min="14085" max="14085" width="15" customWidth="1"/>
    <col min="14086" max="14086" width="13.7109375" bestFit="1" customWidth="1"/>
    <col min="14087" max="14088" width="12.7109375" bestFit="1" customWidth="1"/>
    <col min="14091" max="14091" width="13.5703125" customWidth="1"/>
    <col min="14092" max="14092" width="17.140625" customWidth="1"/>
    <col min="14093" max="14093" width="12.7109375" bestFit="1" customWidth="1"/>
    <col min="14324" max="14324" width="7.85546875" customWidth="1"/>
    <col min="14325" max="14325" width="52.42578125" customWidth="1"/>
    <col min="14326" max="14326" width="16.140625" customWidth="1"/>
    <col min="14327" max="14327" width="16" customWidth="1"/>
    <col min="14328" max="14328" width="14.28515625" customWidth="1"/>
    <col min="14329" max="14329" width="15" customWidth="1"/>
    <col min="14330" max="14338" width="15.7109375" customWidth="1"/>
    <col min="14339" max="14339" width="15.85546875" customWidth="1"/>
    <col min="14340" max="14340" width="16.42578125" customWidth="1"/>
    <col min="14341" max="14341" width="15" customWidth="1"/>
    <col min="14342" max="14342" width="13.7109375" bestFit="1" customWidth="1"/>
    <col min="14343" max="14344" width="12.7109375" bestFit="1" customWidth="1"/>
    <col min="14347" max="14347" width="13.5703125" customWidth="1"/>
    <col min="14348" max="14348" width="17.140625" customWidth="1"/>
    <col min="14349" max="14349" width="12.7109375" bestFit="1" customWidth="1"/>
    <col min="14580" max="14580" width="7.85546875" customWidth="1"/>
    <col min="14581" max="14581" width="52.42578125" customWidth="1"/>
    <col min="14582" max="14582" width="16.140625" customWidth="1"/>
    <col min="14583" max="14583" width="16" customWidth="1"/>
    <col min="14584" max="14584" width="14.28515625" customWidth="1"/>
    <col min="14585" max="14585" width="15" customWidth="1"/>
    <col min="14586" max="14594" width="15.7109375" customWidth="1"/>
    <col min="14595" max="14595" width="15.85546875" customWidth="1"/>
    <col min="14596" max="14596" width="16.42578125" customWidth="1"/>
    <col min="14597" max="14597" width="15" customWidth="1"/>
    <col min="14598" max="14598" width="13.7109375" bestFit="1" customWidth="1"/>
    <col min="14599" max="14600" width="12.7109375" bestFit="1" customWidth="1"/>
    <col min="14603" max="14603" width="13.5703125" customWidth="1"/>
    <col min="14604" max="14604" width="17.140625" customWidth="1"/>
    <col min="14605" max="14605" width="12.7109375" bestFit="1" customWidth="1"/>
    <col min="14836" max="14836" width="7.85546875" customWidth="1"/>
    <col min="14837" max="14837" width="52.42578125" customWidth="1"/>
    <col min="14838" max="14838" width="16.140625" customWidth="1"/>
    <col min="14839" max="14839" width="16" customWidth="1"/>
    <col min="14840" max="14840" width="14.28515625" customWidth="1"/>
    <col min="14841" max="14841" width="15" customWidth="1"/>
    <col min="14842" max="14850" width="15.7109375" customWidth="1"/>
    <col min="14851" max="14851" width="15.85546875" customWidth="1"/>
    <col min="14852" max="14852" width="16.42578125" customWidth="1"/>
    <col min="14853" max="14853" width="15" customWidth="1"/>
    <col min="14854" max="14854" width="13.7109375" bestFit="1" customWidth="1"/>
    <col min="14855" max="14856" width="12.7109375" bestFit="1" customWidth="1"/>
    <col min="14859" max="14859" width="13.5703125" customWidth="1"/>
    <col min="14860" max="14860" width="17.140625" customWidth="1"/>
    <col min="14861" max="14861" width="12.7109375" bestFit="1" customWidth="1"/>
    <col min="15092" max="15092" width="7.85546875" customWidth="1"/>
    <col min="15093" max="15093" width="52.42578125" customWidth="1"/>
    <col min="15094" max="15094" width="16.140625" customWidth="1"/>
    <col min="15095" max="15095" width="16" customWidth="1"/>
    <col min="15096" max="15096" width="14.28515625" customWidth="1"/>
    <col min="15097" max="15097" width="15" customWidth="1"/>
    <col min="15098" max="15106" width="15.7109375" customWidth="1"/>
    <col min="15107" max="15107" width="15.85546875" customWidth="1"/>
    <col min="15108" max="15108" width="16.42578125" customWidth="1"/>
    <col min="15109" max="15109" width="15" customWidth="1"/>
    <col min="15110" max="15110" width="13.7109375" bestFit="1" customWidth="1"/>
    <col min="15111" max="15112" width="12.7109375" bestFit="1" customWidth="1"/>
    <col min="15115" max="15115" width="13.5703125" customWidth="1"/>
    <col min="15116" max="15116" width="17.140625" customWidth="1"/>
    <col min="15117" max="15117" width="12.7109375" bestFit="1" customWidth="1"/>
    <col min="15348" max="15348" width="7.85546875" customWidth="1"/>
    <col min="15349" max="15349" width="52.42578125" customWidth="1"/>
    <col min="15350" max="15350" width="16.140625" customWidth="1"/>
    <col min="15351" max="15351" width="16" customWidth="1"/>
    <col min="15352" max="15352" width="14.28515625" customWidth="1"/>
    <col min="15353" max="15353" width="15" customWidth="1"/>
    <col min="15354" max="15362" width="15.7109375" customWidth="1"/>
    <col min="15363" max="15363" width="15.85546875" customWidth="1"/>
    <col min="15364" max="15364" width="16.42578125" customWidth="1"/>
    <col min="15365" max="15365" width="15" customWidth="1"/>
    <col min="15366" max="15366" width="13.7109375" bestFit="1" customWidth="1"/>
    <col min="15367" max="15368" width="12.7109375" bestFit="1" customWidth="1"/>
    <col min="15371" max="15371" width="13.5703125" customWidth="1"/>
    <col min="15372" max="15372" width="17.140625" customWidth="1"/>
    <col min="15373" max="15373" width="12.7109375" bestFit="1" customWidth="1"/>
    <col min="15604" max="15604" width="7.85546875" customWidth="1"/>
    <col min="15605" max="15605" width="52.42578125" customWidth="1"/>
    <col min="15606" max="15606" width="16.140625" customWidth="1"/>
    <col min="15607" max="15607" width="16" customWidth="1"/>
    <col min="15608" max="15608" width="14.28515625" customWidth="1"/>
    <col min="15609" max="15609" width="15" customWidth="1"/>
    <col min="15610" max="15618" width="15.7109375" customWidth="1"/>
    <col min="15619" max="15619" width="15.85546875" customWidth="1"/>
    <col min="15620" max="15620" width="16.42578125" customWidth="1"/>
    <col min="15621" max="15621" width="15" customWidth="1"/>
    <col min="15622" max="15622" width="13.7109375" bestFit="1" customWidth="1"/>
    <col min="15623" max="15624" width="12.7109375" bestFit="1" customWidth="1"/>
    <col min="15627" max="15627" width="13.5703125" customWidth="1"/>
    <col min="15628" max="15628" width="17.140625" customWidth="1"/>
    <col min="15629" max="15629" width="12.7109375" bestFit="1" customWidth="1"/>
    <col min="15860" max="15860" width="7.85546875" customWidth="1"/>
    <col min="15861" max="15861" width="52.42578125" customWidth="1"/>
    <col min="15862" max="15862" width="16.140625" customWidth="1"/>
    <col min="15863" max="15863" width="16" customWidth="1"/>
    <col min="15864" max="15864" width="14.28515625" customWidth="1"/>
    <col min="15865" max="15865" width="15" customWidth="1"/>
    <col min="15866" max="15874" width="15.7109375" customWidth="1"/>
    <col min="15875" max="15875" width="15.85546875" customWidth="1"/>
    <col min="15876" max="15876" width="16.42578125" customWidth="1"/>
    <col min="15877" max="15877" width="15" customWidth="1"/>
    <col min="15878" max="15878" width="13.7109375" bestFit="1" customWidth="1"/>
    <col min="15879" max="15880" width="12.7109375" bestFit="1" customWidth="1"/>
    <col min="15883" max="15883" width="13.5703125" customWidth="1"/>
    <col min="15884" max="15884" width="17.140625" customWidth="1"/>
    <col min="15885" max="15885" width="12.7109375" bestFit="1" customWidth="1"/>
    <col min="16116" max="16116" width="7.85546875" customWidth="1"/>
    <col min="16117" max="16117" width="52.42578125" customWidth="1"/>
    <col min="16118" max="16118" width="16.140625" customWidth="1"/>
    <col min="16119" max="16119" width="16" customWidth="1"/>
    <col min="16120" max="16120" width="14.28515625" customWidth="1"/>
    <col min="16121" max="16121" width="15" customWidth="1"/>
    <col min="16122" max="16130" width="15.7109375" customWidth="1"/>
    <col min="16131" max="16131" width="15.85546875" customWidth="1"/>
    <col min="16132" max="16132" width="16.42578125" customWidth="1"/>
    <col min="16133" max="16133" width="15" customWidth="1"/>
    <col min="16134" max="16134" width="13.7109375" bestFit="1" customWidth="1"/>
    <col min="16135" max="16136" width="12.7109375" bestFit="1" customWidth="1"/>
    <col min="16139" max="16139" width="13.5703125" customWidth="1"/>
    <col min="16140" max="16140" width="17.140625" customWidth="1"/>
    <col min="16141" max="16141" width="12.7109375" bestFit="1" customWidth="1"/>
  </cols>
  <sheetData>
    <row r="1" spans="1:13" ht="18.75" x14ac:dyDescent="0.3">
      <c r="A1" s="118" t="s">
        <v>0</v>
      </c>
      <c r="B1" s="118"/>
      <c r="C1" s="118"/>
      <c r="D1" s="118"/>
      <c r="E1" s="118"/>
    </row>
    <row r="2" spans="1:13" ht="18.75" x14ac:dyDescent="0.4">
      <c r="A2" s="119" t="s">
        <v>1</v>
      </c>
      <c r="B2" s="119"/>
      <c r="C2" s="119"/>
      <c r="D2" s="119"/>
      <c r="E2" s="119"/>
    </row>
    <row r="3" spans="1:13" x14ac:dyDescent="0.25">
      <c r="A3" s="120" t="s">
        <v>280</v>
      </c>
      <c r="B3" s="120"/>
      <c r="C3" s="120"/>
      <c r="D3" s="120"/>
      <c r="E3" s="120"/>
    </row>
    <row r="4" spans="1:13" x14ac:dyDescent="0.25">
      <c r="A4" s="120" t="s">
        <v>2</v>
      </c>
      <c r="B4" s="120"/>
      <c r="C4" s="120"/>
      <c r="D4" s="120"/>
      <c r="E4" s="120"/>
    </row>
    <row r="5" spans="1:13" ht="15.75" thickBot="1" x14ac:dyDescent="0.3"/>
    <row r="6" spans="1:13" s="5" customFormat="1" ht="36" customHeight="1" thickBot="1" x14ac:dyDescent="0.3">
      <c r="A6" s="121" t="s">
        <v>3</v>
      </c>
      <c r="B6" s="122"/>
      <c r="C6" s="3" t="s">
        <v>4</v>
      </c>
      <c r="D6" s="66" t="s">
        <v>279</v>
      </c>
      <c r="E6" s="4" t="s">
        <v>5</v>
      </c>
      <c r="G6" s="6"/>
    </row>
    <row r="7" spans="1:13" x14ac:dyDescent="0.25">
      <c r="A7" s="7">
        <v>2</v>
      </c>
      <c r="B7" s="8" t="s">
        <v>6</v>
      </c>
      <c r="C7" s="9"/>
      <c r="D7" s="82"/>
      <c r="E7" s="10"/>
    </row>
    <row r="8" spans="1:13" x14ac:dyDescent="0.25">
      <c r="A8" s="11">
        <v>2.1</v>
      </c>
      <c r="B8" s="12" t="s">
        <v>7</v>
      </c>
      <c r="C8" s="13"/>
      <c r="D8" s="83"/>
      <c r="E8" s="15"/>
    </row>
    <row r="9" spans="1:13" x14ac:dyDescent="0.25">
      <c r="A9" s="16"/>
      <c r="B9" s="17"/>
      <c r="C9" s="13"/>
      <c r="D9" s="83"/>
      <c r="E9" s="15"/>
    </row>
    <row r="10" spans="1:13" x14ac:dyDescent="0.25">
      <c r="A10" s="18" t="s">
        <v>8</v>
      </c>
      <c r="B10" s="19" t="s">
        <v>9</v>
      </c>
      <c r="C10" s="13"/>
      <c r="D10" s="69"/>
      <c r="E10" s="15"/>
      <c r="M10" s="21"/>
    </row>
    <row r="11" spans="1:13" x14ac:dyDescent="0.25">
      <c r="A11" s="18" t="s">
        <v>10</v>
      </c>
      <c r="B11" s="19" t="s">
        <v>11</v>
      </c>
      <c r="C11" s="13">
        <v>444806612</v>
      </c>
      <c r="D11" s="13">
        <f>21211085.71+12776232.94</f>
        <v>33987318.649999999</v>
      </c>
      <c r="E11" s="22">
        <f t="shared" ref="E11:E30" si="0">SUM(D11:D11)</f>
        <v>33987318.649999999</v>
      </c>
      <c r="F11" s="23"/>
      <c r="G11" s="24"/>
      <c r="H11" s="25"/>
      <c r="I11" s="21"/>
      <c r="J11" s="21"/>
      <c r="K11" s="21"/>
      <c r="L11" s="21"/>
      <c r="M11" s="21"/>
    </row>
    <row r="12" spans="1:13" x14ac:dyDescent="0.25">
      <c r="A12" s="18" t="s">
        <v>20</v>
      </c>
      <c r="B12" s="19" t="s">
        <v>21</v>
      </c>
      <c r="C12" s="13">
        <v>6396000</v>
      </c>
      <c r="D12" s="13">
        <f>16777740.5+989000</f>
        <v>17766740.5</v>
      </c>
      <c r="E12" s="22">
        <f t="shared" si="0"/>
        <v>17766740.5</v>
      </c>
      <c r="F12" s="98"/>
      <c r="G12" s="26"/>
      <c r="H12" s="25"/>
      <c r="I12" s="25"/>
      <c r="J12" s="25"/>
      <c r="K12" s="25"/>
      <c r="L12" s="25"/>
      <c r="M12" s="21"/>
    </row>
    <row r="13" spans="1:13" x14ac:dyDescent="0.25">
      <c r="A13" s="18" t="s">
        <v>193</v>
      </c>
      <c r="B13" s="19" t="s">
        <v>12</v>
      </c>
      <c r="C13" s="13">
        <v>207880492</v>
      </c>
      <c r="D13" s="13">
        <v>2031137.5</v>
      </c>
      <c r="E13" s="22">
        <f t="shared" si="0"/>
        <v>2031137.5</v>
      </c>
      <c r="F13" s="23"/>
      <c r="G13" s="24"/>
      <c r="H13" s="25"/>
      <c r="I13" s="21"/>
      <c r="J13" s="21"/>
      <c r="K13" s="21"/>
      <c r="L13" s="21"/>
      <c r="M13" s="21"/>
    </row>
    <row r="14" spans="1:13" x14ac:dyDescent="0.25">
      <c r="A14" s="18" t="s">
        <v>194</v>
      </c>
      <c r="B14" s="19" t="s">
        <v>17</v>
      </c>
      <c r="C14" s="13">
        <v>0</v>
      </c>
      <c r="D14" s="13"/>
      <c r="E14" s="22">
        <f t="shared" si="0"/>
        <v>0</v>
      </c>
      <c r="F14" s="23"/>
      <c r="G14" s="24"/>
      <c r="H14" s="25"/>
      <c r="I14" s="21"/>
      <c r="J14" s="21"/>
      <c r="K14" s="21"/>
      <c r="L14" s="21"/>
      <c r="M14" s="21"/>
    </row>
    <row r="15" spans="1:13" x14ac:dyDescent="0.25">
      <c r="A15" s="18" t="s">
        <v>13</v>
      </c>
      <c r="B15" s="19" t="s">
        <v>14</v>
      </c>
      <c r="C15" s="13">
        <v>2250000</v>
      </c>
      <c r="D15" s="13">
        <v>199860</v>
      </c>
      <c r="E15" s="22">
        <f t="shared" si="0"/>
        <v>199860</v>
      </c>
      <c r="F15" s="23"/>
      <c r="G15" s="24"/>
      <c r="H15" s="25"/>
      <c r="I15" s="21"/>
      <c r="J15" s="21"/>
      <c r="K15" s="21"/>
      <c r="L15" s="21"/>
      <c r="M15" s="21"/>
    </row>
    <row r="16" spans="1:13" x14ac:dyDescent="0.25">
      <c r="A16" s="18" t="s">
        <v>15</v>
      </c>
      <c r="B16" s="19" t="s">
        <v>16</v>
      </c>
      <c r="C16" s="13">
        <v>57529092</v>
      </c>
      <c r="D16" s="13"/>
      <c r="E16" s="22">
        <f t="shared" si="0"/>
        <v>0</v>
      </c>
      <c r="F16" s="23"/>
      <c r="G16" s="24"/>
      <c r="H16" s="25"/>
      <c r="I16" s="21"/>
      <c r="J16" s="21"/>
      <c r="K16" s="21"/>
      <c r="L16" s="21"/>
      <c r="M16" s="21"/>
    </row>
    <row r="17" spans="1:13" x14ac:dyDescent="0.25">
      <c r="A17" s="18" t="s">
        <v>18</v>
      </c>
      <c r="B17" s="19" t="s">
        <v>19</v>
      </c>
      <c r="C17" s="13">
        <v>0</v>
      </c>
      <c r="D17" s="13"/>
      <c r="E17" s="22">
        <f t="shared" si="0"/>
        <v>0</v>
      </c>
      <c r="F17" s="21"/>
      <c r="G17" s="26"/>
      <c r="H17" s="25"/>
      <c r="I17" s="25"/>
      <c r="J17" s="25"/>
      <c r="K17" s="25"/>
      <c r="L17" s="25"/>
      <c r="M17" s="21"/>
    </row>
    <row r="18" spans="1:13" x14ac:dyDescent="0.25">
      <c r="A18" s="18" t="s">
        <v>22</v>
      </c>
      <c r="B18" s="19" t="s">
        <v>23</v>
      </c>
      <c r="C18" s="13">
        <v>0</v>
      </c>
      <c r="D18" s="13"/>
      <c r="E18" s="22">
        <f t="shared" si="0"/>
        <v>0</v>
      </c>
      <c r="F18" s="21"/>
      <c r="G18" s="26"/>
      <c r="H18" s="25"/>
      <c r="I18" s="25"/>
      <c r="J18" s="25"/>
      <c r="K18" s="25"/>
      <c r="L18" s="25"/>
      <c r="M18" s="21"/>
    </row>
    <row r="19" spans="1:13" x14ac:dyDescent="0.25">
      <c r="A19" s="18" t="s">
        <v>24</v>
      </c>
      <c r="B19" s="19" t="s">
        <v>25</v>
      </c>
      <c r="C19" s="13">
        <v>0</v>
      </c>
      <c r="D19" s="13"/>
      <c r="E19" s="22">
        <f t="shared" si="0"/>
        <v>0</v>
      </c>
      <c r="F19" s="21"/>
      <c r="G19" s="26"/>
      <c r="H19" s="25"/>
      <c r="I19" s="25"/>
      <c r="J19" s="25"/>
      <c r="K19" s="25"/>
      <c r="L19" s="25"/>
      <c r="M19" s="21"/>
    </row>
    <row r="20" spans="1:13" x14ac:dyDescent="0.25">
      <c r="A20" s="18" t="s">
        <v>26</v>
      </c>
      <c r="B20" s="19" t="s">
        <v>27</v>
      </c>
      <c r="C20" s="13">
        <v>0</v>
      </c>
      <c r="D20" s="13"/>
      <c r="E20" s="22">
        <f t="shared" si="0"/>
        <v>0</v>
      </c>
      <c r="F20" s="21"/>
      <c r="G20" s="26"/>
      <c r="H20" s="25"/>
      <c r="I20" s="25"/>
      <c r="J20" s="25"/>
      <c r="K20" s="25"/>
      <c r="L20" s="25"/>
      <c r="M20" s="21"/>
    </row>
    <row r="21" spans="1:13" x14ac:dyDescent="0.25">
      <c r="A21" s="18" t="s">
        <v>267</v>
      </c>
      <c r="B21" s="19" t="s">
        <v>268</v>
      </c>
      <c r="C21" s="21">
        <v>12257438</v>
      </c>
      <c r="D21" s="13"/>
      <c r="E21" s="22">
        <f t="shared" si="0"/>
        <v>0</v>
      </c>
      <c r="F21" s="21"/>
      <c r="G21" s="26"/>
      <c r="H21" s="25"/>
      <c r="I21" s="25"/>
      <c r="J21" s="25"/>
      <c r="K21" s="25"/>
      <c r="L21" s="25"/>
      <c r="M21" s="21"/>
    </row>
    <row r="22" spans="1:13" x14ac:dyDescent="0.25">
      <c r="A22" s="18" t="s">
        <v>28</v>
      </c>
      <c r="B22" s="19" t="s">
        <v>29</v>
      </c>
      <c r="C22" s="13">
        <v>0</v>
      </c>
      <c r="D22" s="13"/>
      <c r="E22" s="22">
        <f t="shared" si="0"/>
        <v>0</v>
      </c>
      <c r="F22" s="21"/>
      <c r="G22" s="26"/>
      <c r="H22" s="25"/>
    </row>
    <row r="23" spans="1:13" x14ac:dyDescent="0.25">
      <c r="A23" s="18" t="s">
        <v>30</v>
      </c>
      <c r="B23" s="19" t="s">
        <v>31</v>
      </c>
      <c r="C23" s="13">
        <v>23122000</v>
      </c>
      <c r="D23" s="21">
        <v>1929429.51</v>
      </c>
      <c r="E23" s="22">
        <f t="shared" si="0"/>
        <v>1929429.51</v>
      </c>
    </row>
    <row r="24" spans="1:13" x14ac:dyDescent="0.25">
      <c r="A24" s="18" t="s">
        <v>32</v>
      </c>
      <c r="B24" s="19" t="s">
        <v>33</v>
      </c>
      <c r="C24" s="13">
        <v>0</v>
      </c>
      <c r="D24" s="13"/>
      <c r="E24" s="22">
        <f t="shared" si="0"/>
        <v>0</v>
      </c>
    </row>
    <row r="25" spans="1:13" x14ac:dyDescent="0.25">
      <c r="A25" s="18" t="s">
        <v>34</v>
      </c>
      <c r="B25" s="19" t="s">
        <v>35</v>
      </c>
      <c r="C25" s="21">
        <v>5389866</v>
      </c>
      <c r="D25" s="13"/>
      <c r="E25" s="22">
        <f t="shared" si="0"/>
        <v>0</v>
      </c>
    </row>
    <row r="26" spans="1:13" x14ac:dyDescent="0.25">
      <c r="A26" s="18" t="s">
        <v>36</v>
      </c>
      <c r="B26" s="19" t="s">
        <v>37</v>
      </c>
      <c r="C26" s="13">
        <v>0</v>
      </c>
      <c r="D26" s="13"/>
      <c r="E26" s="22">
        <f t="shared" si="0"/>
        <v>0</v>
      </c>
    </row>
    <row r="27" spans="1:13" x14ac:dyDescent="0.25">
      <c r="A27" s="18" t="s">
        <v>38</v>
      </c>
      <c r="B27" s="19" t="s">
        <v>39</v>
      </c>
      <c r="C27" s="13">
        <v>4500000</v>
      </c>
      <c r="D27" s="13"/>
      <c r="E27" s="22">
        <f t="shared" si="0"/>
        <v>0</v>
      </c>
    </row>
    <row r="28" spans="1:13" x14ac:dyDescent="0.25">
      <c r="A28" s="18" t="s">
        <v>40</v>
      </c>
      <c r="B28" s="19" t="s">
        <v>41</v>
      </c>
      <c r="C28" s="13">
        <v>42894764</v>
      </c>
      <c r="D28" s="13">
        <f>1474041.21+14170.08+905834.91+1132962.05+139506.89</f>
        <v>3666515.14</v>
      </c>
      <c r="E28" s="22">
        <f t="shared" si="0"/>
        <v>3666515.14</v>
      </c>
      <c r="G28" s="24"/>
    </row>
    <row r="29" spans="1:13" x14ac:dyDescent="0.25">
      <c r="A29" s="18" t="s">
        <v>42</v>
      </c>
      <c r="B29" s="19" t="s">
        <v>43</v>
      </c>
      <c r="C29" s="13">
        <v>40894764</v>
      </c>
      <c r="D29" s="21">
        <f>1503255.11+14190.08+907112.55+1191219.41+144210.7</f>
        <v>3759987.8500000006</v>
      </c>
      <c r="E29" s="22">
        <f t="shared" si="0"/>
        <v>3759987.8500000006</v>
      </c>
      <c r="G29" s="21"/>
    </row>
    <row r="30" spans="1:13" x14ac:dyDescent="0.25">
      <c r="A30" s="18" t="s">
        <v>44</v>
      </c>
      <c r="B30" s="19" t="s">
        <v>45</v>
      </c>
      <c r="C30" s="13">
        <v>25510764</v>
      </c>
      <c r="D30" s="13">
        <f>212422.33+2298.4+135197.35+148595.31+19452.05</f>
        <v>517965.43999999994</v>
      </c>
      <c r="E30" s="22">
        <f t="shared" si="0"/>
        <v>517965.43999999994</v>
      </c>
      <c r="G30" s="21"/>
    </row>
    <row r="31" spans="1:13" ht="16.5" customHeight="1" x14ac:dyDescent="0.25">
      <c r="A31" s="27" t="s">
        <v>46</v>
      </c>
      <c r="B31" s="28"/>
      <c r="C31" s="29">
        <f>SUM(C11:C30)</f>
        <v>873431792</v>
      </c>
      <c r="D31" s="29">
        <f>+D11+D12+D13+D15+D16+D17+D23+D25+D28+D29+D30</f>
        <v>63858954.589999996</v>
      </c>
      <c r="E31" s="30">
        <f>SUM(E11:E30)</f>
        <v>63858954.589999996</v>
      </c>
      <c r="G31" s="24"/>
    </row>
    <row r="32" spans="1:13" s="1" customFormat="1" x14ac:dyDescent="0.25">
      <c r="A32" s="31"/>
      <c r="B32" s="32"/>
      <c r="C32" s="33"/>
      <c r="D32" s="85"/>
      <c r="E32" s="34"/>
      <c r="G32" s="24"/>
    </row>
    <row r="33" spans="1:7" x14ac:dyDescent="0.25">
      <c r="A33" s="35" t="s">
        <v>47</v>
      </c>
      <c r="B33" s="12"/>
      <c r="C33" s="13"/>
      <c r="D33" s="69"/>
      <c r="E33" s="15"/>
      <c r="G33" s="26"/>
    </row>
    <row r="34" spans="1:7" x14ac:dyDescent="0.25">
      <c r="A34" s="18" t="s">
        <v>48</v>
      </c>
      <c r="B34" s="19" t="s">
        <v>49</v>
      </c>
      <c r="C34" s="13">
        <v>438072</v>
      </c>
      <c r="D34" s="13">
        <v>758.5</v>
      </c>
      <c r="E34" s="22">
        <f t="shared" ref="E34:E68" si="1">SUM(D34:D34)</f>
        <v>758.5</v>
      </c>
    </row>
    <row r="35" spans="1:7" x14ac:dyDescent="0.25">
      <c r="A35" s="18" t="s">
        <v>50</v>
      </c>
      <c r="B35" s="19" t="s">
        <v>51</v>
      </c>
      <c r="C35" s="13">
        <v>6385272</v>
      </c>
      <c r="D35" s="13">
        <f>120389.77+228515.74</f>
        <v>348905.51</v>
      </c>
      <c r="E35" s="22">
        <f t="shared" si="1"/>
        <v>348905.51</v>
      </c>
      <c r="G35" s="24"/>
    </row>
    <row r="36" spans="1:7" x14ac:dyDescent="0.25">
      <c r="A36" s="18" t="s">
        <v>52</v>
      </c>
      <c r="B36" s="19" t="s">
        <v>53</v>
      </c>
      <c r="C36" s="13">
        <v>0</v>
      </c>
      <c r="D36" s="13"/>
      <c r="E36" s="22">
        <f t="shared" si="1"/>
        <v>0</v>
      </c>
    </row>
    <row r="37" spans="1:7" x14ac:dyDescent="0.25">
      <c r="A37" s="18" t="s">
        <v>54</v>
      </c>
      <c r="B37" s="19" t="s">
        <v>55</v>
      </c>
      <c r="C37" s="21">
        <v>12204000</v>
      </c>
      <c r="D37" s="13">
        <f>1039634.16+25300.77</f>
        <v>1064934.93</v>
      </c>
      <c r="E37" s="22">
        <f>SUM(D37:D37)</f>
        <v>1064934.93</v>
      </c>
      <c r="F37" s="23"/>
    </row>
    <row r="38" spans="1:7" x14ac:dyDescent="0.25">
      <c r="A38" s="18" t="s">
        <v>56</v>
      </c>
      <c r="B38" s="19" t="s">
        <v>57</v>
      </c>
      <c r="C38" s="13">
        <v>119509</v>
      </c>
      <c r="D38" s="13">
        <v>9959</v>
      </c>
      <c r="E38" s="22">
        <f t="shared" si="1"/>
        <v>9959</v>
      </c>
      <c r="F38" s="23"/>
    </row>
    <row r="39" spans="1:7" x14ac:dyDescent="0.25">
      <c r="A39" s="18" t="s">
        <v>58</v>
      </c>
      <c r="B39" s="19" t="s">
        <v>59</v>
      </c>
      <c r="C39" s="13">
        <v>30612</v>
      </c>
      <c r="D39" s="13"/>
      <c r="E39" s="22">
        <f t="shared" si="1"/>
        <v>0</v>
      </c>
      <c r="F39" s="98"/>
    </row>
    <row r="40" spans="1:7" x14ac:dyDescent="0.25">
      <c r="A40" s="18" t="s">
        <v>60</v>
      </c>
      <c r="B40" s="19" t="s">
        <v>61</v>
      </c>
      <c r="C40" s="13">
        <v>35692000</v>
      </c>
      <c r="D40" s="13"/>
      <c r="E40" s="22">
        <f t="shared" si="1"/>
        <v>0</v>
      </c>
    </row>
    <row r="41" spans="1:7" x14ac:dyDescent="0.25">
      <c r="A41" s="18" t="s">
        <v>62</v>
      </c>
      <c r="B41" s="19" t="s">
        <v>63</v>
      </c>
      <c r="C41" s="13">
        <v>0</v>
      </c>
      <c r="D41" s="13"/>
      <c r="E41" s="22">
        <f t="shared" si="1"/>
        <v>0</v>
      </c>
    </row>
    <row r="42" spans="1:7" x14ac:dyDescent="0.25">
      <c r="A42" s="18" t="s">
        <v>254</v>
      </c>
      <c r="B42" s="19" t="s">
        <v>255</v>
      </c>
      <c r="C42" s="13">
        <v>0</v>
      </c>
      <c r="D42" s="13"/>
      <c r="E42" s="22">
        <f t="shared" si="1"/>
        <v>0</v>
      </c>
    </row>
    <row r="43" spans="1:7" x14ac:dyDescent="0.25">
      <c r="A43" s="18" t="s">
        <v>64</v>
      </c>
      <c r="B43" s="19" t="s">
        <v>65</v>
      </c>
      <c r="C43" s="13">
        <v>7608000</v>
      </c>
      <c r="D43" s="13"/>
      <c r="E43" s="22">
        <f t="shared" si="1"/>
        <v>0</v>
      </c>
    </row>
    <row r="44" spans="1:7" x14ac:dyDescent="0.25">
      <c r="A44" s="18" t="s">
        <v>276</v>
      </c>
      <c r="B44" t="s">
        <v>277</v>
      </c>
      <c r="C44" s="13">
        <v>0</v>
      </c>
      <c r="D44" s="13"/>
      <c r="E44" s="22">
        <f t="shared" si="1"/>
        <v>0</v>
      </c>
    </row>
    <row r="45" spans="1:7" x14ac:dyDescent="0.25">
      <c r="A45" s="18" t="s">
        <v>66</v>
      </c>
      <c r="B45" s="19" t="s">
        <v>67</v>
      </c>
      <c r="C45" s="13">
        <v>0</v>
      </c>
      <c r="D45" s="13"/>
      <c r="E45" s="22">
        <f t="shared" si="1"/>
        <v>0</v>
      </c>
    </row>
    <row r="46" spans="1:7" x14ac:dyDescent="0.25">
      <c r="A46" s="18" t="s">
        <v>235</v>
      </c>
      <c r="B46" s="19" t="s">
        <v>236</v>
      </c>
      <c r="C46" s="13">
        <v>0</v>
      </c>
      <c r="D46" s="13"/>
      <c r="E46" s="22">
        <f t="shared" si="1"/>
        <v>0</v>
      </c>
    </row>
    <row r="47" spans="1:7" x14ac:dyDescent="0.25">
      <c r="A47" s="18" t="s">
        <v>68</v>
      </c>
      <c r="B47" s="19" t="s">
        <v>69</v>
      </c>
      <c r="C47" s="21">
        <v>8932972</v>
      </c>
      <c r="D47" s="13"/>
      <c r="E47" s="22">
        <f t="shared" si="1"/>
        <v>0</v>
      </c>
    </row>
    <row r="48" spans="1:7" x14ac:dyDescent="0.25">
      <c r="A48" s="18" t="s">
        <v>70</v>
      </c>
      <c r="B48" s="19" t="s">
        <v>71</v>
      </c>
      <c r="C48" s="13">
        <v>4800000</v>
      </c>
      <c r="D48" s="114">
        <v>308815.63</v>
      </c>
      <c r="E48" s="22">
        <f t="shared" si="1"/>
        <v>308815.63</v>
      </c>
      <c r="F48" s="100"/>
    </row>
    <row r="49" spans="1:7" x14ac:dyDescent="0.25">
      <c r="A49" s="18" t="s">
        <v>72</v>
      </c>
      <c r="B49" s="19" t="s">
        <v>73</v>
      </c>
      <c r="C49" s="13">
        <v>0</v>
      </c>
      <c r="D49" s="13"/>
      <c r="E49" s="22">
        <f t="shared" si="1"/>
        <v>0</v>
      </c>
      <c r="G49"/>
    </row>
    <row r="50" spans="1:7" x14ac:dyDescent="0.25">
      <c r="A50" s="18" t="s">
        <v>74</v>
      </c>
      <c r="B50" s="19" t="s">
        <v>75</v>
      </c>
      <c r="C50" s="13">
        <v>0</v>
      </c>
      <c r="D50" s="13"/>
      <c r="E50" s="22">
        <f t="shared" si="1"/>
        <v>0</v>
      </c>
      <c r="G50"/>
    </row>
    <row r="51" spans="1:7" x14ac:dyDescent="0.25">
      <c r="A51" s="18" t="s">
        <v>244</v>
      </c>
      <c r="B51" s="19" t="s">
        <v>245</v>
      </c>
      <c r="C51" s="13">
        <v>0</v>
      </c>
      <c r="D51" s="13"/>
      <c r="E51" s="22">
        <f t="shared" si="1"/>
        <v>0</v>
      </c>
      <c r="G51"/>
    </row>
    <row r="52" spans="1:7" x14ac:dyDescent="0.25">
      <c r="A52" s="18" t="s">
        <v>76</v>
      </c>
      <c r="B52" s="19" t="s">
        <v>77</v>
      </c>
      <c r="C52" s="13">
        <v>0</v>
      </c>
      <c r="D52" s="13"/>
      <c r="E52" s="22">
        <f t="shared" si="1"/>
        <v>0</v>
      </c>
      <c r="G52"/>
    </row>
    <row r="53" spans="1:7" x14ac:dyDescent="0.25">
      <c r="A53" s="18" t="s">
        <v>78</v>
      </c>
      <c r="B53" s="19" t="s">
        <v>79</v>
      </c>
      <c r="C53" s="13">
        <v>0</v>
      </c>
      <c r="D53" s="13"/>
      <c r="E53" s="22">
        <f t="shared" si="1"/>
        <v>0</v>
      </c>
    </row>
    <row r="54" spans="1:7" x14ac:dyDescent="0.25">
      <c r="A54" s="18" t="s">
        <v>80</v>
      </c>
      <c r="B54" s="19" t="s">
        <v>81</v>
      </c>
      <c r="C54" s="13">
        <v>0</v>
      </c>
      <c r="D54" s="13"/>
      <c r="E54" s="22">
        <f t="shared" si="1"/>
        <v>0</v>
      </c>
    </row>
    <row r="55" spans="1:7" x14ac:dyDescent="0.25">
      <c r="A55" s="18" t="s">
        <v>246</v>
      </c>
      <c r="B55" s="19" t="s">
        <v>247</v>
      </c>
      <c r="C55" s="13">
        <v>0</v>
      </c>
      <c r="D55" s="13"/>
      <c r="E55" s="22">
        <f t="shared" si="1"/>
        <v>0</v>
      </c>
    </row>
    <row r="56" spans="1:7" x14ac:dyDescent="0.25">
      <c r="A56" s="18" t="s">
        <v>82</v>
      </c>
      <c r="B56" s="19" t="s">
        <v>83</v>
      </c>
      <c r="C56" s="13">
        <v>0</v>
      </c>
      <c r="D56" s="13"/>
      <c r="E56" s="22">
        <f t="shared" si="1"/>
        <v>0</v>
      </c>
    </row>
    <row r="57" spans="1:7" x14ac:dyDescent="0.25">
      <c r="A57" s="18" t="s">
        <v>84</v>
      </c>
      <c r="B57" s="19" t="s">
        <v>85</v>
      </c>
      <c r="C57" s="13">
        <v>0</v>
      </c>
      <c r="D57" s="13"/>
      <c r="E57" s="22">
        <f t="shared" si="1"/>
        <v>0</v>
      </c>
    </row>
    <row r="58" spans="1:7" x14ac:dyDescent="0.25">
      <c r="A58" s="18" t="s">
        <v>86</v>
      </c>
      <c r="B58" s="19" t="s">
        <v>87</v>
      </c>
      <c r="C58" s="13">
        <v>0</v>
      </c>
      <c r="D58" s="13"/>
      <c r="E58" s="22">
        <f t="shared" si="1"/>
        <v>0</v>
      </c>
    </row>
    <row r="59" spans="1:7" x14ac:dyDescent="0.25">
      <c r="A59" s="18" t="s">
        <v>88</v>
      </c>
      <c r="B59" s="19" t="s">
        <v>89</v>
      </c>
      <c r="C59" s="13">
        <v>0</v>
      </c>
      <c r="D59" s="13"/>
      <c r="E59" s="22">
        <f t="shared" si="1"/>
        <v>0</v>
      </c>
    </row>
    <row r="60" spans="1:7" x14ac:dyDescent="0.25">
      <c r="A60" s="18" t="s">
        <v>90</v>
      </c>
      <c r="B60" s="19" t="s">
        <v>91</v>
      </c>
      <c r="C60" s="13">
        <v>0</v>
      </c>
      <c r="D60" s="13"/>
      <c r="E60" s="22">
        <f t="shared" si="1"/>
        <v>0</v>
      </c>
    </row>
    <row r="61" spans="1:7" x14ac:dyDescent="0.25">
      <c r="A61" s="18" t="s">
        <v>92</v>
      </c>
      <c r="B61" s="19" t="s">
        <v>93</v>
      </c>
      <c r="C61" s="13">
        <v>0</v>
      </c>
      <c r="D61" s="113"/>
      <c r="E61" s="22">
        <f t="shared" si="1"/>
        <v>0</v>
      </c>
    </row>
    <row r="62" spans="1:7" x14ac:dyDescent="0.25">
      <c r="A62" s="18" t="s">
        <v>241</v>
      </c>
      <c r="B62" s="19" t="s">
        <v>242</v>
      </c>
      <c r="C62" s="13">
        <v>0</v>
      </c>
      <c r="D62" s="13"/>
      <c r="E62" s="22">
        <f t="shared" si="1"/>
        <v>0</v>
      </c>
    </row>
    <row r="63" spans="1:7" x14ac:dyDescent="0.25">
      <c r="A63" s="18" t="s">
        <v>94</v>
      </c>
      <c r="B63" s="19" t="s">
        <v>261</v>
      </c>
      <c r="C63" s="13">
        <v>0</v>
      </c>
      <c r="D63" s="13"/>
      <c r="E63" s="22">
        <f t="shared" si="1"/>
        <v>0</v>
      </c>
    </row>
    <row r="64" spans="1:7" x14ac:dyDescent="0.25">
      <c r="A64" s="18" t="s">
        <v>95</v>
      </c>
      <c r="B64" s="19" t="s">
        <v>96</v>
      </c>
      <c r="C64" s="13">
        <v>0</v>
      </c>
      <c r="D64" s="13"/>
      <c r="E64" s="22">
        <f t="shared" si="1"/>
        <v>0</v>
      </c>
    </row>
    <row r="65" spans="1:7" x14ac:dyDescent="0.25">
      <c r="A65" s="18" t="s">
        <v>97</v>
      </c>
      <c r="B65" s="19" t="s">
        <v>98</v>
      </c>
      <c r="C65" s="13">
        <v>0</v>
      </c>
      <c r="D65" s="13"/>
      <c r="E65" s="22">
        <f t="shared" si="1"/>
        <v>0</v>
      </c>
    </row>
    <row r="66" spans="1:7" x14ac:dyDescent="0.25">
      <c r="A66" s="18" t="s">
        <v>99</v>
      </c>
      <c r="B66" s="19" t="s">
        <v>100</v>
      </c>
      <c r="C66" s="13">
        <v>0</v>
      </c>
      <c r="D66" s="13"/>
      <c r="E66" s="22">
        <f t="shared" si="1"/>
        <v>0</v>
      </c>
    </row>
    <row r="67" spans="1:7" x14ac:dyDescent="0.25">
      <c r="A67" s="18" t="s">
        <v>101</v>
      </c>
      <c r="B67" s="19" t="s">
        <v>102</v>
      </c>
      <c r="C67" s="13">
        <v>0</v>
      </c>
      <c r="D67" s="13"/>
      <c r="E67" s="22">
        <f t="shared" si="1"/>
        <v>0</v>
      </c>
    </row>
    <row r="68" spans="1:7" x14ac:dyDescent="0.25">
      <c r="A68" s="18" t="s">
        <v>103</v>
      </c>
      <c r="B68" s="19" t="s">
        <v>104</v>
      </c>
      <c r="C68" s="13">
        <v>0</v>
      </c>
      <c r="D68" s="13"/>
      <c r="E68" s="22">
        <f t="shared" si="1"/>
        <v>0</v>
      </c>
      <c r="G68"/>
    </row>
    <row r="69" spans="1:7" x14ac:dyDescent="0.25">
      <c r="A69" s="36" t="s">
        <v>105</v>
      </c>
      <c r="B69" s="37"/>
      <c r="C69" s="38">
        <f>SUM(C34:C68)</f>
        <v>76210437</v>
      </c>
      <c r="D69" s="84">
        <f>SUM(D34:D68)</f>
        <v>1733373.5699999998</v>
      </c>
      <c r="E69" s="84">
        <f>SUM(E34:E68)</f>
        <v>1733373.5699999998</v>
      </c>
    </row>
    <row r="70" spans="1:7" x14ac:dyDescent="0.25">
      <c r="A70" s="39"/>
      <c r="B70" s="37"/>
      <c r="C70" s="13"/>
      <c r="D70" s="69"/>
      <c r="E70" s="22"/>
    </row>
    <row r="71" spans="1:7" x14ac:dyDescent="0.25">
      <c r="A71" s="18" t="s">
        <v>106</v>
      </c>
      <c r="B71" s="19" t="s">
        <v>107</v>
      </c>
      <c r="C71" s="13">
        <v>10200000</v>
      </c>
      <c r="D71" s="13">
        <v>0</v>
      </c>
      <c r="E71" s="22">
        <f t="shared" ref="E71:E106" si="2">SUM(D71:D71)</f>
        <v>0</v>
      </c>
    </row>
    <row r="72" spans="1:7" x14ac:dyDescent="0.25">
      <c r="A72" s="18" t="s">
        <v>108</v>
      </c>
      <c r="B72" s="19" t="s">
        <v>109</v>
      </c>
      <c r="C72" s="13">
        <v>0</v>
      </c>
      <c r="D72" s="13">
        <v>0</v>
      </c>
      <c r="E72" s="22">
        <f t="shared" si="2"/>
        <v>0</v>
      </c>
    </row>
    <row r="73" spans="1:7" x14ac:dyDescent="0.25">
      <c r="A73" s="18" t="s">
        <v>110</v>
      </c>
      <c r="B73" s="19" t="s">
        <v>111</v>
      </c>
      <c r="C73" s="13">
        <v>0</v>
      </c>
      <c r="D73" s="13">
        <v>0</v>
      </c>
      <c r="E73" s="22">
        <f t="shared" si="2"/>
        <v>0</v>
      </c>
    </row>
    <row r="74" spans="1:7" x14ac:dyDescent="0.25">
      <c r="A74" s="18" t="s">
        <v>224</v>
      </c>
      <c r="B74" s="19" t="s">
        <v>232</v>
      </c>
      <c r="C74" s="13">
        <v>0</v>
      </c>
      <c r="D74" s="13">
        <v>0</v>
      </c>
      <c r="E74" s="22">
        <f t="shared" si="2"/>
        <v>0</v>
      </c>
    </row>
    <row r="75" spans="1:7" x14ac:dyDescent="0.25">
      <c r="A75" s="18" t="s">
        <v>112</v>
      </c>
      <c r="B75" s="19" t="s">
        <v>113</v>
      </c>
      <c r="C75" s="13">
        <v>0</v>
      </c>
      <c r="D75" s="13">
        <v>0</v>
      </c>
      <c r="E75" s="22">
        <f t="shared" si="2"/>
        <v>0</v>
      </c>
    </row>
    <row r="76" spans="1:7" x14ac:dyDescent="0.25">
      <c r="A76" s="18" t="s">
        <v>114</v>
      </c>
      <c r="B76" s="19" t="s">
        <v>115</v>
      </c>
      <c r="C76" s="13">
        <v>0</v>
      </c>
      <c r="D76" s="13">
        <v>0</v>
      </c>
      <c r="E76" s="22">
        <f t="shared" si="2"/>
        <v>0</v>
      </c>
    </row>
    <row r="77" spans="1:7" x14ac:dyDescent="0.25">
      <c r="A77" s="18" t="s">
        <v>116</v>
      </c>
      <c r="B77" s="19" t="s">
        <v>117</v>
      </c>
      <c r="C77" s="13">
        <v>0</v>
      </c>
      <c r="D77" s="13">
        <v>0</v>
      </c>
      <c r="E77" s="22">
        <f t="shared" si="2"/>
        <v>0</v>
      </c>
    </row>
    <row r="78" spans="1:7" x14ac:dyDescent="0.25">
      <c r="A78" s="18" t="s">
        <v>225</v>
      </c>
      <c r="B78" s="19" t="s">
        <v>231</v>
      </c>
      <c r="C78" s="13">
        <v>0</v>
      </c>
      <c r="D78" s="13">
        <v>0</v>
      </c>
      <c r="E78" s="22">
        <f t="shared" si="2"/>
        <v>0</v>
      </c>
    </row>
    <row r="79" spans="1:7" x14ac:dyDescent="0.25">
      <c r="A79" s="18" t="s">
        <v>256</v>
      </c>
      <c r="B79" s="19" t="s">
        <v>118</v>
      </c>
      <c r="C79" s="13">
        <v>0</v>
      </c>
      <c r="D79" s="13">
        <v>0</v>
      </c>
      <c r="E79" s="22">
        <f t="shared" si="2"/>
        <v>0</v>
      </c>
      <c r="F79" s="21"/>
      <c r="G79"/>
    </row>
    <row r="80" spans="1:7" x14ac:dyDescent="0.25">
      <c r="A80" s="18" t="s">
        <v>119</v>
      </c>
      <c r="B80" s="19" t="s">
        <v>120</v>
      </c>
      <c r="C80" s="13">
        <v>3000000</v>
      </c>
      <c r="D80" s="13">
        <v>0</v>
      </c>
      <c r="E80" s="22">
        <f t="shared" si="2"/>
        <v>0</v>
      </c>
    </row>
    <row r="81" spans="1:7" x14ac:dyDescent="0.25">
      <c r="A81" s="18" t="s">
        <v>237</v>
      </c>
      <c r="B81" s="19" t="s">
        <v>238</v>
      </c>
      <c r="C81" s="13">
        <v>0</v>
      </c>
      <c r="D81" s="13">
        <v>0</v>
      </c>
      <c r="E81" s="22">
        <f t="shared" si="2"/>
        <v>0</v>
      </c>
    </row>
    <row r="82" spans="1:7" x14ac:dyDescent="0.25">
      <c r="A82" s="18" t="s">
        <v>121</v>
      </c>
      <c r="B82" s="19" t="s">
        <v>122</v>
      </c>
      <c r="C82" s="13">
        <v>0</v>
      </c>
      <c r="D82" s="13">
        <v>0</v>
      </c>
      <c r="E82" s="22">
        <f t="shared" si="2"/>
        <v>0</v>
      </c>
    </row>
    <row r="83" spans="1:7" x14ac:dyDescent="0.25">
      <c r="A83" s="18" t="s">
        <v>123</v>
      </c>
      <c r="B83" s="19" t="s">
        <v>124</v>
      </c>
      <c r="C83" s="13">
        <v>0</v>
      </c>
      <c r="D83" s="13">
        <v>0</v>
      </c>
      <c r="E83" s="22">
        <f t="shared" si="2"/>
        <v>0</v>
      </c>
      <c r="G83"/>
    </row>
    <row r="84" spans="1:7" x14ac:dyDescent="0.25">
      <c r="A84" s="18" t="s">
        <v>125</v>
      </c>
      <c r="B84" s="19" t="s">
        <v>126</v>
      </c>
      <c r="C84" s="13">
        <v>0</v>
      </c>
      <c r="D84" s="13">
        <v>0</v>
      </c>
      <c r="E84" s="22">
        <f t="shared" si="2"/>
        <v>0</v>
      </c>
      <c r="G84"/>
    </row>
    <row r="85" spans="1:7" x14ac:dyDescent="0.25">
      <c r="A85" s="18" t="s">
        <v>127</v>
      </c>
      <c r="B85" s="40" t="s">
        <v>128</v>
      </c>
      <c r="C85" s="13">
        <v>0</v>
      </c>
      <c r="D85" s="13">
        <v>0</v>
      </c>
      <c r="E85" s="22">
        <f t="shared" si="2"/>
        <v>0</v>
      </c>
      <c r="G85"/>
    </row>
    <row r="86" spans="1:7" x14ac:dyDescent="0.25">
      <c r="A86" s="18" t="s">
        <v>129</v>
      </c>
      <c r="B86" s="40" t="s">
        <v>130</v>
      </c>
      <c r="C86" s="13">
        <v>0</v>
      </c>
      <c r="D86" s="13">
        <v>0</v>
      </c>
      <c r="E86" s="22">
        <f t="shared" si="2"/>
        <v>0</v>
      </c>
      <c r="G86"/>
    </row>
    <row r="87" spans="1:7" x14ac:dyDescent="0.25">
      <c r="A87" s="18" t="s">
        <v>239</v>
      </c>
      <c r="B87" s="40" t="s">
        <v>240</v>
      </c>
      <c r="C87" s="13">
        <v>0</v>
      </c>
      <c r="D87" s="13">
        <v>0</v>
      </c>
      <c r="E87" s="22">
        <f t="shared" si="2"/>
        <v>0</v>
      </c>
      <c r="G87"/>
    </row>
    <row r="88" spans="1:7" x14ac:dyDescent="0.25">
      <c r="A88" s="18" t="s">
        <v>131</v>
      </c>
      <c r="B88" s="40" t="s">
        <v>132</v>
      </c>
      <c r="C88" s="13">
        <v>26356000</v>
      </c>
      <c r="D88" s="13">
        <v>0</v>
      </c>
      <c r="E88" s="22">
        <f t="shared" si="2"/>
        <v>0</v>
      </c>
      <c r="G88"/>
    </row>
    <row r="89" spans="1:7" x14ac:dyDescent="0.25">
      <c r="A89" s="18" t="s">
        <v>133</v>
      </c>
      <c r="B89" s="41" t="s">
        <v>134</v>
      </c>
      <c r="C89" s="13">
        <v>0</v>
      </c>
      <c r="D89" s="13">
        <v>1713000</v>
      </c>
      <c r="E89" s="22">
        <f t="shared" si="2"/>
        <v>1713000</v>
      </c>
      <c r="F89" s="98"/>
      <c r="G89"/>
    </row>
    <row r="90" spans="1:7" x14ac:dyDescent="0.25">
      <c r="A90" s="18" t="s">
        <v>259</v>
      </c>
      <c r="B90" s="41" t="s">
        <v>260</v>
      </c>
      <c r="C90" s="13">
        <v>0</v>
      </c>
      <c r="D90" s="13">
        <v>0</v>
      </c>
      <c r="E90" s="22">
        <f t="shared" si="2"/>
        <v>0</v>
      </c>
      <c r="G90"/>
    </row>
    <row r="91" spans="1:7" x14ac:dyDescent="0.25">
      <c r="A91" s="18" t="s">
        <v>226</v>
      </c>
      <c r="B91" s="41" t="s">
        <v>230</v>
      </c>
      <c r="C91" s="13">
        <v>0</v>
      </c>
      <c r="D91" s="13">
        <v>0</v>
      </c>
      <c r="E91" s="22">
        <f t="shared" si="2"/>
        <v>0</v>
      </c>
      <c r="G91"/>
    </row>
    <row r="92" spans="1:7" x14ac:dyDescent="0.25">
      <c r="A92" s="18" t="s">
        <v>222</v>
      </c>
      <c r="B92" s="41" t="s">
        <v>223</v>
      </c>
      <c r="C92" s="13">
        <v>0</v>
      </c>
      <c r="D92" s="13">
        <v>0</v>
      </c>
      <c r="E92" s="22">
        <f t="shared" si="2"/>
        <v>0</v>
      </c>
      <c r="G92"/>
    </row>
    <row r="93" spans="1:7" x14ac:dyDescent="0.25">
      <c r="A93" s="18" t="s">
        <v>257</v>
      </c>
      <c r="B93" s="41" t="s">
        <v>258</v>
      </c>
      <c r="C93" s="13">
        <v>0</v>
      </c>
      <c r="D93" s="13">
        <v>0</v>
      </c>
      <c r="E93" s="22">
        <f t="shared" si="2"/>
        <v>0</v>
      </c>
      <c r="G93"/>
    </row>
    <row r="94" spans="1:7" x14ac:dyDescent="0.25">
      <c r="A94" s="18" t="s">
        <v>248</v>
      </c>
      <c r="B94" s="41" t="s">
        <v>249</v>
      </c>
      <c r="C94" s="13">
        <v>0</v>
      </c>
      <c r="D94" s="13">
        <v>0</v>
      </c>
      <c r="E94" s="22">
        <f t="shared" si="2"/>
        <v>0</v>
      </c>
      <c r="G94"/>
    </row>
    <row r="95" spans="1:7" x14ac:dyDescent="0.25">
      <c r="A95" s="18" t="s">
        <v>135</v>
      </c>
      <c r="B95" s="41" t="s">
        <v>136</v>
      </c>
      <c r="C95" s="13">
        <v>0</v>
      </c>
      <c r="D95" s="13">
        <v>0</v>
      </c>
      <c r="E95" s="22">
        <f t="shared" si="2"/>
        <v>0</v>
      </c>
      <c r="F95" s="100"/>
      <c r="G95"/>
    </row>
    <row r="96" spans="1:7" x14ac:dyDescent="0.25">
      <c r="A96" s="18" t="s">
        <v>137</v>
      </c>
      <c r="B96" s="41" t="s">
        <v>138</v>
      </c>
      <c r="C96" s="13">
        <v>1044000</v>
      </c>
      <c r="D96" s="13"/>
      <c r="E96" s="22">
        <f t="shared" si="2"/>
        <v>0</v>
      </c>
      <c r="G96"/>
    </row>
    <row r="97" spans="1:7" x14ac:dyDescent="0.25">
      <c r="A97" s="18" t="s">
        <v>139</v>
      </c>
      <c r="B97" s="41" t="s">
        <v>140</v>
      </c>
      <c r="C97" s="13">
        <v>0</v>
      </c>
      <c r="D97" s="13">
        <v>0</v>
      </c>
      <c r="E97" s="22">
        <f t="shared" si="2"/>
        <v>0</v>
      </c>
      <c r="G97"/>
    </row>
    <row r="98" spans="1:7" x14ac:dyDescent="0.25">
      <c r="A98" s="18" t="s">
        <v>228</v>
      </c>
      <c r="B98" s="19" t="s">
        <v>229</v>
      </c>
      <c r="C98" s="13">
        <v>0</v>
      </c>
      <c r="D98" s="13">
        <v>0</v>
      </c>
      <c r="E98" s="22">
        <f t="shared" si="2"/>
        <v>0</v>
      </c>
      <c r="G98"/>
    </row>
    <row r="99" spans="1:7" x14ac:dyDescent="0.25">
      <c r="A99" s="18" t="s">
        <v>141</v>
      </c>
      <c r="B99" s="19" t="s">
        <v>142</v>
      </c>
      <c r="C99" s="13">
        <v>0</v>
      </c>
      <c r="D99" s="13">
        <v>0</v>
      </c>
      <c r="E99" s="22">
        <f t="shared" si="2"/>
        <v>0</v>
      </c>
      <c r="G99"/>
    </row>
    <row r="100" spans="1:7" x14ac:dyDescent="0.25">
      <c r="A100" s="18" t="s">
        <v>143</v>
      </c>
      <c r="B100" s="19" t="s">
        <v>144</v>
      </c>
      <c r="C100" s="13">
        <v>0</v>
      </c>
      <c r="D100" s="13">
        <v>0</v>
      </c>
      <c r="E100" s="22">
        <f t="shared" si="2"/>
        <v>0</v>
      </c>
      <c r="G100"/>
    </row>
    <row r="101" spans="1:7" x14ac:dyDescent="0.25">
      <c r="A101" s="18" t="s">
        <v>145</v>
      </c>
      <c r="B101" s="19" t="s">
        <v>146</v>
      </c>
      <c r="C101" s="13">
        <v>0</v>
      </c>
      <c r="D101" s="13">
        <v>0</v>
      </c>
      <c r="E101" s="22">
        <f t="shared" si="2"/>
        <v>0</v>
      </c>
    </row>
    <row r="102" spans="1:7" x14ac:dyDescent="0.25">
      <c r="A102" s="18" t="s">
        <v>243</v>
      </c>
      <c r="B102" s="19" t="s">
        <v>262</v>
      </c>
      <c r="C102" s="13">
        <v>0</v>
      </c>
      <c r="D102" s="13">
        <v>0</v>
      </c>
      <c r="E102" s="22">
        <f t="shared" si="2"/>
        <v>0</v>
      </c>
      <c r="F102" s="100"/>
    </row>
    <row r="103" spans="1:7" x14ac:dyDescent="0.25">
      <c r="A103" s="18" t="s">
        <v>147</v>
      </c>
      <c r="B103" s="19" t="s">
        <v>148</v>
      </c>
      <c r="C103" s="13">
        <v>1200000</v>
      </c>
      <c r="D103" s="13">
        <v>0</v>
      </c>
      <c r="E103" s="22">
        <f t="shared" si="2"/>
        <v>0</v>
      </c>
    </row>
    <row r="104" spans="1:7" x14ac:dyDescent="0.25">
      <c r="A104" s="18" t="s">
        <v>149</v>
      </c>
      <c r="B104" s="19" t="s">
        <v>150</v>
      </c>
      <c r="C104" s="13">
        <v>0</v>
      </c>
      <c r="D104" s="13">
        <v>0</v>
      </c>
      <c r="E104" s="22">
        <f t="shared" si="2"/>
        <v>0</v>
      </c>
    </row>
    <row r="105" spans="1:7" x14ac:dyDescent="0.25">
      <c r="A105" s="18" t="s">
        <v>151</v>
      </c>
      <c r="B105" s="41" t="s">
        <v>152</v>
      </c>
      <c r="C105" s="13">
        <v>0</v>
      </c>
      <c r="D105" s="13">
        <v>0</v>
      </c>
      <c r="E105" s="22">
        <f t="shared" si="2"/>
        <v>0</v>
      </c>
    </row>
    <row r="106" spans="1:7" x14ac:dyDescent="0.25">
      <c r="A106" s="18" t="s">
        <v>263</v>
      </c>
      <c r="B106" s="41" t="s">
        <v>153</v>
      </c>
      <c r="C106" s="13">
        <v>0</v>
      </c>
      <c r="D106" s="13">
        <v>0</v>
      </c>
      <c r="E106" s="22">
        <f t="shared" si="2"/>
        <v>0</v>
      </c>
      <c r="G106"/>
    </row>
    <row r="107" spans="1:7" x14ac:dyDescent="0.25">
      <c r="A107" s="36" t="s">
        <v>105</v>
      </c>
      <c r="B107" s="42"/>
      <c r="C107" s="38">
        <f>SUM(C71:C106)</f>
        <v>41800000</v>
      </c>
      <c r="D107" s="38">
        <f>SUM(D71:D106)</f>
        <v>1713000</v>
      </c>
      <c r="E107" s="22">
        <f>SUM(E71:E106)</f>
        <v>1713000</v>
      </c>
    </row>
    <row r="108" spans="1:7" x14ac:dyDescent="0.25">
      <c r="A108" s="43"/>
      <c r="B108" s="44"/>
      <c r="C108" s="38"/>
      <c r="D108" s="67"/>
      <c r="E108" s="22"/>
      <c r="G108"/>
    </row>
    <row r="109" spans="1:7" x14ac:dyDescent="0.25">
      <c r="A109" s="90"/>
      <c r="B109" s="14"/>
      <c r="C109" s="13"/>
      <c r="D109" s="69"/>
      <c r="E109" s="22"/>
      <c r="G109"/>
    </row>
    <row r="110" spans="1:7" x14ac:dyDescent="0.25">
      <c r="A110" s="88" t="s">
        <v>154</v>
      </c>
      <c r="B110" s="14" t="s">
        <v>227</v>
      </c>
      <c r="C110" s="13">
        <v>2200000</v>
      </c>
      <c r="D110" s="13">
        <v>0</v>
      </c>
      <c r="E110" s="22">
        <f t="shared" ref="E110:E127" si="3">SUM(D110:D110)</f>
        <v>0</v>
      </c>
      <c r="G110"/>
    </row>
    <row r="111" spans="1:7" x14ac:dyDescent="0.25">
      <c r="A111" s="88" t="s">
        <v>155</v>
      </c>
      <c r="B111" s="14" t="s">
        <v>156</v>
      </c>
      <c r="C111" s="21">
        <v>43140315</v>
      </c>
      <c r="D111" s="13">
        <v>0</v>
      </c>
      <c r="E111" s="22">
        <f t="shared" si="3"/>
        <v>0</v>
      </c>
      <c r="G111"/>
    </row>
    <row r="112" spans="1:7" x14ac:dyDescent="0.25">
      <c r="A112" s="88" t="s">
        <v>157</v>
      </c>
      <c r="B112" s="14" t="s">
        <v>158</v>
      </c>
      <c r="C112" s="13">
        <v>0</v>
      </c>
      <c r="D112" s="13">
        <v>0</v>
      </c>
      <c r="E112" s="22">
        <f t="shared" si="3"/>
        <v>0</v>
      </c>
      <c r="G112"/>
    </row>
    <row r="113" spans="1:7" x14ac:dyDescent="0.25">
      <c r="A113" s="88" t="s">
        <v>159</v>
      </c>
      <c r="B113" s="14" t="s">
        <v>160</v>
      </c>
      <c r="C113" s="13">
        <v>0</v>
      </c>
      <c r="D113" s="13">
        <v>0</v>
      </c>
      <c r="E113" s="22">
        <f t="shared" si="3"/>
        <v>0</v>
      </c>
      <c r="G113"/>
    </row>
    <row r="114" spans="1:7" x14ac:dyDescent="0.25">
      <c r="A114" s="88" t="s">
        <v>161</v>
      </c>
      <c r="B114" s="14" t="s">
        <v>162</v>
      </c>
      <c r="C114" s="13">
        <v>0</v>
      </c>
      <c r="D114" s="13">
        <v>0</v>
      </c>
      <c r="E114" s="22">
        <f t="shared" si="3"/>
        <v>0</v>
      </c>
      <c r="G114"/>
    </row>
    <row r="115" spans="1:7" x14ac:dyDescent="0.25">
      <c r="A115" s="88" t="s">
        <v>163</v>
      </c>
      <c r="B115" s="14" t="s">
        <v>164</v>
      </c>
      <c r="C115" s="13">
        <v>0</v>
      </c>
      <c r="D115" s="13">
        <v>0</v>
      </c>
      <c r="E115" s="22">
        <f t="shared" si="3"/>
        <v>0</v>
      </c>
      <c r="G115"/>
    </row>
    <row r="116" spans="1:7" x14ac:dyDescent="0.25">
      <c r="A116" s="88" t="s">
        <v>165</v>
      </c>
      <c r="B116" s="14" t="s">
        <v>166</v>
      </c>
      <c r="C116" s="13">
        <v>0</v>
      </c>
      <c r="D116" s="13">
        <v>0</v>
      </c>
      <c r="E116" s="22">
        <f t="shared" si="3"/>
        <v>0</v>
      </c>
      <c r="G116"/>
    </row>
    <row r="117" spans="1:7" x14ac:dyDescent="0.25">
      <c r="A117" s="88" t="s">
        <v>167</v>
      </c>
      <c r="B117" s="14" t="s">
        <v>168</v>
      </c>
      <c r="C117" s="13">
        <v>0</v>
      </c>
      <c r="D117" s="13">
        <v>0</v>
      </c>
      <c r="E117" s="22">
        <f t="shared" si="3"/>
        <v>0</v>
      </c>
      <c r="G117"/>
    </row>
    <row r="118" spans="1:7" x14ac:dyDescent="0.25">
      <c r="A118" s="88" t="s">
        <v>169</v>
      </c>
      <c r="B118" s="14" t="s">
        <v>170</v>
      </c>
      <c r="C118" s="13">
        <v>0</v>
      </c>
      <c r="D118" s="13">
        <v>0</v>
      </c>
      <c r="E118" s="22">
        <f t="shared" si="3"/>
        <v>0</v>
      </c>
      <c r="G118"/>
    </row>
    <row r="119" spans="1:7" x14ac:dyDescent="0.25">
      <c r="A119" s="88" t="s">
        <v>250</v>
      </c>
      <c r="B119" s="14" t="s">
        <v>251</v>
      </c>
      <c r="C119" s="13">
        <v>0</v>
      </c>
      <c r="D119" s="13">
        <v>0</v>
      </c>
      <c r="E119" s="22">
        <f t="shared" si="3"/>
        <v>0</v>
      </c>
      <c r="G119"/>
    </row>
    <row r="120" spans="1:7" x14ac:dyDescent="0.25">
      <c r="A120" s="88" t="s">
        <v>171</v>
      </c>
      <c r="B120" s="14" t="s">
        <v>172</v>
      </c>
      <c r="C120" s="13">
        <v>0</v>
      </c>
      <c r="D120" s="13">
        <v>0</v>
      </c>
      <c r="E120" s="22">
        <f t="shared" si="3"/>
        <v>0</v>
      </c>
      <c r="G120"/>
    </row>
    <row r="121" spans="1:7" x14ac:dyDescent="0.25">
      <c r="A121" s="88" t="s">
        <v>173</v>
      </c>
      <c r="B121" s="14" t="s">
        <v>174</v>
      </c>
      <c r="C121" s="13">
        <v>0</v>
      </c>
      <c r="D121" s="13">
        <v>0</v>
      </c>
      <c r="E121" s="22">
        <f t="shared" si="3"/>
        <v>0</v>
      </c>
      <c r="G121"/>
    </row>
    <row r="122" spans="1:7" x14ac:dyDescent="0.25">
      <c r="A122" s="88" t="s">
        <v>175</v>
      </c>
      <c r="B122" s="14" t="s">
        <v>176</v>
      </c>
      <c r="C122" s="13">
        <v>0</v>
      </c>
      <c r="D122" s="13">
        <v>0</v>
      </c>
      <c r="E122" s="22">
        <f t="shared" si="3"/>
        <v>0</v>
      </c>
      <c r="G122"/>
    </row>
    <row r="123" spans="1:7" x14ac:dyDescent="0.25">
      <c r="A123" s="88" t="s">
        <v>177</v>
      </c>
      <c r="B123" s="14" t="s">
        <v>178</v>
      </c>
      <c r="C123" s="13">
        <v>0</v>
      </c>
      <c r="D123" s="13">
        <v>0</v>
      </c>
      <c r="E123" s="22">
        <f t="shared" si="3"/>
        <v>0</v>
      </c>
      <c r="G123"/>
    </row>
    <row r="124" spans="1:7" x14ac:dyDescent="0.25">
      <c r="A124" s="88" t="s">
        <v>252</v>
      </c>
      <c r="B124" s="14" t="s">
        <v>253</v>
      </c>
      <c r="C124" s="13">
        <v>0</v>
      </c>
      <c r="D124" s="13">
        <v>0</v>
      </c>
      <c r="E124" s="22">
        <f t="shared" si="3"/>
        <v>0</v>
      </c>
      <c r="G124"/>
    </row>
    <row r="125" spans="1:7" x14ac:dyDescent="0.25">
      <c r="A125" s="101" t="s">
        <v>269</v>
      </c>
      <c r="B125" s="14" t="s">
        <v>270</v>
      </c>
      <c r="C125" s="13">
        <v>0</v>
      </c>
      <c r="D125" s="13">
        <v>0</v>
      </c>
      <c r="E125" s="22">
        <f t="shared" si="3"/>
        <v>0</v>
      </c>
      <c r="G125"/>
    </row>
    <row r="126" spans="1:7" x14ac:dyDescent="0.25">
      <c r="A126" s="88" t="s">
        <v>179</v>
      </c>
      <c r="B126" s="14" t="s">
        <v>180</v>
      </c>
      <c r="C126" s="13">
        <v>0</v>
      </c>
      <c r="D126" s="13">
        <v>0</v>
      </c>
      <c r="E126" s="38">
        <f t="shared" si="3"/>
        <v>0</v>
      </c>
      <c r="F126" s="103"/>
      <c r="G126"/>
    </row>
    <row r="127" spans="1:7" x14ac:dyDescent="0.25">
      <c r="A127" s="108" t="s">
        <v>220</v>
      </c>
      <c r="B127" s="109" t="s">
        <v>221</v>
      </c>
      <c r="C127" s="13">
        <v>0</v>
      </c>
      <c r="D127" s="13">
        <v>0</v>
      </c>
      <c r="E127" s="38">
        <f t="shared" si="3"/>
        <v>0</v>
      </c>
      <c r="F127" s="103"/>
      <c r="G127"/>
    </row>
    <row r="128" spans="1:7" x14ac:dyDescent="0.25">
      <c r="A128" s="36" t="s">
        <v>105</v>
      </c>
      <c r="B128" s="37"/>
      <c r="C128" s="38">
        <f>SUM(C110:C126)</f>
        <v>45340315</v>
      </c>
      <c r="D128" s="38">
        <f>SUM(D110:D127)</f>
        <v>0</v>
      </c>
      <c r="E128" s="38">
        <f>SUM(E110:E127)</f>
        <v>0</v>
      </c>
      <c r="F128" s="103"/>
      <c r="G128" s="80"/>
    </row>
    <row r="129" spans="1:7" x14ac:dyDescent="0.25">
      <c r="A129" s="116"/>
      <c r="B129" s="117"/>
      <c r="C129" s="38"/>
      <c r="D129" s="67"/>
      <c r="E129" s="38"/>
      <c r="F129" s="103"/>
    </row>
    <row r="130" spans="1:7" ht="15.75" thickBot="1" x14ac:dyDescent="0.3">
      <c r="A130" s="45" t="s">
        <v>181</v>
      </c>
      <c r="B130" s="46"/>
      <c r="C130" s="47">
        <f>+C107+C69+C128</f>
        <v>163350752</v>
      </c>
      <c r="D130" s="47">
        <f>+D69+D107+D128</f>
        <v>3446373.57</v>
      </c>
      <c r="E130" s="47">
        <f>SUM(D130)</f>
        <v>3446373.57</v>
      </c>
      <c r="F130" s="86"/>
      <c r="G130" s="81"/>
    </row>
    <row r="131" spans="1:7" s="44" customFormat="1" ht="15.75" thickBot="1" x14ac:dyDescent="0.3">
      <c r="A131" s="123"/>
      <c r="B131" s="124"/>
      <c r="C131" s="48"/>
      <c r="D131" s="48"/>
      <c r="E131" s="70"/>
      <c r="G131" s="87"/>
    </row>
    <row r="132" spans="1:7" ht="15.75" thickBot="1" x14ac:dyDescent="0.3">
      <c r="A132" s="50" t="s">
        <v>182</v>
      </c>
      <c r="B132" s="51"/>
      <c r="C132" s="52">
        <f>+C130+C31</f>
        <v>1036782544</v>
      </c>
      <c r="D132" s="68">
        <f>+D31+D130</f>
        <v>67305328.159999996</v>
      </c>
      <c r="E132" s="71">
        <f>+E130+E31</f>
        <v>67305328.159999996</v>
      </c>
      <c r="F132" s="100"/>
      <c r="G132" s="21"/>
    </row>
    <row r="133" spans="1:7" s="44" customFormat="1" x14ac:dyDescent="0.25">
      <c r="A133" s="72"/>
      <c r="B133" s="53"/>
      <c r="C133" s="53"/>
      <c r="D133" s="54"/>
      <c r="E133" s="73"/>
      <c r="G133" s="23"/>
    </row>
    <row r="134" spans="1:7" s="44" customFormat="1" ht="15.75" thickBot="1" x14ac:dyDescent="0.3">
      <c r="A134" s="74" t="s">
        <v>183</v>
      </c>
      <c r="B134" s="55"/>
      <c r="C134" s="56">
        <f>SUM(C141:C180)</f>
        <v>15246427470</v>
      </c>
      <c r="D134" s="56">
        <f>SUM(D141:D180)</f>
        <v>191000000</v>
      </c>
      <c r="E134" s="75">
        <f>SUM(E141:E180)</f>
        <v>191000000</v>
      </c>
      <c r="G134" s="23"/>
    </row>
    <row r="135" spans="1:7" s="44" customFormat="1" x14ac:dyDescent="0.25">
      <c r="A135" s="76"/>
      <c r="B135" s="57"/>
      <c r="C135" s="57"/>
      <c r="D135" s="20"/>
      <c r="E135" s="77"/>
      <c r="G135" s="49"/>
    </row>
    <row r="136" spans="1:7" s="44" customFormat="1" ht="15.75" thickBot="1" x14ac:dyDescent="0.3">
      <c r="A136" s="78" t="s">
        <v>184</v>
      </c>
      <c r="B136" s="58"/>
      <c r="C136" s="59">
        <f t="shared" ref="C136:E136" si="4">SUM(C132:C134)</f>
        <v>16283210014</v>
      </c>
      <c r="D136" s="59">
        <f>SUM(D132:D134)</f>
        <v>258305328.16</v>
      </c>
      <c r="E136" s="79">
        <f t="shared" si="4"/>
        <v>258305328.16</v>
      </c>
      <c r="G136" s="49"/>
    </row>
    <row r="137" spans="1:7" s="44" customFormat="1" ht="16.5" thickTop="1" thickBot="1" x14ac:dyDescent="0.3">
      <c r="A137" s="78"/>
      <c r="B137" s="58"/>
      <c r="C137" s="60"/>
      <c r="D137" s="48"/>
      <c r="E137" s="70"/>
      <c r="G137" s="49"/>
    </row>
    <row r="138" spans="1:7" ht="16.5" thickBot="1" x14ac:dyDescent="0.3">
      <c r="A138" s="125" t="s">
        <v>185</v>
      </c>
      <c r="B138" s="126"/>
      <c r="C138" s="126"/>
      <c r="D138" s="127"/>
      <c r="E138" s="128"/>
    </row>
    <row r="139" spans="1:7" ht="15.75" customHeight="1" x14ac:dyDescent="0.25">
      <c r="A139" s="129" t="s">
        <v>186</v>
      </c>
      <c r="B139" s="129" t="s">
        <v>187</v>
      </c>
      <c r="C139" s="131" t="s">
        <v>188</v>
      </c>
      <c r="D139" s="135" t="s">
        <v>279</v>
      </c>
      <c r="E139" s="133" t="s">
        <v>189</v>
      </c>
    </row>
    <row r="140" spans="1:7" ht="15.75" thickBot="1" x14ac:dyDescent="0.3">
      <c r="A140" s="130"/>
      <c r="B140" s="130"/>
      <c r="C140" s="132"/>
      <c r="D140" s="136"/>
      <c r="E140" s="134"/>
    </row>
    <row r="141" spans="1:7" s="63" customFormat="1" ht="25.5" x14ac:dyDescent="0.25">
      <c r="A141" s="94">
        <v>11336</v>
      </c>
      <c r="B141" s="89" t="s">
        <v>190</v>
      </c>
      <c r="C141" s="96">
        <v>0</v>
      </c>
      <c r="D141" s="111">
        <v>0</v>
      </c>
      <c r="E141" s="96">
        <f>SUM(D141)</f>
        <v>0</v>
      </c>
    </row>
    <row r="142" spans="1:7" s="63" customFormat="1" ht="25.5" x14ac:dyDescent="0.25">
      <c r="A142" s="94">
        <v>12487</v>
      </c>
      <c r="B142" s="89" t="s">
        <v>275</v>
      </c>
      <c r="C142" s="96">
        <v>0</v>
      </c>
      <c r="D142" s="111">
        <v>0</v>
      </c>
      <c r="E142" s="96">
        <f t="shared" ref="E142:E156" si="5">SUM(D142)</f>
        <v>0</v>
      </c>
    </row>
    <row r="143" spans="1:7" s="61" customFormat="1" ht="25.5" x14ac:dyDescent="0.25">
      <c r="A143" s="95">
        <v>12897</v>
      </c>
      <c r="B143" s="64" t="s">
        <v>191</v>
      </c>
      <c r="C143" s="115">
        <v>400000000</v>
      </c>
      <c r="D143" s="111">
        <v>0</v>
      </c>
      <c r="E143" s="96">
        <f t="shared" si="5"/>
        <v>0</v>
      </c>
      <c r="G143" s="62"/>
    </row>
    <row r="144" spans="1:7" s="61" customFormat="1" x14ac:dyDescent="0.25">
      <c r="A144" s="95">
        <v>12944</v>
      </c>
      <c r="B144" s="64" t="s">
        <v>281</v>
      </c>
      <c r="C144" s="65">
        <v>50000000</v>
      </c>
      <c r="D144" s="111">
        <v>0</v>
      </c>
      <c r="E144" s="96"/>
      <c r="G144" s="62"/>
    </row>
    <row r="145" spans="1:7" s="61" customFormat="1" ht="25.5" x14ac:dyDescent="0.25">
      <c r="A145" s="95">
        <v>13302</v>
      </c>
      <c r="B145" s="64" t="s">
        <v>192</v>
      </c>
      <c r="C145" s="65">
        <v>5500000000</v>
      </c>
      <c r="D145" s="111">
        <v>0</v>
      </c>
      <c r="E145" s="96">
        <f t="shared" si="5"/>
        <v>0</v>
      </c>
      <c r="G145" s="62"/>
    </row>
    <row r="146" spans="1:7" s="61" customFormat="1" x14ac:dyDescent="0.25">
      <c r="A146" s="95">
        <v>13515</v>
      </c>
      <c r="B146" s="64" t="s">
        <v>195</v>
      </c>
      <c r="C146" s="65">
        <v>32840</v>
      </c>
      <c r="D146" s="111">
        <v>0</v>
      </c>
      <c r="E146" s="96">
        <f t="shared" si="5"/>
        <v>0</v>
      </c>
      <c r="G146" s="62"/>
    </row>
    <row r="147" spans="1:7" s="61" customFormat="1" x14ac:dyDescent="0.25">
      <c r="A147" s="95">
        <v>13516</v>
      </c>
      <c r="B147" s="64" t="s">
        <v>271</v>
      </c>
      <c r="C147" s="65">
        <v>28745444</v>
      </c>
      <c r="D147" s="111">
        <v>0</v>
      </c>
      <c r="E147" s="96">
        <f t="shared" si="5"/>
        <v>0</v>
      </c>
      <c r="G147" s="62"/>
    </row>
    <row r="148" spans="1:7" s="61" customFormat="1" ht="25.5" x14ac:dyDescent="0.25">
      <c r="A148" s="95">
        <v>13517</v>
      </c>
      <c r="B148" s="64" t="s">
        <v>196</v>
      </c>
      <c r="C148" s="96">
        <v>0</v>
      </c>
      <c r="D148" s="111">
        <v>0</v>
      </c>
      <c r="E148" s="96">
        <f t="shared" si="5"/>
        <v>0</v>
      </c>
      <c r="G148" s="62"/>
    </row>
    <row r="149" spans="1:7" s="61" customFormat="1" ht="25.5" x14ac:dyDescent="0.25">
      <c r="A149" s="95">
        <v>13518</v>
      </c>
      <c r="B149" s="64" t="s">
        <v>197</v>
      </c>
      <c r="C149" s="65">
        <v>59243475</v>
      </c>
      <c r="D149" s="111">
        <v>0</v>
      </c>
      <c r="E149" s="96">
        <f t="shared" si="5"/>
        <v>0</v>
      </c>
      <c r="G149" s="62"/>
    </row>
    <row r="150" spans="1:7" s="61" customFormat="1" ht="25.5" x14ac:dyDescent="0.25">
      <c r="A150" s="95">
        <v>13519</v>
      </c>
      <c r="B150" s="64" t="s">
        <v>198</v>
      </c>
      <c r="C150" s="65">
        <v>113937019</v>
      </c>
      <c r="D150" s="111">
        <v>0</v>
      </c>
      <c r="E150" s="96">
        <f t="shared" si="5"/>
        <v>0</v>
      </c>
      <c r="G150" s="62"/>
    </row>
    <row r="151" spans="1:7" s="61" customFormat="1" x14ac:dyDescent="0.25">
      <c r="A151" s="95">
        <v>13520</v>
      </c>
      <c r="B151" s="64" t="s">
        <v>199</v>
      </c>
      <c r="C151" s="65">
        <v>101962060</v>
      </c>
      <c r="D151" s="112">
        <v>15000000</v>
      </c>
      <c r="E151" s="96">
        <f t="shared" si="5"/>
        <v>15000000</v>
      </c>
      <c r="G151" s="62"/>
    </row>
    <row r="152" spans="1:7" ht="25.5" x14ac:dyDescent="0.25">
      <c r="A152" s="95">
        <v>13521</v>
      </c>
      <c r="B152" s="64" t="s">
        <v>200</v>
      </c>
      <c r="C152" s="102">
        <v>102284217</v>
      </c>
      <c r="D152" s="111">
        <v>0</v>
      </c>
      <c r="E152" s="96">
        <f t="shared" si="5"/>
        <v>0</v>
      </c>
    </row>
    <row r="153" spans="1:7" x14ac:dyDescent="0.25">
      <c r="A153" s="95">
        <v>13522</v>
      </c>
      <c r="B153" s="64" t="s">
        <v>201</v>
      </c>
      <c r="C153" s="65">
        <v>207762636</v>
      </c>
      <c r="D153" s="111">
        <v>0</v>
      </c>
      <c r="E153" s="96">
        <f t="shared" si="5"/>
        <v>0</v>
      </c>
    </row>
    <row r="154" spans="1:7" x14ac:dyDescent="0.25">
      <c r="A154" s="95">
        <v>13523</v>
      </c>
      <c r="B154" s="64" t="s">
        <v>202</v>
      </c>
      <c r="C154" s="65">
        <v>103831726</v>
      </c>
      <c r="D154" s="111">
        <v>0</v>
      </c>
      <c r="E154" s="96">
        <f t="shared" si="5"/>
        <v>0</v>
      </c>
    </row>
    <row r="155" spans="1:7" ht="25.5" x14ac:dyDescent="0.25">
      <c r="A155" s="95">
        <v>13524</v>
      </c>
      <c r="B155" s="64" t="s">
        <v>203</v>
      </c>
      <c r="C155" s="65">
        <v>134230839</v>
      </c>
      <c r="D155" s="112">
        <v>30000000</v>
      </c>
      <c r="E155" s="96">
        <f t="shared" si="5"/>
        <v>30000000</v>
      </c>
    </row>
    <row r="156" spans="1:7" ht="25.5" x14ac:dyDescent="0.25">
      <c r="A156" s="95">
        <v>13525</v>
      </c>
      <c r="B156" s="64" t="s">
        <v>204</v>
      </c>
      <c r="C156" s="65">
        <v>600000000</v>
      </c>
      <c r="D156" s="111">
        <v>0</v>
      </c>
      <c r="E156" s="96">
        <f t="shared" si="5"/>
        <v>0</v>
      </c>
    </row>
    <row r="157" spans="1:7" x14ac:dyDescent="0.25">
      <c r="A157" s="95">
        <v>13526</v>
      </c>
      <c r="B157" s="64" t="s">
        <v>205</v>
      </c>
      <c r="C157" s="65">
        <v>187793702</v>
      </c>
      <c r="D157" s="111">
        <v>0</v>
      </c>
      <c r="E157" s="96">
        <f t="shared" ref="E157:E180" si="6">SUM(D157)</f>
        <v>0</v>
      </c>
    </row>
    <row r="158" spans="1:7" x14ac:dyDescent="0.25">
      <c r="A158" s="95">
        <v>13527</v>
      </c>
      <c r="B158" s="64" t="s">
        <v>206</v>
      </c>
      <c r="C158" s="65">
        <v>206949380</v>
      </c>
      <c r="D158" s="96">
        <v>60000000</v>
      </c>
      <c r="E158" s="96">
        <f t="shared" si="6"/>
        <v>60000000</v>
      </c>
    </row>
    <row r="159" spans="1:7" x14ac:dyDescent="0.25">
      <c r="A159" s="95">
        <v>13528</v>
      </c>
      <c r="B159" s="64" t="s">
        <v>207</v>
      </c>
      <c r="C159" s="65">
        <v>202112910</v>
      </c>
      <c r="D159" s="96">
        <v>14000000</v>
      </c>
      <c r="E159" s="96">
        <f t="shared" si="6"/>
        <v>14000000</v>
      </c>
    </row>
    <row r="160" spans="1:7" x14ac:dyDescent="0.25">
      <c r="A160" s="95">
        <v>13529</v>
      </c>
      <c r="B160" s="64" t="s">
        <v>208</v>
      </c>
      <c r="C160" s="65">
        <v>206908186</v>
      </c>
      <c r="D160" s="111">
        <v>0</v>
      </c>
      <c r="E160" s="96">
        <f t="shared" si="6"/>
        <v>0</v>
      </c>
    </row>
    <row r="161" spans="1:7" x14ac:dyDescent="0.25">
      <c r="A161" s="95">
        <v>13530</v>
      </c>
      <c r="B161" s="64" t="s">
        <v>209</v>
      </c>
      <c r="C161" s="65">
        <v>206939169</v>
      </c>
      <c r="D161" s="111">
        <v>0</v>
      </c>
      <c r="E161" s="96">
        <f t="shared" si="6"/>
        <v>0</v>
      </c>
    </row>
    <row r="162" spans="1:7" ht="25.5" x14ac:dyDescent="0.25">
      <c r="A162" s="95">
        <v>13531</v>
      </c>
      <c r="B162" s="64" t="s">
        <v>210</v>
      </c>
      <c r="C162" s="65">
        <v>40856646</v>
      </c>
      <c r="D162" s="111">
        <v>0</v>
      </c>
      <c r="E162" s="96">
        <f t="shared" si="6"/>
        <v>0</v>
      </c>
    </row>
    <row r="163" spans="1:7" x14ac:dyDescent="0.25">
      <c r="A163" s="95">
        <v>13532</v>
      </c>
      <c r="B163" s="64" t="s">
        <v>211</v>
      </c>
      <c r="C163" s="65">
        <v>358077591</v>
      </c>
      <c r="D163" s="111">
        <v>0</v>
      </c>
      <c r="E163" s="96">
        <f t="shared" si="6"/>
        <v>0</v>
      </c>
      <c r="G163"/>
    </row>
    <row r="164" spans="1:7" x14ac:dyDescent="0.25">
      <c r="A164" s="95">
        <v>13533</v>
      </c>
      <c r="B164" s="64" t="s">
        <v>212</v>
      </c>
      <c r="C164" s="65">
        <v>139215756</v>
      </c>
      <c r="D164" s="111">
        <v>0</v>
      </c>
      <c r="E164" s="96">
        <f t="shared" si="6"/>
        <v>0</v>
      </c>
      <c r="G164"/>
    </row>
    <row r="165" spans="1:7" x14ac:dyDescent="0.25">
      <c r="A165" s="95">
        <v>13534</v>
      </c>
      <c r="B165" s="64" t="s">
        <v>213</v>
      </c>
      <c r="C165" s="65">
        <v>205237434</v>
      </c>
      <c r="D165" s="111">
        <f>40000000+15000000</f>
        <v>55000000</v>
      </c>
      <c r="E165" s="96">
        <f t="shared" si="6"/>
        <v>55000000</v>
      </c>
      <c r="G165"/>
    </row>
    <row r="166" spans="1:7" x14ac:dyDescent="0.25">
      <c r="A166" s="95">
        <v>13535</v>
      </c>
      <c r="B166" s="64" t="s">
        <v>214</v>
      </c>
      <c r="C166" s="65">
        <v>148183809</v>
      </c>
      <c r="D166" s="111">
        <v>0</v>
      </c>
      <c r="E166" s="96">
        <f t="shared" si="6"/>
        <v>0</v>
      </c>
      <c r="G166"/>
    </row>
    <row r="167" spans="1:7" x14ac:dyDescent="0.25">
      <c r="A167" s="95">
        <v>13536</v>
      </c>
      <c r="B167" s="64" t="s">
        <v>215</v>
      </c>
      <c r="C167" s="65">
        <v>493714905</v>
      </c>
      <c r="D167" s="111">
        <v>0</v>
      </c>
      <c r="E167" s="96">
        <f t="shared" si="6"/>
        <v>0</v>
      </c>
      <c r="G167"/>
    </row>
    <row r="168" spans="1:7" x14ac:dyDescent="0.25">
      <c r="A168" s="95">
        <v>13537</v>
      </c>
      <c r="B168" s="64" t="s">
        <v>216</v>
      </c>
      <c r="C168" s="65">
        <v>338819485</v>
      </c>
      <c r="D168" s="96">
        <v>17000000</v>
      </c>
      <c r="E168" s="96">
        <f t="shared" si="6"/>
        <v>17000000</v>
      </c>
      <c r="G168"/>
    </row>
    <row r="169" spans="1:7" ht="25.5" x14ac:dyDescent="0.25">
      <c r="A169" s="95">
        <v>13626</v>
      </c>
      <c r="B169" s="64" t="s">
        <v>272</v>
      </c>
      <c r="C169" s="96">
        <v>0</v>
      </c>
      <c r="D169" s="111">
        <v>0</v>
      </c>
      <c r="E169" s="96">
        <f t="shared" si="6"/>
        <v>0</v>
      </c>
      <c r="G169"/>
    </row>
    <row r="170" spans="1:7" ht="25.5" x14ac:dyDescent="0.25">
      <c r="A170" s="95">
        <v>13656</v>
      </c>
      <c r="B170" s="64" t="s">
        <v>217</v>
      </c>
      <c r="C170" s="115">
        <v>10000000</v>
      </c>
      <c r="D170" s="111">
        <v>0</v>
      </c>
      <c r="E170" s="96">
        <f t="shared" si="6"/>
        <v>0</v>
      </c>
      <c r="G170"/>
    </row>
    <row r="171" spans="1:7" x14ac:dyDescent="0.25">
      <c r="A171" s="95">
        <v>13747</v>
      </c>
      <c r="B171" s="64" t="s">
        <v>218</v>
      </c>
      <c r="C171" s="115">
        <v>41483030</v>
      </c>
      <c r="D171" s="111">
        <v>0</v>
      </c>
      <c r="E171" s="96">
        <f t="shared" si="6"/>
        <v>0</v>
      </c>
      <c r="G171"/>
    </row>
    <row r="172" spans="1:7" ht="25.5" x14ac:dyDescent="0.25">
      <c r="A172" s="95">
        <v>13748</v>
      </c>
      <c r="B172" s="64" t="s">
        <v>219</v>
      </c>
      <c r="C172" s="96">
        <v>0</v>
      </c>
      <c r="D172" s="111">
        <v>0</v>
      </c>
      <c r="E172" s="96">
        <f t="shared" si="6"/>
        <v>0</v>
      </c>
      <c r="G172" s="92"/>
    </row>
    <row r="173" spans="1:7" ht="25.5" x14ac:dyDescent="0.25">
      <c r="A173" s="95">
        <v>13842</v>
      </c>
      <c r="B173" s="64" t="s">
        <v>273</v>
      </c>
      <c r="C173" s="115">
        <v>52773384</v>
      </c>
      <c r="D173" s="111">
        <v>0</v>
      </c>
      <c r="E173" s="96">
        <f t="shared" si="6"/>
        <v>0</v>
      </c>
      <c r="G173" s="92"/>
    </row>
    <row r="174" spans="1:7" ht="25.5" x14ac:dyDescent="0.25">
      <c r="A174" s="95">
        <v>13843</v>
      </c>
      <c r="B174" s="64" t="s">
        <v>274</v>
      </c>
      <c r="C174" s="96">
        <v>0</v>
      </c>
      <c r="D174" s="111">
        <v>0</v>
      </c>
      <c r="E174" s="96">
        <f t="shared" si="6"/>
        <v>0</v>
      </c>
      <c r="G174" s="92"/>
    </row>
    <row r="175" spans="1:7" ht="24.75" customHeight="1" x14ac:dyDescent="0.25">
      <c r="A175" s="95">
        <v>13909</v>
      </c>
      <c r="B175" s="64" t="s">
        <v>265</v>
      </c>
      <c r="C175" s="96">
        <v>0</v>
      </c>
      <c r="D175" s="111">
        <v>0</v>
      </c>
      <c r="E175" s="96">
        <f t="shared" si="6"/>
        <v>0</v>
      </c>
      <c r="G175" s="97"/>
    </row>
    <row r="176" spans="1:7" ht="24.75" customHeight="1" x14ac:dyDescent="0.25">
      <c r="A176" s="95">
        <v>13911</v>
      </c>
      <c r="B176" s="64" t="s">
        <v>266</v>
      </c>
      <c r="C176" s="96">
        <v>0</v>
      </c>
      <c r="D176" s="111">
        <v>0</v>
      </c>
      <c r="E176" s="96">
        <f t="shared" si="6"/>
        <v>0</v>
      </c>
      <c r="G176" s="92"/>
    </row>
    <row r="177" spans="1:7" ht="25.5" x14ac:dyDescent="0.25">
      <c r="A177" s="95">
        <v>13912</v>
      </c>
      <c r="B177" s="64" t="s">
        <v>264</v>
      </c>
      <c r="C177" s="111">
        <v>165924357</v>
      </c>
      <c r="D177" s="111">
        <v>0</v>
      </c>
      <c r="E177" s="96">
        <f t="shared" si="6"/>
        <v>0</v>
      </c>
      <c r="G177" s="92"/>
    </row>
    <row r="178" spans="1:7" x14ac:dyDescent="0.25">
      <c r="A178" s="95" t="s">
        <v>233</v>
      </c>
      <c r="B178" s="64" t="s">
        <v>234</v>
      </c>
      <c r="C178" s="96">
        <v>0</v>
      </c>
      <c r="D178" s="111">
        <v>0</v>
      </c>
      <c r="E178" s="96">
        <f t="shared" si="6"/>
        <v>0</v>
      </c>
      <c r="F178" s="99"/>
      <c r="G178" s="92"/>
    </row>
    <row r="179" spans="1:7" x14ac:dyDescent="0.25">
      <c r="A179" s="95" t="s">
        <v>233</v>
      </c>
      <c r="B179" s="64" t="s">
        <v>278</v>
      </c>
      <c r="C179" s="96">
        <v>0</v>
      </c>
      <c r="D179" s="111">
        <v>0</v>
      </c>
      <c r="E179" s="96">
        <f t="shared" si="6"/>
        <v>0</v>
      </c>
      <c r="F179" s="99"/>
      <c r="G179" s="92"/>
    </row>
    <row r="180" spans="1:7" ht="15.75" thickBot="1" x14ac:dyDescent="0.3">
      <c r="A180" s="108" t="s">
        <v>220</v>
      </c>
      <c r="B180" s="109" t="s">
        <v>221</v>
      </c>
      <c r="C180" s="106">
        <v>4839407470</v>
      </c>
      <c r="D180" s="111">
        <v>0</v>
      </c>
      <c r="E180" s="96">
        <f t="shared" si="6"/>
        <v>0</v>
      </c>
      <c r="F180" s="91"/>
      <c r="G180" s="93"/>
    </row>
    <row r="181" spans="1:7" ht="15.75" thickBot="1" x14ac:dyDescent="0.3">
      <c r="A181" s="104"/>
      <c r="B181" s="110" t="s">
        <v>189</v>
      </c>
      <c r="C181" s="107">
        <f>SUM(C141:C180)</f>
        <v>15246427470</v>
      </c>
      <c r="D181" s="105">
        <f>SUM(D141:D180)</f>
        <v>191000000</v>
      </c>
      <c r="E181" s="105">
        <f>SUM(E141:E180)</f>
        <v>191000000</v>
      </c>
      <c r="G181"/>
    </row>
  </sheetData>
  <sortState ref="A232:E249">
    <sortCondition ref="E232:E249"/>
  </sortState>
  <mergeCells count="13">
    <mergeCell ref="A131:B131"/>
    <mergeCell ref="A138:E138"/>
    <mergeCell ref="A139:A140"/>
    <mergeCell ref="B139:B140"/>
    <mergeCell ref="C139:C140"/>
    <mergeCell ref="E139:E140"/>
    <mergeCell ref="D139:D140"/>
    <mergeCell ref="A129:B129"/>
    <mergeCell ref="A1:E1"/>
    <mergeCell ref="A2:E2"/>
    <mergeCell ref="A3:E3"/>
    <mergeCell ref="A4:E4"/>
    <mergeCell ref="A6:B6"/>
  </mergeCells>
  <pageMargins left="0.23622047244094491" right="0.23622047244094491" top="0.74803149606299213" bottom="0.74803149606299213" header="0.31496062992125984" footer="0.31496062992125984"/>
  <pageSetup paperSize="5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DIC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Johanne Robles</cp:lastModifiedBy>
  <cp:lastPrinted>2018-02-01T19:12:29Z</cp:lastPrinted>
  <dcterms:created xsi:type="dcterms:W3CDTF">2016-01-14T14:08:40Z</dcterms:created>
  <dcterms:modified xsi:type="dcterms:W3CDTF">2018-02-02T19:02:33Z</dcterms:modified>
</cp:coreProperties>
</file>