
<file path=[Content_Types].xml><?xml version="1.0" encoding="utf-8"?>
<Types xmlns="http://schemas.openxmlformats.org/package/2006/content-types">
  <Override PartName="/xl/externalLinks/externalLink78.xml" ContentType="application/vnd.openxmlformats-officedocument.spreadsheetml.externalLink+xml"/>
  <Override PartName="/xl/externalLinks/externalLink109.xml" ContentType="application/vnd.openxmlformats-officedocument.spreadsheetml.externalLink+xml"/>
  <Override PartName="/xl/externalLinks/externalLink127.xml" ContentType="application/vnd.openxmlformats-officedocument.spreadsheetml.externalLink+xml"/>
  <Override PartName="/xl/externalLinks/externalLink145.xml" ContentType="application/vnd.openxmlformats-officedocument.spreadsheetml.externalLink+xml"/>
  <Override PartName="/xl/externalLinks/externalLink156.xml" ContentType="application/vnd.openxmlformats-officedocument.spreadsheetml.externalLink+xml"/>
  <Override PartName="/xl/externalLinks/externalLink9.xml" ContentType="application/vnd.openxmlformats-officedocument.spreadsheetml.externalLink+xml"/>
  <Override PartName="/xl/externalLinks/externalLink38.xml" ContentType="application/vnd.openxmlformats-officedocument.spreadsheetml.externalLink+xml"/>
  <Override PartName="/xl/externalLinks/externalLink49.xml" ContentType="application/vnd.openxmlformats-officedocument.spreadsheetml.externalLink+xml"/>
  <Override PartName="/xl/externalLinks/externalLink67.xml" ContentType="application/vnd.openxmlformats-officedocument.spreadsheetml.externalLink+xml"/>
  <Override PartName="/xl/externalLinks/externalLink85.xml" ContentType="application/vnd.openxmlformats-officedocument.spreadsheetml.externalLink+xml"/>
  <Override PartName="/xl/externalLinks/externalLink96.xml" ContentType="application/vnd.openxmlformats-officedocument.spreadsheetml.externalLink+xml"/>
  <Override PartName="/xl/externalLinks/externalLink116.xml" ContentType="application/vnd.openxmlformats-officedocument.spreadsheetml.externalLink+xml"/>
  <Override PartName="/xl/externalLinks/externalLink134.xml" ContentType="application/vnd.openxmlformats-officedocument.spreadsheetml.externalLink+xml"/>
  <Override PartName="/xl/externalLinks/externalLink163.xml" ContentType="application/vnd.openxmlformats-officedocument.spreadsheetml.externalLink+xml"/>
  <Override PartName="/xl/styles.xml" ContentType="application/vnd.openxmlformats-officedocument.spreadsheetml.styles+xml"/>
  <Override PartName="/xl/worksheets/sheet7.xml" ContentType="application/vnd.openxmlformats-officedocument.spreadsheetml.worksheet+xml"/>
  <Override PartName="/xl/externalLinks/externalLink27.xml" ContentType="application/vnd.openxmlformats-officedocument.spreadsheetml.externalLink+xml"/>
  <Override PartName="/xl/externalLinks/externalLink45.xml" ContentType="application/vnd.openxmlformats-officedocument.spreadsheetml.externalLink+xml"/>
  <Override PartName="/xl/externalLinks/externalLink56.xml" ContentType="application/vnd.openxmlformats-officedocument.spreadsheetml.externalLink+xml"/>
  <Override PartName="/xl/externalLinks/externalLink74.xml" ContentType="application/vnd.openxmlformats-officedocument.spreadsheetml.externalLink+xml"/>
  <Override PartName="/xl/externalLinks/externalLink92.xml" ContentType="application/vnd.openxmlformats-officedocument.spreadsheetml.externalLink+xml"/>
  <Override PartName="/xl/externalLinks/externalLink105.xml" ContentType="application/vnd.openxmlformats-officedocument.spreadsheetml.externalLink+xml"/>
  <Override PartName="/xl/externalLinks/externalLink123.xml" ContentType="application/vnd.openxmlformats-officedocument.spreadsheetml.externalLink+xml"/>
  <Override PartName="/xl/externalLinks/externalLink141.xml" ContentType="application/vnd.openxmlformats-officedocument.spreadsheetml.externalLink+xml"/>
  <Override PartName="/xl/externalLinks/externalLink152.xml" ContentType="application/vnd.openxmlformats-officedocument.spreadsheetml.externalLink+xml"/>
  <Default Extension="xml" ContentType="application/xml"/>
  <Override PartName="/xl/externalLinks/externalLink5.xml" ContentType="application/vnd.openxmlformats-officedocument.spreadsheetml.externalLink+xml"/>
  <Override PartName="/xl/externalLinks/externalLink16.xml" ContentType="application/vnd.openxmlformats-officedocument.spreadsheetml.externalLink+xml"/>
  <Override PartName="/xl/externalLinks/externalLink34.xml" ContentType="application/vnd.openxmlformats-officedocument.spreadsheetml.externalLink+xml"/>
  <Override PartName="/xl/externalLinks/externalLink63.xml" ContentType="application/vnd.openxmlformats-officedocument.spreadsheetml.externalLink+xml"/>
  <Override PartName="/xl/externalLinks/externalLink81.xml" ContentType="application/vnd.openxmlformats-officedocument.spreadsheetml.externalLink+xml"/>
  <Override PartName="/xl/externalLinks/externalLink101.xml" ContentType="application/vnd.openxmlformats-officedocument.spreadsheetml.externalLink+xml"/>
  <Override PartName="/xl/externalLinks/externalLink112.xml" ContentType="application/vnd.openxmlformats-officedocument.spreadsheetml.externalLink+xml"/>
  <Override PartName="/xl/externalLinks/externalLink130.xml" ContentType="application/vnd.openxmlformats-officedocument.spreadsheetml.externalLink+xml"/>
  <Override PartName="/xl/drawings/drawing2.xml" ContentType="application/vnd.openxmlformats-officedocument.drawing+xml"/>
  <Override PartName="/xl/worksheets/sheet3.xml" ContentType="application/vnd.openxmlformats-officedocument.spreadsheetml.worksheet+xml"/>
  <Override PartName="/xl/externalLinks/externalLink23.xml" ContentType="application/vnd.openxmlformats-officedocument.spreadsheetml.externalLink+xml"/>
  <Override PartName="/xl/externalLinks/externalLink41.xml" ContentType="application/vnd.openxmlformats-officedocument.spreadsheetml.externalLink+xml"/>
  <Override PartName="/xl/externalLinks/externalLink52.xml" ContentType="application/vnd.openxmlformats-officedocument.spreadsheetml.externalLink+xml"/>
  <Override PartName="/xl/externalLinks/externalLink70.xml" ContentType="application/vnd.openxmlformats-officedocument.spreadsheetml.externalLink+xml"/>
  <Override PartName="/xl/externalLinks/externalLink1.xml" ContentType="application/vnd.openxmlformats-officedocument.spreadsheetml.externalLink+xml"/>
  <Override PartName="/xl/externalLinks/externalLink12.xml" ContentType="application/vnd.openxmlformats-officedocument.spreadsheetml.externalLink+xml"/>
  <Override PartName="/xl/externalLinks/externalLink30.xml" ContentType="application/vnd.openxmlformats-officedocument.spreadsheetml.externalLink+xml"/>
  <Override PartName="/xl/externalLinks/externalLink168.xml" ContentType="application/vnd.openxmlformats-officedocument.spreadsheetml.externalLink+xml"/>
  <Override PartName="/xl/sharedStrings.xml" ContentType="application/vnd.openxmlformats-officedocument.spreadsheetml.sharedStrings+xml"/>
  <Override PartName="/xl/externalLinks/externalLink139.xml" ContentType="application/vnd.openxmlformats-officedocument.spreadsheetml.externalLink+xml"/>
  <Override PartName="/xl/externalLinks/externalLink157.xml" ContentType="application/vnd.openxmlformats-officedocument.spreadsheetml.externalLink+xml"/>
  <Override PartName="/xl/externalLinks/externalLink68.xml" ContentType="application/vnd.openxmlformats-officedocument.spreadsheetml.externalLink+xml"/>
  <Override PartName="/xl/externalLinks/externalLink79.xml" ContentType="application/vnd.openxmlformats-officedocument.spreadsheetml.externalLink+xml"/>
  <Override PartName="/xl/externalLinks/externalLink97.xml" ContentType="application/vnd.openxmlformats-officedocument.spreadsheetml.externalLink+xml"/>
  <Override PartName="/xl/externalLinks/externalLink117.xml" ContentType="application/vnd.openxmlformats-officedocument.spreadsheetml.externalLink+xml"/>
  <Override PartName="/xl/externalLinks/externalLink128.xml" ContentType="application/vnd.openxmlformats-officedocument.spreadsheetml.externalLink+xml"/>
  <Override PartName="/xl/externalLinks/externalLink146.xml" ContentType="application/vnd.openxmlformats-officedocument.spreadsheetml.externalLink+xml"/>
  <Override PartName="/xl/externalLinks/externalLink164.xml" ContentType="application/vnd.openxmlformats-officedocument.spreadsheetml.externalLink+xml"/>
  <Default Extension="bin" ContentType="application/vnd.openxmlformats-officedocument.spreadsheetml.printerSettings"/>
  <Override PartName="/xl/externalLinks/externalLink39.xml" ContentType="application/vnd.openxmlformats-officedocument.spreadsheetml.externalLink+xml"/>
  <Override PartName="/xl/externalLinks/externalLink57.xml" ContentType="application/vnd.openxmlformats-officedocument.spreadsheetml.externalLink+xml"/>
  <Override PartName="/xl/externalLinks/externalLink86.xml" ContentType="application/vnd.openxmlformats-officedocument.spreadsheetml.externalLink+xml"/>
  <Override PartName="/xl/externalLinks/externalLink106.xml" ContentType="application/vnd.openxmlformats-officedocument.spreadsheetml.externalLink+xml"/>
  <Override PartName="/xl/externalLinks/externalLink124.xml" ContentType="application/vnd.openxmlformats-officedocument.spreadsheetml.externalLink+xml"/>
  <Override PartName="/xl/externalLinks/externalLink135.xml" ContentType="application/vnd.openxmlformats-officedocument.spreadsheetml.externalLink+xml"/>
  <Override PartName="/xl/externalLinks/externalLink153.xml" ContentType="application/vnd.openxmlformats-officedocument.spreadsheetml.externalLink+xml"/>
  <Override PartName="/xl/worksheets/sheet8.xml" ContentType="application/vnd.openxmlformats-officedocument.spreadsheetml.worksheet+xml"/>
  <Override PartName="/xl/externalLinks/externalLink6.xml" ContentType="application/vnd.openxmlformats-officedocument.spreadsheetml.externalLink+xml"/>
  <Override PartName="/xl/externalLinks/externalLink17.xml" ContentType="application/vnd.openxmlformats-officedocument.spreadsheetml.externalLink+xml"/>
  <Override PartName="/xl/externalLinks/externalLink28.xml" ContentType="application/vnd.openxmlformats-officedocument.spreadsheetml.externalLink+xml"/>
  <Override PartName="/xl/externalLinks/externalLink46.xml" ContentType="application/vnd.openxmlformats-officedocument.spreadsheetml.externalLink+xml"/>
  <Override PartName="/xl/externalLinks/externalLink64.xml" ContentType="application/vnd.openxmlformats-officedocument.spreadsheetml.externalLink+xml"/>
  <Override PartName="/xl/externalLinks/externalLink75.xml" ContentType="application/vnd.openxmlformats-officedocument.spreadsheetml.externalLink+xml"/>
  <Override PartName="/xl/externalLinks/externalLink93.xml" ContentType="application/vnd.openxmlformats-officedocument.spreadsheetml.externalLink+xml"/>
  <Override PartName="/xl/externalLinks/externalLink113.xml" ContentType="application/vnd.openxmlformats-officedocument.spreadsheetml.externalLink+xml"/>
  <Override PartName="/xl/externalLinks/externalLink142.xml" ContentType="application/vnd.openxmlformats-officedocument.spreadsheetml.externalLink+xml"/>
  <Override PartName="/xl/externalLinks/externalLink160.xml" ContentType="application/vnd.openxmlformats-officedocument.spreadsheetml.externalLink+xml"/>
  <Override PartName="/xl/workbook.xml" ContentType="application/vnd.openxmlformats-officedocument.spreadsheetml.sheet.main+xml"/>
  <Override PartName="/xl/worksheets/sheet4.xml" ContentType="application/vnd.openxmlformats-officedocument.spreadsheetml.worksheet+xml"/>
  <Override PartName="/xl/externalLinks/externalLink24.xml" ContentType="application/vnd.openxmlformats-officedocument.spreadsheetml.externalLink+xml"/>
  <Override PartName="/xl/externalLinks/externalLink35.xml" ContentType="application/vnd.openxmlformats-officedocument.spreadsheetml.externalLink+xml"/>
  <Override PartName="/xl/externalLinks/externalLink53.xml" ContentType="application/vnd.openxmlformats-officedocument.spreadsheetml.externalLink+xml"/>
  <Override PartName="/xl/externalLinks/externalLink71.xml" ContentType="application/vnd.openxmlformats-officedocument.spreadsheetml.externalLink+xml"/>
  <Override PartName="/xl/externalLinks/externalLink82.xml" ContentType="application/vnd.openxmlformats-officedocument.spreadsheetml.externalLink+xml"/>
  <Override PartName="/xl/externalLinks/externalLink102.xml" ContentType="application/vnd.openxmlformats-officedocument.spreadsheetml.externalLink+xml"/>
  <Override PartName="/xl/externalLinks/externalLink120.xml" ContentType="application/vnd.openxmlformats-officedocument.spreadsheetml.externalLink+xml"/>
  <Override PartName="/xl/externalLinks/externalLink131.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3.xml" ContentType="application/vnd.openxmlformats-officedocument.spreadsheetml.externalLink+xml"/>
  <Override PartName="/xl/externalLinks/externalLink42.xml" ContentType="application/vnd.openxmlformats-officedocument.spreadsheetml.externalLink+xml"/>
  <Override PartName="/xl/externalLinks/externalLink60.xml" ContentType="application/vnd.openxmlformats-officedocument.spreadsheetml.externalLink+xml"/>
  <Override PartName="/xl/externalLinks/externalLink20.xml" ContentType="application/vnd.openxmlformats-officedocument.spreadsheetml.externalLink+xml"/>
  <Override PartName="/xl/externalLinks/externalLink31.xml" ContentType="application/vnd.openxmlformats-officedocument.spreadsheetml.externalLink+xml"/>
  <Override PartName="/xl/calcChain.xml" ContentType="application/vnd.openxmlformats-officedocument.spreadsheetml.calcChain+xml"/>
  <Override PartName="/xl/externalLinks/externalLink129.xml" ContentType="application/vnd.openxmlformats-officedocument.spreadsheetml.externalLink+xml"/>
  <Override PartName="/xl/externalLinks/externalLink147.xml" ContentType="application/vnd.openxmlformats-officedocument.spreadsheetml.externalLink+xml"/>
  <Override PartName="/xl/externalLinks/externalLink158.xml" ContentType="application/vnd.openxmlformats-officedocument.spreadsheetml.externalLink+xml"/>
  <Override PartName="/docProps/core.xml" ContentType="application/vnd.openxmlformats-package.core-properties+xml"/>
  <Override PartName="/xl/externalLinks/externalLink69.xml" ContentType="application/vnd.openxmlformats-officedocument.spreadsheetml.externalLink+xml"/>
  <Override PartName="/xl/externalLinks/externalLink87.xml" ContentType="application/vnd.openxmlformats-officedocument.spreadsheetml.externalLink+xml"/>
  <Override PartName="/xl/externalLinks/externalLink98.xml" ContentType="application/vnd.openxmlformats-officedocument.spreadsheetml.externalLink+xml"/>
  <Override PartName="/xl/externalLinks/externalLink118.xml" ContentType="application/vnd.openxmlformats-officedocument.spreadsheetml.externalLink+xml"/>
  <Override PartName="/xl/externalLinks/externalLink136.xml" ContentType="application/vnd.openxmlformats-officedocument.spreadsheetml.externalLink+xml"/>
  <Override PartName="/xl/externalLinks/externalLink165.xml" ContentType="application/vnd.openxmlformats-officedocument.spreadsheetml.externalLink+xml"/>
  <Override PartName="/xl/externalLinks/externalLink29.xml" ContentType="application/vnd.openxmlformats-officedocument.spreadsheetml.externalLink+xml"/>
  <Override PartName="/xl/externalLinks/externalLink47.xml" ContentType="application/vnd.openxmlformats-officedocument.spreadsheetml.externalLink+xml"/>
  <Override PartName="/xl/externalLinks/externalLink58.xml" ContentType="application/vnd.openxmlformats-officedocument.spreadsheetml.externalLink+xml"/>
  <Override PartName="/xl/externalLinks/externalLink76.xml" ContentType="application/vnd.openxmlformats-officedocument.spreadsheetml.externalLink+xml"/>
  <Override PartName="/xl/externalLinks/externalLink94.xml" ContentType="application/vnd.openxmlformats-officedocument.spreadsheetml.externalLink+xml"/>
  <Override PartName="/xl/externalLinks/externalLink107.xml" ContentType="application/vnd.openxmlformats-officedocument.spreadsheetml.externalLink+xml"/>
  <Override PartName="/xl/externalLinks/externalLink125.xml" ContentType="application/vnd.openxmlformats-officedocument.spreadsheetml.externalLink+xml"/>
  <Override PartName="/xl/externalLinks/externalLink143.xml" ContentType="application/vnd.openxmlformats-officedocument.spreadsheetml.externalLink+xml"/>
  <Override PartName="/xl/externalLinks/externalLink154.xml" ContentType="application/vnd.openxmlformats-officedocument.spreadsheetml.externalLink+xml"/>
  <Override PartName="/xl/theme/theme1.xml" ContentType="application/vnd.openxmlformats-officedocument.theme+xml"/>
  <Override PartName="/xl/externalLinks/externalLink7.xml" ContentType="application/vnd.openxmlformats-officedocument.spreadsheetml.externalLink+xml"/>
  <Override PartName="/xl/externalLinks/externalLink18.xml" ContentType="application/vnd.openxmlformats-officedocument.spreadsheetml.externalLink+xml"/>
  <Override PartName="/xl/externalLinks/externalLink36.xml" ContentType="application/vnd.openxmlformats-officedocument.spreadsheetml.externalLink+xml"/>
  <Override PartName="/xl/externalLinks/externalLink65.xml" ContentType="application/vnd.openxmlformats-officedocument.spreadsheetml.externalLink+xml"/>
  <Override PartName="/xl/externalLinks/externalLink83.xml" ContentType="application/vnd.openxmlformats-officedocument.spreadsheetml.externalLink+xml"/>
  <Override PartName="/xl/externalLinks/externalLink103.xml" ContentType="application/vnd.openxmlformats-officedocument.spreadsheetml.externalLink+xml"/>
  <Override PartName="/xl/externalLinks/externalLink114.xml" ContentType="application/vnd.openxmlformats-officedocument.spreadsheetml.externalLink+xml"/>
  <Override PartName="/xl/externalLinks/externalLink132.xml" ContentType="application/vnd.openxmlformats-officedocument.spreadsheetml.externalLink+xml"/>
  <Override PartName="/xl/externalLinks/externalLink150.xml" ContentType="application/vnd.openxmlformats-officedocument.spreadsheetml.externalLink+xml"/>
  <Override PartName="/xl/externalLinks/externalLink161.xml" ContentType="application/vnd.openxmlformats-officedocument.spreadsheetml.externalLink+xml"/>
  <Default Extension="rels" ContentType="application/vnd.openxmlformats-package.relationships+xml"/>
  <Override PartName="/xl/worksheets/sheet5.xml" ContentType="application/vnd.openxmlformats-officedocument.spreadsheetml.worksheet+xml"/>
  <Override PartName="/xl/externalLinks/externalLink25.xml" ContentType="application/vnd.openxmlformats-officedocument.spreadsheetml.externalLink+xml"/>
  <Override PartName="/xl/externalLinks/externalLink43.xml" ContentType="application/vnd.openxmlformats-officedocument.spreadsheetml.externalLink+xml"/>
  <Override PartName="/xl/externalLinks/externalLink54.xml" ContentType="application/vnd.openxmlformats-officedocument.spreadsheetml.externalLink+xml"/>
  <Override PartName="/xl/externalLinks/externalLink72.xml" ContentType="application/vnd.openxmlformats-officedocument.spreadsheetml.externalLink+xml"/>
  <Override PartName="/xl/externalLinks/externalLink90.xml" ContentType="application/vnd.openxmlformats-officedocument.spreadsheetml.externalLink+xml"/>
  <Override PartName="/xl/externalLinks/externalLink121.xml" ContentType="application/vnd.openxmlformats-officedocument.spreadsheetml.externalLink+xml"/>
  <Override PartName="/xl/externalLinks/externalLink3.xml" ContentType="application/vnd.openxmlformats-officedocument.spreadsheetml.externalLink+xml"/>
  <Override PartName="/xl/externalLinks/externalLink14.xml" ContentType="application/vnd.openxmlformats-officedocument.spreadsheetml.externalLink+xml"/>
  <Override PartName="/xl/externalLinks/externalLink32.xml" ContentType="application/vnd.openxmlformats-officedocument.spreadsheetml.externalLink+xml"/>
  <Override PartName="/xl/externalLinks/externalLink61.xml" ContentType="application/vnd.openxmlformats-officedocument.spreadsheetml.externalLink+xml"/>
  <Override PartName="/xl/externalLinks/externalLink110.xml" ContentType="application/vnd.openxmlformats-officedocument.spreadsheetml.externalLink+xml"/>
  <Override PartName="/xl/worksheets/sheet1.xml" ContentType="application/vnd.openxmlformats-officedocument.spreadsheetml.worksheet+xml"/>
  <Override PartName="/xl/externalLinks/externalLink21.xml" ContentType="application/vnd.openxmlformats-officedocument.spreadsheetml.externalLink+xml"/>
  <Override PartName="/xl/externalLinks/externalLink50.xml" ContentType="application/vnd.openxmlformats-officedocument.spreadsheetml.externalLink+xml"/>
  <Override PartName="/xl/externalLinks/externalLink10.xml" ContentType="application/vnd.openxmlformats-officedocument.spreadsheetml.externalLink+xml"/>
  <Override PartName="/xl/externalLinks/externalLink159.xml" ContentType="application/vnd.openxmlformats-officedocument.spreadsheetml.externalLink+xml"/>
  <Override PartName="/xl/externalLinks/externalLink99.xml" ContentType="application/vnd.openxmlformats-officedocument.spreadsheetml.externalLink+xml"/>
  <Override PartName="/xl/externalLinks/externalLink119.xml" ContentType="application/vnd.openxmlformats-officedocument.spreadsheetml.externalLink+xml"/>
  <Override PartName="/xl/externalLinks/externalLink148.xml" ContentType="application/vnd.openxmlformats-officedocument.spreadsheetml.externalLink+xml"/>
  <Override PartName="/xl/externalLinks/externalLink166.xml" ContentType="application/vnd.openxmlformats-officedocument.spreadsheetml.externalLink+xml"/>
  <Override PartName="/xl/externalLinks/externalLink59.xml" ContentType="application/vnd.openxmlformats-officedocument.spreadsheetml.externalLink+xml"/>
  <Override PartName="/xl/externalLinks/externalLink88.xml" ContentType="application/vnd.openxmlformats-officedocument.spreadsheetml.externalLink+xml"/>
  <Override PartName="/xl/externalLinks/externalLink108.xml" ContentType="application/vnd.openxmlformats-officedocument.spreadsheetml.externalLink+xml"/>
  <Override PartName="/xl/externalLinks/externalLink126.xml" ContentType="application/vnd.openxmlformats-officedocument.spreadsheetml.externalLink+xml"/>
  <Override PartName="/xl/externalLinks/externalLink137.xml" ContentType="application/vnd.openxmlformats-officedocument.spreadsheetml.externalLink+xml"/>
  <Override PartName="/xl/externalLinks/externalLink155.xml" ContentType="application/vnd.openxmlformats-officedocument.spreadsheetml.externalLink+xml"/>
  <Override PartName="/xl/externalLinks/externalLink8.xml" ContentType="application/vnd.openxmlformats-officedocument.spreadsheetml.externalLink+xml"/>
  <Override PartName="/xl/externalLinks/externalLink19.xml" ContentType="application/vnd.openxmlformats-officedocument.spreadsheetml.externalLink+xml"/>
  <Override PartName="/xl/externalLinks/externalLink48.xml" ContentType="application/vnd.openxmlformats-officedocument.spreadsheetml.externalLink+xml"/>
  <Override PartName="/xl/externalLinks/externalLink66.xml" ContentType="application/vnd.openxmlformats-officedocument.spreadsheetml.externalLink+xml"/>
  <Override PartName="/xl/externalLinks/externalLink77.xml" ContentType="application/vnd.openxmlformats-officedocument.spreadsheetml.externalLink+xml"/>
  <Override PartName="/xl/externalLinks/externalLink95.xml" ContentType="application/vnd.openxmlformats-officedocument.spreadsheetml.externalLink+xml"/>
  <Override PartName="/xl/externalLinks/externalLink115.xml" ContentType="application/vnd.openxmlformats-officedocument.spreadsheetml.externalLink+xml"/>
  <Override PartName="/xl/externalLinks/externalLink144.xml" ContentType="application/vnd.openxmlformats-officedocument.spreadsheetml.externalLink+xml"/>
  <Override PartName="/xl/externalLinks/externalLink162.xml" ContentType="application/vnd.openxmlformats-officedocument.spreadsheetml.externalLink+xml"/>
  <Override PartName="/xl/worksheets/sheet6.xml" ContentType="application/vnd.openxmlformats-officedocument.spreadsheetml.worksheet+xml"/>
  <Override PartName="/xl/externalLinks/externalLink37.xml" ContentType="application/vnd.openxmlformats-officedocument.spreadsheetml.externalLink+xml"/>
  <Override PartName="/xl/externalLinks/externalLink55.xml" ContentType="application/vnd.openxmlformats-officedocument.spreadsheetml.externalLink+xml"/>
  <Override PartName="/xl/externalLinks/externalLink84.xml" ContentType="application/vnd.openxmlformats-officedocument.spreadsheetml.externalLink+xml"/>
  <Override PartName="/xl/externalLinks/externalLink104.xml" ContentType="application/vnd.openxmlformats-officedocument.spreadsheetml.externalLink+xml"/>
  <Override PartName="/xl/externalLinks/externalLink122.xml" ContentType="application/vnd.openxmlformats-officedocument.spreadsheetml.externalLink+xml"/>
  <Override PartName="/xl/externalLinks/externalLink133.xml" ContentType="application/vnd.openxmlformats-officedocument.spreadsheetml.externalLink+xml"/>
  <Override PartName="/xl/externalLinks/externalLink151.xml" ContentType="application/vnd.openxmlformats-officedocument.spreadsheetml.externalLink+xml"/>
  <Override PartName="/xl/externalLinks/externalLink4.xml" ContentType="application/vnd.openxmlformats-officedocument.spreadsheetml.externalLink+xml"/>
  <Override PartName="/xl/externalLinks/externalLink15.xml" ContentType="application/vnd.openxmlformats-officedocument.spreadsheetml.externalLink+xml"/>
  <Override PartName="/xl/externalLinks/externalLink26.xml" ContentType="application/vnd.openxmlformats-officedocument.spreadsheetml.externalLink+xml"/>
  <Override PartName="/xl/externalLinks/externalLink44.xml" ContentType="application/vnd.openxmlformats-officedocument.spreadsheetml.externalLink+xml"/>
  <Override PartName="/xl/externalLinks/externalLink62.xml" ContentType="application/vnd.openxmlformats-officedocument.spreadsheetml.externalLink+xml"/>
  <Override PartName="/xl/externalLinks/externalLink73.xml" ContentType="application/vnd.openxmlformats-officedocument.spreadsheetml.externalLink+xml"/>
  <Override PartName="/xl/externalLinks/externalLink91.xml" ContentType="application/vnd.openxmlformats-officedocument.spreadsheetml.externalLink+xml"/>
  <Override PartName="/xl/externalLinks/externalLink111.xml" ContentType="application/vnd.openxmlformats-officedocument.spreadsheetml.externalLink+xml"/>
  <Override PartName="/xl/externalLinks/externalLink140.xml" ContentType="application/vnd.openxmlformats-officedocument.spreadsheetml.externalLink+xml"/>
  <Override PartName="/xl/worksheets/sheet2.xml" ContentType="application/vnd.openxmlformats-officedocument.spreadsheetml.worksheet+xml"/>
  <Override PartName="/xl/externalLinks/externalLink22.xml" ContentType="application/vnd.openxmlformats-officedocument.spreadsheetml.externalLink+xml"/>
  <Override PartName="/xl/externalLinks/externalLink33.xml" ContentType="application/vnd.openxmlformats-officedocument.spreadsheetml.externalLink+xml"/>
  <Override PartName="/xl/externalLinks/externalLink51.xml" ContentType="application/vnd.openxmlformats-officedocument.spreadsheetml.externalLink+xml"/>
  <Override PartName="/xl/externalLinks/externalLink80.xml" ContentType="application/vnd.openxmlformats-officedocument.spreadsheetml.externalLink+xml"/>
  <Override PartName="/xl/externalLinks/externalLink100.xml" ContentType="application/vnd.openxmlformats-officedocument.spreadsheetml.externalLink+xml"/>
  <Override PartName="/xl/drawings/drawing1.xml" ContentType="application/vnd.openxmlformats-officedocument.drawing+xml"/>
  <Override PartName="/xl/externalLinks/externalLink11.xml" ContentType="application/vnd.openxmlformats-officedocument.spreadsheetml.externalLink+xml"/>
  <Override PartName="/xl/externalLinks/externalLink40.xml" ContentType="application/vnd.openxmlformats-officedocument.spreadsheetml.externalLink+xml"/>
  <Override PartName="/xl/externalLinks/externalLink149.xml" ContentType="application/vnd.openxmlformats-officedocument.spreadsheetml.externalLink+xml"/>
  <Override PartName="/xl/externalLinks/externalLink89.xml" ContentType="application/vnd.openxmlformats-officedocument.spreadsheetml.externalLink+xml"/>
  <Override PartName="/xl/externalLinks/externalLink138.xml" ContentType="application/vnd.openxmlformats-officedocument.spreadsheetml.externalLink+xml"/>
  <Override PartName="/xl/externalLinks/externalLink167.xml" ContentType="application/vnd.openxmlformats-officedocument.spreadsheetml.externalLink+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defaultThemeVersion="124226"/>
  <bookViews>
    <workbookView xWindow="-15" yWindow="45" windowWidth="10770" windowHeight="8115" tabRatio="994"/>
  </bookViews>
  <sheets>
    <sheet name="RESUMEN" sheetId="56" r:id="rId1"/>
    <sheet name="LOTE I" sheetId="53" r:id="rId2"/>
    <sheet name="LOTE II" sheetId="55" r:id="rId3"/>
    <sheet name="LOTE III" sheetId="57" r:id="rId4"/>
    <sheet name="LOTE IV" sheetId="58" r:id="rId5"/>
    <sheet name="LOTE V" sheetId="59" r:id="rId6"/>
    <sheet name="LOTE VI" sheetId="60" r:id="rId7"/>
    <sheet name="LOTE VII" sheetId="61"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 r:id="rId125"/>
    <externalReference r:id="rId126"/>
    <externalReference r:id="rId127"/>
    <externalReference r:id="rId128"/>
    <externalReference r:id="rId129"/>
    <externalReference r:id="rId130"/>
    <externalReference r:id="rId131"/>
    <externalReference r:id="rId132"/>
    <externalReference r:id="rId133"/>
    <externalReference r:id="rId134"/>
    <externalReference r:id="rId135"/>
    <externalReference r:id="rId136"/>
    <externalReference r:id="rId137"/>
    <externalReference r:id="rId138"/>
    <externalReference r:id="rId139"/>
    <externalReference r:id="rId140"/>
    <externalReference r:id="rId141"/>
    <externalReference r:id="rId142"/>
    <externalReference r:id="rId143"/>
    <externalReference r:id="rId144"/>
    <externalReference r:id="rId145"/>
    <externalReference r:id="rId146"/>
    <externalReference r:id="rId147"/>
    <externalReference r:id="rId148"/>
    <externalReference r:id="rId149"/>
    <externalReference r:id="rId150"/>
    <externalReference r:id="rId151"/>
    <externalReference r:id="rId152"/>
    <externalReference r:id="rId153"/>
    <externalReference r:id="rId154"/>
    <externalReference r:id="rId155"/>
    <externalReference r:id="rId156"/>
    <externalReference r:id="rId157"/>
    <externalReference r:id="rId158"/>
    <externalReference r:id="rId159"/>
    <externalReference r:id="rId160"/>
    <externalReference r:id="rId161"/>
    <externalReference r:id="rId162"/>
    <externalReference r:id="rId163"/>
    <externalReference r:id="rId164"/>
    <externalReference r:id="rId165"/>
    <externalReference r:id="rId166"/>
    <externalReference r:id="rId167"/>
    <externalReference r:id="rId168"/>
    <externalReference r:id="rId169"/>
    <externalReference r:id="rId170"/>
    <externalReference r:id="rId171"/>
    <externalReference r:id="rId172"/>
    <externalReference r:id="rId173"/>
    <externalReference r:id="rId174"/>
    <externalReference r:id="rId175"/>
    <externalReference r:id="rId176"/>
  </externalReferences>
  <definedNames>
    <definedName name="\" localSheetId="2">#REF!</definedName>
    <definedName name="\" localSheetId="3">#REF!</definedName>
    <definedName name="\" localSheetId="4">#REF!</definedName>
    <definedName name="\" localSheetId="5">#REF!</definedName>
    <definedName name="\" localSheetId="6">#REF!</definedName>
    <definedName name="\" localSheetId="7">#REF!</definedName>
    <definedName name="\" localSheetId="0">#REF!</definedName>
    <definedName name="\">#REF!</definedName>
    <definedName name="\A" localSheetId="2">[1]Presup.!#REF!</definedName>
    <definedName name="\A" localSheetId="3">[1]Presup.!#REF!</definedName>
    <definedName name="\A" localSheetId="4">[1]Presup.!#REF!</definedName>
    <definedName name="\A" localSheetId="5">[1]Presup.!#REF!</definedName>
    <definedName name="\A" localSheetId="6">[1]Presup.!#REF!</definedName>
    <definedName name="\A" localSheetId="7">[1]Presup.!#REF!</definedName>
    <definedName name="\A" localSheetId="0">[1]Presup.!#REF!</definedName>
    <definedName name="\A">[1]Presup.!#REF!</definedName>
    <definedName name="\D" localSheetId="2">#REF!</definedName>
    <definedName name="\D" localSheetId="3">#REF!</definedName>
    <definedName name="\D" localSheetId="4">#REF!</definedName>
    <definedName name="\D" localSheetId="5">#REF!</definedName>
    <definedName name="\D" localSheetId="6">#REF!</definedName>
    <definedName name="\D" localSheetId="7">#REF!</definedName>
    <definedName name="\D">#REF!</definedName>
    <definedName name="\I" localSheetId="2">#REF!</definedName>
    <definedName name="\I" localSheetId="4">#REF!</definedName>
    <definedName name="\I" localSheetId="7">#REF!</definedName>
    <definedName name="\I">#REF!</definedName>
    <definedName name="\M" localSheetId="2">[1]Presup.!#REF!</definedName>
    <definedName name="\M" localSheetId="4">[1]Presup.!#REF!</definedName>
    <definedName name="\M" localSheetId="7">[1]Presup.!#REF!</definedName>
    <definedName name="\M" localSheetId="0">[1]Presup.!#REF!</definedName>
    <definedName name="\M">[1]Presup.!#REF!</definedName>
    <definedName name="\P" localSheetId="2">'[2]Part. No Ejecutables'!#REF!</definedName>
    <definedName name="\P" localSheetId="4">'[2]Part. No Ejecutables'!#REF!</definedName>
    <definedName name="\P" localSheetId="7">'[2]Part. No Ejecutables'!#REF!</definedName>
    <definedName name="\P" localSheetId="0">'[2]Part. No Ejecutables'!#REF!</definedName>
    <definedName name="\P">'[2]Part. No Ejecutables'!#REF!</definedName>
    <definedName name="\Q" localSheetId="2">#REF!</definedName>
    <definedName name="\Q" localSheetId="3">#REF!</definedName>
    <definedName name="\Q" localSheetId="4">#REF!</definedName>
    <definedName name="\Q" localSheetId="5">#REF!</definedName>
    <definedName name="\Q" localSheetId="6">#REF!</definedName>
    <definedName name="\Q" localSheetId="7">#REF!</definedName>
    <definedName name="\Q">#REF!</definedName>
    <definedName name="\R" localSheetId="2">[1]Presup.!#REF!</definedName>
    <definedName name="\R" localSheetId="3">[1]Presup.!#REF!</definedName>
    <definedName name="\R" localSheetId="4">[1]Presup.!#REF!</definedName>
    <definedName name="\R" localSheetId="5">[1]Presup.!#REF!</definedName>
    <definedName name="\R" localSheetId="6">[1]Presup.!#REF!</definedName>
    <definedName name="\R" localSheetId="7">[1]Presup.!#REF!</definedName>
    <definedName name="\R" localSheetId="0">[1]Presup.!#REF!</definedName>
    <definedName name="\R">[1]Presup.!#REF!</definedName>
    <definedName name="\S" localSheetId="2">#REF!</definedName>
    <definedName name="\S" localSheetId="3">#REF!</definedName>
    <definedName name="\S" localSheetId="4">#REF!</definedName>
    <definedName name="\S" localSheetId="5">#REF!</definedName>
    <definedName name="\S" localSheetId="6">#REF!</definedName>
    <definedName name="\S" localSheetId="7">#REF!</definedName>
    <definedName name="\S">#REF!</definedName>
    <definedName name="\T" localSheetId="2">[1]Presup.!#REF!</definedName>
    <definedName name="\T" localSheetId="3">[1]Presup.!#REF!</definedName>
    <definedName name="\T" localSheetId="4">[1]Presup.!#REF!</definedName>
    <definedName name="\T" localSheetId="5">[1]Presup.!#REF!</definedName>
    <definedName name="\T" localSheetId="6">[1]Presup.!#REF!</definedName>
    <definedName name="\T" localSheetId="7">[1]Presup.!#REF!</definedName>
    <definedName name="\T" localSheetId="0">[1]Presup.!#REF!</definedName>
    <definedName name="\T">[1]Presup.!#REF!</definedName>
    <definedName name="\W" localSheetId="2">#REF!</definedName>
    <definedName name="\W" localSheetId="3">#REF!</definedName>
    <definedName name="\W" localSheetId="4">#REF!</definedName>
    <definedName name="\W" localSheetId="5">#REF!</definedName>
    <definedName name="\W" localSheetId="6">#REF!</definedName>
    <definedName name="\W" localSheetId="7">#REF!</definedName>
    <definedName name="\W">#REF!</definedName>
    <definedName name="_____________________________F" localSheetId="2">[3]A!#REF!</definedName>
    <definedName name="_____________________________F" localSheetId="3">[3]A!#REF!</definedName>
    <definedName name="_____________________________F" localSheetId="4">[3]A!#REF!</definedName>
    <definedName name="_____________________________F" localSheetId="5">[3]A!#REF!</definedName>
    <definedName name="_____________________________F" localSheetId="6">[3]A!#REF!</definedName>
    <definedName name="_____________________________F" localSheetId="7">[3]A!#REF!</definedName>
    <definedName name="_____________________________F" localSheetId="0">[3]A!#REF!</definedName>
    <definedName name="_____________________________F">[3]A!#REF!</definedName>
    <definedName name="___________________________F" localSheetId="2">#REF!</definedName>
    <definedName name="___________________________F" localSheetId="3">#REF!</definedName>
    <definedName name="___________________________F" localSheetId="4">#REF!</definedName>
    <definedName name="___________________________F" localSheetId="5">#REF!</definedName>
    <definedName name="___________________________F" localSheetId="6">#REF!</definedName>
    <definedName name="___________________________F" localSheetId="7">#REF!</definedName>
    <definedName name="___________________________F" localSheetId="0">#REF!</definedName>
    <definedName name="___________________________F">#REF!</definedName>
    <definedName name="__________________________F" localSheetId="2">[3]A!#REF!</definedName>
    <definedName name="__________________________F" localSheetId="3">[3]A!#REF!</definedName>
    <definedName name="__________________________F" localSheetId="4">[3]A!#REF!</definedName>
    <definedName name="__________________________F" localSheetId="5">[3]A!#REF!</definedName>
    <definedName name="__________________________F" localSheetId="6">[3]A!#REF!</definedName>
    <definedName name="__________________________F" localSheetId="7">[3]A!#REF!</definedName>
    <definedName name="__________________________F" localSheetId="0">[3]A!#REF!</definedName>
    <definedName name="__________________________F">[3]A!#REF!</definedName>
    <definedName name="_________________________F" localSheetId="2">[3]A!#REF!</definedName>
    <definedName name="_________________________F" localSheetId="3">[3]A!#REF!</definedName>
    <definedName name="_________________________F" localSheetId="4">[3]A!#REF!</definedName>
    <definedName name="_________________________F" localSheetId="5">[3]A!#REF!</definedName>
    <definedName name="_________________________F" localSheetId="6">[3]A!#REF!</definedName>
    <definedName name="_________________________F" localSheetId="7">[3]A!#REF!</definedName>
    <definedName name="_________________________F" localSheetId="0">[3]A!#REF!</definedName>
    <definedName name="_________________________F">[3]A!#REF!</definedName>
    <definedName name="________________________F" localSheetId="2">[3]A!#REF!</definedName>
    <definedName name="________________________F" localSheetId="4">[3]A!#REF!</definedName>
    <definedName name="________________________F" localSheetId="7">[3]A!#REF!</definedName>
    <definedName name="________________________F" localSheetId="0">[3]A!#REF!</definedName>
    <definedName name="________________________F">[3]A!#REF!</definedName>
    <definedName name="_______________________F" localSheetId="2">[3]A!#REF!</definedName>
    <definedName name="_______________________F" localSheetId="4">[3]A!#REF!</definedName>
    <definedName name="_______________________F" localSheetId="7">[3]A!#REF!</definedName>
    <definedName name="_______________________F" localSheetId="0">[3]A!#REF!</definedName>
    <definedName name="_______________________F">[3]A!#REF!</definedName>
    <definedName name="______________________F" localSheetId="2">[3]A!#REF!</definedName>
    <definedName name="______________________F" localSheetId="4">[3]A!#REF!</definedName>
    <definedName name="______________________F" localSheetId="7">[3]A!#REF!</definedName>
    <definedName name="______________________F" localSheetId="0">[3]A!#REF!</definedName>
    <definedName name="______________________F">[3]A!#REF!</definedName>
    <definedName name="_____________________F" localSheetId="2">[3]A!#REF!</definedName>
    <definedName name="_____________________F" localSheetId="4">[3]A!#REF!</definedName>
    <definedName name="_____________________F" localSheetId="7">[3]A!#REF!</definedName>
    <definedName name="_____________________F" localSheetId="0">[3]A!#REF!</definedName>
    <definedName name="_____________________F">[3]A!#REF!</definedName>
    <definedName name="____________________F" localSheetId="2">[3]A!#REF!</definedName>
    <definedName name="____________________F" localSheetId="4">[3]A!#REF!</definedName>
    <definedName name="____________________F" localSheetId="7">[3]A!#REF!</definedName>
    <definedName name="____________________F" localSheetId="0">[3]A!#REF!</definedName>
    <definedName name="____________________F">[3]A!#REF!</definedName>
    <definedName name="___________________F" localSheetId="2">[3]A!#REF!</definedName>
    <definedName name="___________________F" localSheetId="4">[3]A!#REF!</definedName>
    <definedName name="___________________F" localSheetId="7">[3]A!#REF!</definedName>
    <definedName name="___________________F" localSheetId="0">[3]A!#REF!</definedName>
    <definedName name="___________________F">[3]A!#REF!</definedName>
    <definedName name="__________________F" localSheetId="2">[4]A!#REF!</definedName>
    <definedName name="__________________F" localSheetId="4">[4]A!#REF!</definedName>
    <definedName name="__________________F" localSheetId="7">[4]A!#REF!</definedName>
    <definedName name="__________________F" localSheetId="0">[4]A!#REF!</definedName>
    <definedName name="__________________F">[4]A!#REF!</definedName>
    <definedName name="_________________CAL50" localSheetId="2">#REF!</definedName>
    <definedName name="_________________CAL50" localSheetId="3">#REF!</definedName>
    <definedName name="_________________CAL50" localSheetId="4">#REF!</definedName>
    <definedName name="_________________CAL50" localSheetId="5">#REF!</definedName>
    <definedName name="_________________CAL50" localSheetId="6">#REF!</definedName>
    <definedName name="_________________CAL50" localSheetId="7">#REF!</definedName>
    <definedName name="_________________CAL50">#REF!</definedName>
    <definedName name="_________________F" localSheetId="2">[4]A!#REF!</definedName>
    <definedName name="_________________F" localSheetId="3">[4]A!#REF!</definedName>
    <definedName name="_________________F" localSheetId="4">[4]A!#REF!</definedName>
    <definedName name="_________________F" localSheetId="5">[4]A!#REF!</definedName>
    <definedName name="_________________F" localSheetId="6">[4]A!#REF!</definedName>
    <definedName name="_________________F" localSheetId="7">[4]A!#REF!</definedName>
    <definedName name="_________________F" localSheetId="0">[4]A!#REF!</definedName>
    <definedName name="_________________F">[4]A!#REF!</definedName>
    <definedName name="_________________hor210" localSheetId="3">'[5]anal term'!$G$1512</definedName>
    <definedName name="_________________hor210" localSheetId="4">'[5]anal term'!$G$1512</definedName>
    <definedName name="_________________hor210" localSheetId="5">'[5]anal term'!$G$1512</definedName>
    <definedName name="_________________hor210" localSheetId="6">'[5]anal term'!$G$1512</definedName>
    <definedName name="_________________hor210" localSheetId="7">'[5]anal term'!$G$1512</definedName>
    <definedName name="_________________hor210" localSheetId="0">'[5]anal term'!$G$1512</definedName>
    <definedName name="_________________hor210">'[6]anal term'!$G$1512</definedName>
    <definedName name="_________________mz125" localSheetId="2">#REF!</definedName>
    <definedName name="_________________mz125" localSheetId="3">#REF!</definedName>
    <definedName name="_________________mz125" localSheetId="4">#REF!</definedName>
    <definedName name="_________________mz125" localSheetId="5">#REF!</definedName>
    <definedName name="_________________mz125" localSheetId="6">#REF!</definedName>
    <definedName name="_________________mz125" localSheetId="7">#REF!</definedName>
    <definedName name="_________________mz125">#REF!</definedName>
    <definedName name="_________________MZ13" localSheetId="2">#REF!</definedName>
    <definedName name="_________________MZ13" localSheetId="4">#REF!</definedName>
    <definedName name="_________________MZ13" localSheetId="7">#REF!</definedName>
    <definedName name="_________________MZ13">#REF!</definedName>
    <definedName name="_________________MZ14" localSheetId="2">#REF!</definedName>
    <definedName name="_________________MZ14" localSheetId="4">#REF!</definedName>
    <definedName name="_________________MZ14" localSheetId="7">#REF!</definedName>
    <definedName name="_________________MZ14">#REF!</definedName>
    <definedName name="_________________MZ17" localSheetId="2">#REF!</definedName>
    <definedName name="_________________MZ17" localSheetId="4">#REF!</definedName>
    <definedName name="_________________MZ17" localSheetId="7">#REF!</definedName>
    <definedName name="_________________MZ17">#REF!</definedName>
    <definedName name="________________F" localSheetId="2">#REF!</definedName>
    <definedName name="________________F" localSheetId="4">#REF!</definedName>
    <definedName name="________________F" localSheetId="7">#REF!</definedName>
    <definedName name="________________F">#REF!</definedName>
    <definedName name="________________hor210" localSheetId="3">'[5]anal term'!$G$1512</definedName>
    <definedName name="________________hor210" localSheetId="4">'[5]anal term'!$G$1512</definedName>
    <definedName name="________________hor210" localSheetId="5">'[5]anal term'!$G$1512</definedName>
    <definedName name="________________hor210" localSheetId="6">'[5]anal term'!$G$1512</definedName>
    <definedName name="________________hor210" localSheetId="7">'[5]anal term'!$G$1512</definedName>
    <definedName name="________________hor210" localSheetId="0">'[5]anal term'!$G$1512</definedName>
    <definedName name="________________hor210">'[6]anal term'!$G$1512</definedName>
    <definedName name="_______________CAL50" localSheetId="2">#REF!</definedName>
    <definedName name="_______________CAL50" localSheetId="3">#REF!</definedName>
    <definedName name="_______________CAL50" localSheetId="4">#REF!</definedName>
    <definedName name="_______________CAL50" localSheetId="5">#REF!</definedName>
    <definedName name="_______________CAL50" localSheetId="6">#REF!</definedName>
    <definedName name="_______________CAL50" localSheetId="7">#REF!</definedName>
    <definedName name="_______________CAL50">#REF!</definedName>
    <definedName name="_______________F" localSheetId="2">[4]A!#REF!</definedName>
    <definedName name="_______________F" localSheetId="3">[4]A!#REF!</definedName>
    <definedName name="_______________F" localSheetId="4">[4]A!#REF!</definedName>
    <definedName name="_______________F" localSheetId="5">[4]A!#REF!</definedName>
    <definedName name="_______________F" localSheetId="6">[4]A!#REF!</definedName>
    <definedName name="_______________F" localSheetId="7">[4]A!#REF!</definedName>
    <definedName name="_______________F">[4]A!#REF!</definedName>
    <definedName name="_______________hor210" localSheetId="3">'[5]anal term'!$G$1512</definedName>
    <definedName name="_______________hor210" localSheetId="4">'[5]anal term'!$G$1512</definedName>
    <definedName name="_______________hor210" localSheetId="5">'[5]anal term'!$G$1512</definedName>
    <definedName name="_______________hor210" localSheetId="6">'[5]anal term'!$G$1512</definedName>
    <definedName name="_______________hor210" localSheetId="7">'[5]anal term'!$G$1512</definedName>
    <definedName name="_______________hor210" localSheetId="0">'[5]anal term'!$G$1512</definedName>
    <definedName name="_______________hor210">'[6]anal term'!$G$1512</definedName>
    <definedName name="_______________MZ1155">[7]Mezcla!$F$37</definedName>
    <definedName name="_______________mz125" localSheetId="2">#REF!</definedName>
    <definedName name="_______________mz125" localSheetId="3">#REF!</definedName>
    <definedName name="_______________mz125" localSheetId="4">#REF!</definedName>
    <definedName name="_______________mz125" localSheetId="5">#REF!</definedName>
    <definedName name="_______________mz125" localSheetId="6">#REF!</definedName>
    <definedName name="_______________mz125" localSheetId="7">#REF!</definedName>
    <definedName name="_______________mz125">#REF!</definedName>
    <definedName name="_______________MZ13" localSheetId="2">#REF!</definedName>
    <definedName name="_______________MZ13" localSheetId="4">#REF!</definedName>
    <definedName name="_______________MZ13" localSheetId="7">#REF!</definedName>
    <definedName name="_______________MZ13">#REF!</definedName>
    <definedName name="_______________MZ14" localSheetId="2">#REF!</definedName>
    <definedName name="_______________MZ14" localSheetId="4">#REF!</definedName>
    <definedName name="_______________MZ14" localSheetId="7">#REF!</definedName>
    <definedName name="_______________MZ14">#REF!</definedName>
    <definedName name="_______________MZ16" localSheetId="2">#REF!</definedName>
    <definedName name="_______________MZ16" localSheetId="4">#REF!</definedName>
    <definedName name="_______________MZ16" localSheetId="7">#REF!</definedName>
    <definedName name="_______________MZ16">#REF!</definedName>
    <definedName name="_______________MZ17" localSheetId="2">#REF!</definedName>
    <definedName name="_______________MZ17" localSheetId="4">#REF!</definedName>
    <definedName name="_______________MZ17" localSheetId="7">#REF!</definedName>
    <definedName name="_______________MZ17">#REF!</definedName>
    <definedName name="______________CAL50">[7]insumo!$D$11</definedName>
    <definedName name="______________F" localSheetId="2">'[8]Hato Mayor Dic.2010'!#REF!</definedName>
    <definedName name="______________F" localSheetId="3">'[8]Hato Mayor Dic.2010'!#REF!</definedName>
    <definedName name="______________F" localSheetId="4">'[8]Hato Mayor Dic.2010'!#REF!</definedName>
    <definedName name="______________F" localSheetId="5">'[8]Hato Mayor Dic.2010'!#REF!</definedName>
    <definedName name="______________F" localSheetId="6">'[8]Hato Mayor Dic.2010'!#REF!</definedName>
    <definedName name="______________F" localSheetId="7">'[8]Hato Mayor Dic.2010'!#REF!</definedName>
    <definedName name="______________F">'[8]Hato Mayor Dic.2010'!#REF!</definedName>
    <definedName name="______________hor210" localSheetId="3">'[5]anal term'!$G$1512</definedName>
    <definedName name="______________hor210" localSheetId="4">'[5]anal term'!$G$1512</definedName>
    <definedName name="______________hor210" localSheetId="5">'[5]anal term'!$G$1512</definedName>
    <definedName name="______________hor210" localSheetId="6">'[5]anal term'!$G$1512</definedName>
    <definedName name="______________hor210" localSheetId="7">'[5]anal term'!$G$1512</definedName>
    <definedName name="______________hor210" localSheetId="0">'[5]anal term'!$G$1512</definedName>
    <definedName name="______________hor210">'[6]anal term'!$G$1512</definedName>
    <definedName name="______________MZ1155">[7]Mezcla!$F$37</definedName>
    <definedName name="______________mz125" localSheetId="2">[9]Mezcla!#REF!</definedName>
    <definedName name="______________mz125" localSheetId="3">[9]Mezcla!#REF!</definedName>
    <definedName name="______________mz125" localSheetId="4">[9]Mezcla!#REF!</definedName>
    <definedName name="______________mz125" localSheetId="5">[9]Mezcla!#REF!</definedName>
    <definedName name="______________mz125" localSheetId="6">[9]Mezcla!#REF!</definedName>
    <definedName name="______________mz125" localSheetId="7">[9]Mezcla!#REF!</definedName>
    <definedName name="______________mz125" localSheetId="0">[9]Mezcla!#REF!</definedName>
    <definedName name="______________mz125">[9]Mezcla!#REF!</definedName>
    <definedName name="______________MZ13" localSheetId="2">[9]Mezcla!#REF!</definedName>
    <definedName name="______________MZ13" localSheetId="3">[9]Mezcla!#REF!</definedName>
    <definedName name="______________MZ13" localSheetId="4">[9]Mezcla!#REF!</definedName>
    <definedName name="______________MZ13" localSheetId="5">[9]Mezcla!#REF!</definedName>
    <definedName name="______________MZ13" localSheetId="6">[9]Mezcla!#REF!</definedName>
    <definedName name="______________MZ13" localSheetId="7">[9]Mezcla!#REF!</definedName>
    <definedName name="______________MZ13">[9]Mezcla!#REF!</definedName>
    <definedName name="______________MZ14" localSheetId="2">[9]Mezcla!#REF!</definedName>
    <definedName name="______________MZ14" localSheetId="4">[9]Mezcla!#REF!</definedName>
    <definedName name="______________MZ14" localSheetId="7">[9]Mezcla!#REF!</definedName>
    <definedName name="______________MZ14">[9]Mezcla!#REF!</definedName>
    <definedName name="______________MZ16" localSheetId="2">#REF!</definedName>
    <definedName name="______________MZ16" localSheetId="3">#REF!</definedName>
    <definedName name="______________MZ16" localSheetId="4">#REF!</definedName>
    <definedName name="______________MZ16" localSheetId="5">#REF!</definedName>
    <definedName name="______________MZ16" localSheetId="6">#REF!</definedName>
    <definedName name="______________MZ16" localSheetId="7">#REF!</definedName>
    <definedName name="______________MZ16" localSheetId="0">#REF!</definedName>
    <definedName name="______________MZ16">#REF!</definedName>
    <definedName name="______________MZ17" localSheetId="2">[9]Mezcla!#REF!</definedName>
    <definedName name="______________MZ17" localSheetId="3">[9]Mezcla!#REF!</definedName>
    <definedName name="______________MZ17" localSheetId="4">[9]Mezcla!#REF!</definedName>
    <definedName name="______________MZ17" localSheetId="5">[9]Mezcla!#REF!</definedName>
    <definedName name="______________MZ17" localSheetId="6">[9]Mezcla!#REF!</definedName>
    <definedName name="______________MZ17" localSheetId="7">[9]Mezcla!#REF!</definedName>
    <definedName name="______________MZ17" localSheetId="0">[9]Mezcla!#REF!</definedName>
    <definedName name="______________MZ17">[9]Mezcla!#REF!</definedName>
    <definedName name="_____________CAL50">[7]insumo!$D$11</definedName>
    <definedName name="_____________F" localSheetId="2">'[8]Hato Mayor Dic.2010'!#REF!</definedName>
    <definedName name="_____________F" localSheetId="3">'[8]Hato Mayor Dic.2010'!#REF!</definedName>
    <definedName name="_____________F" localSheetId="4">'[8]Hato Mayor Dic.2010'!#REF!</definedName>
    <definedName name="_____________F" localSheetId="5">'[8]Hato Mayor Dic.2010'!#REF!</definedName>
    <definedName name="_____________F" localSheetId="6">'[8]Hato Mayor Dic.2010'!#REF!</definedName>
    <definedName name="_____________F" localSheetId="7">'[8]Hato Mayor Dic.2010'!#REF!</definedName>
    <definedName name="_____________F">'[8]Hato Mayor Dic.2010'!#REF!</definedName>
    <definedName name="_____________hor210" localSheetId="3">'[5]anal term'!$G$1512</definedName>
    <definedName name="_____________hor210" localSheetId="4">'[5]anal term'!$G$1512</definedName>
    <definedName name="_____________hor210" localSheetId="5">'[5]anal term'!$G$1512</definedName>
    <definedName name="_____________hor210" localSheetId="6">'[5]anal term'!$G$1512</definedName>
    <definedName name="_____________hor210" localSheetId="7">'[5]anal term'!$G$1512</definedName>
    <definedName name="_____________hor210" localSheetId="0">'[5]anal term'!$G$1512</definedName>
    <definedName name="_____________hor210">'[6]anal term'!$G$1512</definedName>
    <definedName name="_____________MZ1155">[7]Mezcla!$F$37</definedName>
    <definedName name="_____________mz125" localSheetId="2">[9]Mezcla!#REF!</definedName>
    <definedName name="_____________mz125" localSheetId="3">[9]Mezcla!#REF!</definedName>
    <definedName name="_____________mz125" localSheetId="4">[9]Mezcla!#REF!</definedName>
    <definedName name="_____________mz125" localSheetId="5">[9]Mezcla!#REF!</definedName>
    <definedName name="_____________mz125" localSheetId="6">[9]Mezcla!#REF!</definedName>
    <definedName name="_____________mz125" localSheetId="7">[9]Mezcla!#REF!</definedName>
    <definedName name="_____________mz125" localSheetId="0">[9]Mezcla!#REF!</definedName>
    <definedName name="_____________mz125">[9]Mezcla!#REF!</definedName>
    <definedName name="_____________MZ13" localSheetId="2">[9]Mezcla!#REF!</definedName>
    <definedName name="_____________MZ13" localSheetId="3">[9]Mezcla!#REF!</definedName>
    <definedName name="_____________MZ13" localSheetId="4">[9]Mezcla!#REF!</definedName>
    <definedName name="_____________MZ13" localSheetId="5">[9]Mezcla!#REF!</definedName>
    <definedName name="_____________MZ13" localSheetId="6">[9]Mezcla!#REF!</definedName>
    <definedName name="_____________MZ13" localSheetId="7">[9]Mezcla!#REF!</definedName>
    <definedName name="_____________MZ13">[9]Mezcla!#REF!</definedName>
    <definedName name="_____________MZ14" localSheetId="2">[9]Mezcla!#REF!</definedName>
    <definedName name="_____________MZ14" localSheetId="4">[9]Mezcla!#REF!</definedName>
    <definedName name="_____________MZ14" localSheetId="7">[9]Mezcla!#REF!</definedName>
    <definedName name="_____________MZ14">[9]Mezcla!#REF!</definedName>
    <definedName name="_____________MZ16" localSheetId="2">#REF!</definedName>
    <definedName name="_____________MZ16" localSheetId="3">#REF!</definedName>
    <definedName name="_____________MZ16" localSheetId="4">#REF!</definedName>
    <definedName name="_____________MZ16" localSheetId="5">#REF!</definedName>
    <definedName name="_____________MZ16" localSheetId="6">#REF!</definedName>
    <definedName name="_____________MZ16" localSheetId="7">#REF!</definedName>
    <definedName name="_____________MZ16" localSheetId="0">#REF!</definedName>
    <definedName name="_____________MZ16">#REF!</definedName>
    <definedName name="_____________MZ17" localSheetId="2">[9]Mezcla!#REF!</definedName>
    <definedName name="_____________MZ17" localSheetId="3">[9]Mezcla!#REF!</definedName>
    <definedName name="_____________MZ17" localSheetId="4">[9]Mezcla!#REF!</definedName>
    <definedName name="_____________MZ17" localSheetId="5">[9]Mezcla!#REF!</definedName>
    <definedName name="_____________MZ17" localSheetId="6">[9]Mezcla!#REF!</definedName>
    <definedName name="_____________MZ17" localSheetId="7">[9]Mezcla!#REF!</definedName>
    <definedName name="_____________MZ17" localSheetId="0">[9]Mezcla!#REF!</definedName>
    <definedName name="_____________MZ17">[9]Mezcla!#REF!</definedName>
    <definedName name="____________CAL50">[7]insumo!$D$11</definedName>
    <definedName name="____________F" localSheetId="2">'[8]Hato Mayor Dic.2010'!#REF!</definedName>
    <definedName name="____________F" localSheetId="3">'[8]Hato Mayor Dic.2010'!#REF!</definedName>
    <definedName name="____________F" localSheetId="4">'[8]Hato Mayor Dic.2010'!#REF!</definedName>
    <definedName name="____________F" localSheetId="5">'[8]Hato Mayor Dic.2010'!#REF!</definedName>
    <definedName name="____________F" localSheetId="6">'[8]Hato Mayor Dic.2010'!#REF!</definedName>
    <definedName name="____________F" localSheetId="7">'[8]Hato Mayor Dic.2010'!#REF!</definedName>
    <definedName name="____________F">'[8]Hato Mayor Dic.2010'!#REF!</definedName>
    <definedName name="____________hor210" localSheetId="3">'[5]anal term'!$G$1512</definedName>
    <definedName name="____________hor210" localSheetId="4">'[5]anal term'!$G$1512</definedName>
    <definedName name="____________hor210" localSheetId="5">'[5]anal term'!$G$1512</definedName>
    <definedName name="____________hor210" localSheetId="6">'[5]anal term'!$G$1512</definedName>
    <definedName name="____________hor210" localSheetId="7">'[5]anal term'!$G$1512</definedName>
    <definedName name="____________hor210" localSheetId="0">'[5]anal term'!$G$1512</definedName>
    <definedName name="____________hor210">'[6]anal term'!$G$1512</definedName>
    <definedName name="____________MZ1155" localSheetId="2">#REF!</definedName>
    <definedName name="____________MZ1155" localSheetId="3">#REF!</definedName>
    <definedName name="____________MZ1155" localSheetId="4">#REF!</definedName>
    <definedName name="____________MZ1155" localSheetId="5">#REF!</definedName>
    <definedName name="____________MZ1155" localSheetId="6">#REF!</definedName>
    <definedName name="____________MZ1155" localSheetId="7">#REF!</definedName>
    <definedName name="____________MZ1155">#REF!</definedName>
    <definedName name="____________mz125" localSheetId="2">[9]Mezcla!#REF!</definedName>
    <definedName name="____________mz125" localSheetId="3">[9]Mezcla!#REF!</definedName>
    <definedName name="____________mz125" localSheetId="4">[9]Mezcla!#REF!</definedName>
    <definedName name="____________mz125" localSheetId="5">[9]Mezcla!#REF!</definedName>
    <definedName name="____________mz125" localSheetId="6">[9]Mezcla!#REF!</definedName>
    <definedName name="____________mz125" localSheetId="7">[9]Mezcla!#REF!</definedName>
    <definedName name="____________mz125">[9]Mezcla!#REF!</definedName>
    <definedName name="____________MZ13" localSheetId="2">[9]Mezcla!#REF!</definedName>
    <definedName name="____________MZ13" localSheetId="3">[9]Mezcla!#REF!</definedName>
    <definedName name="____________MZ13" localSheetId="4">[9]Mezcla!#REF!</definedName>
    <definedName name="____________MZ13" localSheetId="5">[9]Mezcla!#REF!</definedName>
    <definedName name="____________MZ13" localSheetId="6">[9]Mezcla!#REF!</definedName>
    <definedName name="____________MZ13" localSheetId="7">[9]Mezcla!#REF!</definedName>
    <definedName name="____________MZ13">[9]Mezcla!#REF!</definedName>
    <definedName name="____________MZ14" localSheetId="2">[9]Mezcla!#REF!</definedName>
    <definedName name="____________MZ14" localSheetId="3">[9]Mezcla!#REF!</definedName>
    <definedName name="____________MZ14" localSheetId="4">[9]Mezcla!#REF!</definedName>
    <definedName name="____________MZ14" localSheetId="5">[9]Mezcla!#REF!</definedName>
    <definedName name="____________MZ14" localSheetId="6">[9]Mezcla!#REF!</definedName>
    <definedName name="____________MZ14" localSheetId="7">[9]Mezcla!#REF!</definedName>
    <definedName name="____________MZ14">[9]Mezcla!#REF!</definedName>
    <definedName name="____________MZ16" localSheetId="2">#REF!</definedName>
    <definedName name="____________MZ16" localSheetId="3">#REF!</definedName>
    <definedName name="____________MZ16" localSheetId="4">#REF!</definedName>
    <definedName name="____________MZ16" localSheetId="5">#REF!</definedName>
    <definedName name="____________MZ16" localSheetId="6">#REF!</definedName>
    <definedName name="____________MZ16" localSheetId="7">#REF!</definedName>
    <definedName name="____________MZ16" localSheetId="0">#REF!</definedName>
    <definedName name="____________MZ16">#REF!</definedName>
    <definedName name="____________MZ17" localSheetId="2">[9]Mezcla!#REF!</definedName>
    <definedName name="____________MZ17" localSheetId="3">[9]Mezcla!#REF!</definedName>
    <definedName name="____________MZ17" localSheetId="4">[9]Mezcla!#REF!</definedName>
    <definedName name="____________MZ17" localSheetId="5">[9]Mezcla!#REF!</definedName>
    <definedName name="____________MZ17" localSheetId="6">[9]Mezcla!#REF!</definedName>
    <definedName name="____________MZ17" localSheetId="7">[9]Mezcla!#REF!</definedName>
    <definedName name="____________MZ17" localSheetId="0">[9]Mezcla!#REF!</definedName>
    <definedName name="____________MZ17">[9]Mezcla!#REF!</definedName>
    <definedName name="___________CAL50" localSheetId="2">#REF!</definedName>
    <definedName name="___________CAL50" localSheetId="3">#REF!</definedName>
    <definedName name="___________CAL50" localSheetId="4">#REF!</definedName>
    <definedName name="___________CAL50" localSheetId="5">#REF!</definedName>
    <definedName name="___________CAL50" localSheetId="6">#REF!</definedName>
    <definedName name="___________CAL50" localSheetId="7">#REF!</definedName>
    <definedName name="___________CAL50" localSheetId="0">#REF!</definedName>
    <definedName name="___________CAL50">#REF!</definedName>
    <definedName name="___________F" localSheetId="2">'[8]Hato Mayor Dic.2010'!#REF!</definedName>
    <definedName name="___________F" localSheetId="3">'[8]Hato Mayor Dic.2010'!#REF!</definedName>
    <definedName name="___________F" localSheetId="4">'[8]Hato Mayor Dic.2010'!#REF!</definedName>
    <definedName name="___________F" localSheetId="5">'[8]Hato Mayor Dic.2010'!#REF!</definedName>
    <definedName name="___________F" localSheetId="6">'[8]Hato Mayor Dic.2010'!#REF!</definedName>
    <definedName name="___________F" localSheetId="7">'[8]Hato Mayor Dic.2010'!#REF!</definedName>
    <definedName name="___________F" localSheetId="0">'[8]Hato Mayor Dic.2010'!#REF!</definedName>
    <definedName name="___________F">'[8]Hato Mayor Dic.2010'!#REF!</definedName>
    <definedName name="___________hor210" localSheetId="3">'[5]anal term'!$G$1512</definedName>
    <definedName name="___________hor210" localSheetId="4">'[5]anal term'!$G$1512</definedName>
    <definedName name="___________hor210" localSheetId="5">'[5]anal term'!$G$1512</definedName>
    <definedName name="___________hor210" localSheetId="6">'[5]anal term'!$G$1512</definedName>
    <definedName name="___________hor210" localSheetId="7">'[5]anal term'!$G$1512</definedName>
    <definedName name="___________hor210" localSheetId="0">'[5]anal term'!$G$1512</definedName>
    <definedName name="___________hor210">'[6]anal term'!$G$1512</definedName>
    <definedName name="___________MZ1155" localSheetId="2">#REF!</definedName>
    <definedName name="___________MZ1155" localSheetId="3">#REF!</definedName>
    <definedName name="___________MZ1155" localSheetId="4">#REF!</definedName>
    <definedName name="___________MZ1155" localSheetId="5">#REF!</definedName>
    <definedName name="___________MZ1155" localSheetId="6">#REF!</definedName>
    <definedName name="___________MZ1155" localSheetId="7">#REF!</definedName>
    <definedName name="___________MZ1155">#REF!</definedName>
    <definedName name="___________mz125" localSheetId="2">#REF!</definedName>
    <definedName name="___________mz125" localSheetId="3">#REF!</definedName>
    <definedName name="___________mz125" localSheetId="4">#REF!</definedName>
    <definedName name="___________mz125" localSheetId="5">#REF!</definedName>
    <definedName name="___________mz125" localSheetId="6">#REF!</definedName>
    <definedName name="___________mz125" localSheetId="7">#REF!</definedName>
    <definedName name="___________mz125" localSheetId="0">#REF!</definedName>
    <definedName name="___________mz125">#REF!</definedName>
    <definedName name="___________MZ13" localSheetId="2">#REF!</definedName>
    <definedName name="___________MZ13" localSheetId="3">#REF!</definedName>
    <definedName name="___________MZ13" localSheetId="4">#REF!</definedName>
    <definedName name="___________MZ13" localSheetId="5">#REF!</definedName>
    <definedName name="___________MZ13" localSheetId="6">#REF!</definedName>
    <definedName name="___________MZ13" localSheetId="7">#REF!</definedName>
    <definedName name="___________MZ13" localSheetId="0">#REF!</definedName>
    <definedName name="___________MZ13">#REF!</definedName>
    <definedName name="___________MZ14" localSheetId="2">#REF!</definedName>
    <definedName name="___________MZ14" localSheetId="3">#REF!</definedName>
    <definedName name="___________MZ14" localSheetId="4">#REF!</definedName>
    <definedName name="___________MZ14" localSheetId="5">#REF!</definedName>
    <definedName name="___________MZ14" localSheetId="6">#REF!</definedName>
    <definedName name="___________MZ14" localSheetId="7">#REF!</definedName>
    <definedName name="___________MZ14" localSheetId="0">#REF!</definedName>
    <definedName name="___________MZ14">#REF!</definedName>
    <definedName name="___________MZ16" localSheetId="2">#REF!</definedName>
    <definedName name="___________MZ16" localSheetId="4">#REF!</definedName>
    <definedName name="___________MZ16" localSheetId="7">#REF!</definedName>
    <definedName name="___________MZ16">#REF!</definedName>
    <definedName name="___________MZ17" localSheetId="2">#REF!</definedName>
    <definedName name="___________MZ17" localSheetId="3">#REF!</definedName>
    <definedName name="___________MZ17" localSheetId="4">#REF!</definedName>
    <definedName name="___________MZ17" localSheetId="5">#REF!</definedName>
    <definedName name="___________MZ17" localSheetId="6">#REF!</definedName>
    <definedName name="___________MZ17" localSheetId="7">#REF!</definedName>
    <definedName name="___________MZ17" localSheetId="0">#REF!</definedName>
    <definedName name="___________MZ17">#REF!</definedName>
    <definedName name="___________VAR12" localSheetId="3">[10]Precio!$F$12</definedName>
    <definedName name="___________VAR12" localSheetId="4">[10]Precio!$F$12</definedName>
    <definedName name="___________VAR12" localSheetId="5">[10]Precio!$F$12</definedName>
    <definedName name="___________VAR12" localSheetId="6">[10]Precio!$F$12</definedName>
    <definedName name="___________VAR12" localSheetId="7">[10]Precio!$F$12</definedName>
    <definedName name="___________VAR12" localSheetId="0">[10]Precio!$F$12</definedName>
    <definedName name="___________VAR12">[11]Precio!$F$12</definedName>
    <definedName name="___________VAR38" localSheetId="3">[10]Precio!$F$11</definedName>
    <definedName name="___________VAR38" localSheetId="4">[10]Precio!$F$11</definedName>
    <definedName name="___________VAR38" localSheetId="5">[10]Precio!$F$11</definedName>
    <definedName name="___________VAR38" localSheetId="6">[10]Precio!$F$11</definedName>
    <definedName name="___________VAR38" localSheetId="7">[10]Precio!$F$11</definedName>
    <definedName name="___________VAR38" localSheetId="0">[10]Precio!$F$11</definedName>
    <definedName name="___________VAR38">[11]Precio!$F$11</definedName>
    <definedName name="__________CAL50">[7]insumo!$D$11</definedName>
    <definedName name="__________F" localSheetId="1">#REF!</definedName>
    <definedName name="__________F" localSheetId="2">#REF!</definedName>
    <definedName name="__________F" localSheetId="3">#REF!</definedName>
    <definedName name="__________F" localSheetId="4">#REF!</definedName>
    <definedName name="__________F" localSheetId="5">#REF!</definedName>
    <definedName name="__________F" localSheetId="6">#REF!</definedName>
    <definedName name="__________F" localSheetId="7">#REF!</definedName>
    <definedName name="__________F" localSheetId="0">#REF!</definedName>
    <definedName name="__________F">#REF!</definedName>
    <definedName name="__________hor210" localSheetId="3">'[5]anal term'!$G$1512</definedName>
    <definedName name="__________hor210" localSheetId="4">'[5]anal term'!$G$1512</definedName>
    <definedName name="__________hor210" localSheetId="5">'[5]anal term'!$G$1512</definedName>
    <definedName name="__________hor210" localSheetId="6">'[5]anal term'!$G$1512</definedName>
    <definedName name="__________hor210" localSheetId="7">'[5]anal term'!$G$1512</definedName>
    <definedName name="__________hor210" localSheetId="0">'[5]anal term'!$G$1512</definedName>
    <definedName name="__________hor210">'[6]anal term'!$G$1512</definedName>
    <definedName name="__________MZ1155">[7]Mezcla!$F$37</definedName>
    <definedName name="__________mz125" localSheetId="2">[9]Mezcla!#REF!</definedName>
    <definedName name="__________mz125" localSheetId="3">[9]Mezcla!#REF!</definedName>
    <definedName name="__________mz125" localSheetId="4">[9]Mezcla!#REF!</definedName>
    <definedName name="__________mz125" localSheetId="5">[9]Mezcla!#REF!</definedName>
    <definedName name="__________mz125" localSheetId="6">[9]Mezcla!#REF!</definedName>
    <definedName name="__________mz125" localSheetId="7">[9]Mezcla!#REF!</definedName>
    <definedName name="__________mz125" localSheetId="0">[9]Mezcla!#REF!</definedName>
    <definedName name="__________mz125">[9]Mezcla!#REF!</definedName>
    <definedName name="__________MZ13" localSheetId="2">[9]Mezcla!#REF!</definedName>
    <definedName name="__________MZ13" localSheetId="3">[9]Mezcla!#REF!</definedName>
    <definedName name="__________MZ13" localSheetId="4">[9]Mezcla!#REF!</definedName>
    <definedName name="__________MZ13" localSheetId="5">[9]Mezcla!#REF!</definedName>
    <definedName name="__________MZ13" localSheetId="6">[9]Mezcla!#REF!</definedName>
    <definedName name="__________MZ13" localSheetId="7">[9]Mezcla!#REF!</definedName>
    <definedName name="__________MZ13">[9]Mezcla!#REF!</definedName>
    <definedName name="__________MZ14" localSheetId="2">[9]Mezcla!#REF!</definedName>
    <definedName name="__________MZ14" localSheetId="4">[9]Mezcla!#REF!</definedName>
    <definedName name="__________MZ14" localSheetId="7">[9]Mezcla!#REF!</definedName>
    <definedName name="__________MZ14">[9]Mezcla!#REF!</definedName>
    <definedName name="__________MZ16" localSheetId="2">#REF!</definedName>
    <definedName name="__________MZ16" localSheetId="3">#REF!</definedName>
    <definedName name="__________MZ16" localSheetId="4">#REF!</definedName>
    <definedName name="__________MZ16" localSheetId="5">#REF!</definedName>
    <definedName name="__________MZ16" localSheetId="6">#REF!</definedName>
    <definedName name="__________MZ16" localSheetId="7">#REF!</definedName>
    <definedName name="__________MZ16" localSheetId="0">#REF!</definedName>
    <definedName name="__________MZ16">#REF!</definedName>
    <definedName name="__________MZ17" localSheetId="2">[9]Mezcla!#REF!</definedName>
    <definedName name="__________MZ17" localSheetId="3">[9]Mezcla!#REF!</definedName>
    <definedName name="__________MZ17" localSheetId="4">[9]Mezcla!#REF!</definedName>
    <definedName name="__________MZ17" localSheetId="5">[9]Mezcla!#REF!</definedName>
    <definedName name="__________MZ17" localSheetId="6">[9]Mezcla!#REF!</definedName>
    <definedName name="__________MZ17" localSheetId="7">[9]Mezcla!#REF!</definedName>
    <definedName name="__________MZ17" localSheetId="0">[9]Mezcla!#REF!</definedName>
    <definedName name="__________MZ17">[9]Mezcla!#REF!</definedName>
    <definedName name="__________VAR12" localSheetId="3">[10]Precio!$F$12</definedName>
    <definedName name="__________VAR12" localSheetId="4">[10]Precio!$F$12</definedName>
    <definedName name="__________VAR12" localSheetId="5">[10]Precio!$F$12</definedName>
    <definedName name="__________VAR12" localSheetId="6">[10]Precio!$F$12</definedName>
    <definedName name="__________VAR12" localSheetId="7">[10]Precio!$F$12</definedName>
    <definedName name="__________VAR12" localSheetId="0">[10]Precio!$F$12</definedName>
    <definedName name="__________VAR12">[11]Precio!$F$12</definedName>
    <definedName name="__________VAR38" localSheetId="3">[10]Precio!$F$11</definedName>
    <definedName name="__________VAR38" localSheetId="4">[10]Precio!$F$11</definedName>
    <definedName name="__________VAR38" localSheetId="5">[10]Precio!$F$11</definedName>
    <definedName name="__________VAR38" localSheetId="6">[10]Precio!$F$11</definedName>
    <definedName name="__________VAR38" localSheetId="7">[10]Precio!$F$11</definedName>
    <definedName name="__________VAR38" localSheetId="0">[10]Precio!$F$11</definedName>
    <definedName name="__________VAR38">[11]Precio!$F$11</definedName>
    <definedName name="_________CAL50">[7]insumo!$D$11</definedName>
    <definedName name="_________F" localSheetId="1">[12]Senalizacion!#REF!</definedName>
    <definedName name="_________F" localSheetId="2">[12]Senalizacion!#REF!</definedName>
    <definedName name="_________F" localSheetId="3">[13]Senalizacion!#REF!</definedName>
    <definedName name="_________F" localSheetId="4">[13]Senalizacion!#REF!</definedName>
    <definedName name="_________F" localSheetId="5">[13]Senalizacion!#REF!</definedName>
    <definedName name="_________F" localSheetId="6">[13]Senalizacion!#REF!</definedName>
    <definedName name="_________F" localSheetId="7">[13]Senalizacion!#REF!</definedName>
    <definedName name="_________F" localSheetId="0">[13]Senalizacion!#REF!</definedName>
    <definedName name="_________F">[12]Senalizacion!#REF!</definedName>
    <definedName name="_________hor210" localSheetId="3">'[5]anal term'!$G$1512</definedName>
    <definedName name="_________hor210" localSheetId="4">'[5]anal term'!$G$1512</definedName>
    <definedName name="_________hor210" localSheetId="5">'[5]anal term'!$G$1512</definedName>
    <definedName name="_________hor210" localSheetId="6">'[5]anal term'!$G$1512</definedName>
    <definedName name="_________hor210" localSheetId="7">'[5]anal term'!$G$1512</definedName>
    <definedName name="_________hor210" localSheetId="0">'[5]anal term'!$G$1512</definedName>
    <definedName name="_________hor210">'[6]anal term'!$G$1512</definedName>
    <definedName name="_________MZ1155">[7]Mezcla!$F$37</definedName>
    <definedName name="_________mz125" localSheetId="2">[9]Mezcla!#REF!</definedName>
    <definedName name="_________mz125" localSheetId="3">[9]Mezcla!#REF!</definedName>
    <definedName name="_________mz125" localSheetId="4">[9]Mezcla!#REF!</definedName>
    <definedName name="_________mz125" localSheetId="5">[9]Mezcla!#REF!</definedName>
    <definedName name="_________mz125" localSheetId="6">[9]Mezcla!#REF!</definedName>
    <definedName name="_________mz125" localSheetId="7">[9]Mezcla!#REF!</definedName>
    <definedName name="_________mz125" localSheetId="0">[9]Mezcla!#REF!</definedName>
    <definedName name="_________mz125">[9]Mezcla!#REF!</definedName>
    <definedName name="_________MZ13" localSheetId="2">[9]Mezcla!#REF!</definedName>
    <definedName name="_________MZ13" localSheetId="3">[9]Mezcla!#REF!</definedName>
    <definedName name="_________MZ13" localSheetId="4">[9]Mezcla!#REF!</definedName>
    <definedName name="_________MZ13" localSheetId="5">[9]Mezcla!#REF!</definedName>
    <definedName name="_________MZ13" localSheetId="6">[9]Mezcla!#REF!</definedName>
    <definedName name="_________MZ13" localSheetId="7">[9]Mezcla!#REF!</definedName>
    <definedName name="_________MZ13">[9]Mezcla!#REF!</definedName>
    <definedName name="_________MZ14" localSheetId="2">[9]Mezcla!#REF!</definedName>
    <definedName name="_________MZ14" localSheetId="4">[9]Mezcla!#REF!</definedName>
    <definedName name="_________MZ14" localSheetId="7">[9]Mezcla!#REF!</definedName>
    <definedName name="_________MZ14">[9]Mezcla!#REF!</definedName>
    <definedName name="_________MZ16" localSheetId="2">#REF!</definedName>
    <definedName name="_________MZ16" localSheetId="3">#REF!</definedName>
    <definedName name="_________MZ16" localSheetId="4">#REF!</definedName>
    <definedName name="_________MZ16" localSheetId="5">#REF!</definedName>
    <definedName name="_________MZ16" localSheetId="6">#REF!</definedName>
    <definedName name="_________MZ16" localSheetId="7">#REF!</definedName>
    <definedName name="_________MZ16">#REF!</definedName>
    <definedName name="_________MZ17" localSheetId="2">[9]Mezcla!#REF!</definedName>
    <definedName name="_________MZ17" localSheetId="3">[9]Mezcla!#REF!</definedName>
    <definedName name="_________MZ17" localSheetId="4">[9]Mezcla!#REF!</definedName>
    <definedName name="_________MZ17" localSheetId="5">[9]Mezcla!#REF!</definedName>
    <definedName name="_________MZ17" localSheetId="6">[9]Mezcla!#REF!</definedName>
    <definedName name="_________MZ17" localSheetId="7">[9]Mezcla!#REF!</definedName>
    <definedName name="_________MZ17">[9]Mezcla!#REF!</definedName>
    <definedName name="_________VAR12" localSheetId="3">[10]Precio!$F$12</definedName>
    <definedName name="_________VAR12" localSheetId="4">[10]Precio!$F$12</definedName>
    <definedName name="_________VAR12" localSheetId="5">[10]Precio!$F$12</definedName>
    <definedName name="_________VAR12" localSheetId="6">[10]Precio!$F$12</definedName>
    <definedName name="_________VAR12" localSheetId="7">[10]Precio!$F$12</definedName>
    <definedName name="_________VAR12" localSheetId="0">[10]Precio!$F$12</definedName>
    <definedName name="_________VAR12">[11]Precio!$F$12</definedName>
    <definedName name="_________VAR38" localSheetId="3">[10]Precio!$F$11</definedName>
    <definedName name="_________VAR38" localSheetId="4">[10]Precio!$F$11</definedName>
    <definedName name="_________VAR38" localSheetId="5">[10]Precio!$F$11</definedName>
    <definedName name="_________VAR38" localSheetId="6">[10]Precio!$F$11</definedName>
    <definedName name="_________VAR38" localSheetId="7">[10]Precio!$F$11</definedName>
    <definedName name="_________VAR38" localSheetId="0">[10]Precio!$F$11</definedName>
    <definedName name="_________VAR38">[11]Precio!$F$11</definedName>
    <definedName name="________CAL50" localSheetId="2">#REF!</definedName>
    <definedName name="________CAL50" localSheetId="3">#REF!</definedName>
    <definedName name="________CAL50" localSheetId="4">#REF!</definedName>
    <definedName name="________CAL50" localSheetId="5">#REF!</definedName>
    <definedName name="________CAL50" localSheetId="6">#REF!</definedName>
    <definedName name="________CAL50" localSheetId="7">#REF!</definedName>
    <definedName name="________CAL50">#REF!</definedName>
    <definedName name="________F" localSheetId="1">[14]Senalizacion!#REF!</definedName>
    <definedName name="________F" localSheetId="2">[14]Senalizacion!#REF!</definedName>
    <definedName name="________F" localSheetId="3">[15]Senalizacion!#REF!</definedName>
    <definedName name="________F" localSheetId="4">[15]Senalizacion!#REF!</definedName>
    <definedName name="________F" localSheetId="5">[15]Senalizacion!#REF!</definedName>
    <definedName name="________F" localSheetId="6">[15]Senalizacion!#REF!</definedName>
    <definedName name="________F" localSheetId="7">[15]Senalizacion!#REF!</definedName>
    <definedName name="________F" localSheetId="0">[15]Senalizacion!#REF!</definedName>
    <definedName name="________F">[14]Senalizacion!#REF!</definedName>
    <definedName name="________hor210" localSheetId="2">#REF!</definedName>
    <definedName name="________hor210" localSheetId="3">#REF!</definedName>
    <definedName name="________hor210" localSheetId="4">#REF!</definedName>
    <definedName name="________hor210" localSheetId="5">#REF!</definedName>
    <definedName name="________hor210" localSheetId="6">#REF!</definedName>
    <definedName name="________hor210" localSheetId="7">#REF!</definedName>
    <definedName name="________hor210">#REF!</definedName>
    <definedName name="________MZ1155" localSheetId="2">#REF!</definedName>
    <definedName name="________MZ1155" localSheetId="3">#REF!</definedName>
    <definedName name="________MZ1155" localSheetId="4">#REF!</definedName>
    <definedName name="________MZ1155" localSheetId="5">#REF!</definedName>
    <definedName name="________MZ1155" localSheetId="6">#REF!</definedName>
    <definedName name="________MZ1155" localSheetId="7">#REF!</definedName>
    <definedName name="________MZ1155" localSheetId="0">#REF!</definedName>
    <definedName name="________MZ1155">#REF!</definedName>
    <definedName name="________mz125" localSheetId="2">#REF!</definedName>
    <definedName name="________mz125" localSheetId="4">#REF!</definedName>
    <definedName name="________mz125" localSheetId="7">#REF!</definedName>
    <definedName name="________mz125">#REF!</definedName>
    <definedName name="________MZ13" localSheetId="2">#REF!</definedName>
    <definedName name="________MZ13" localSheetId="4">#REF!</definedName>
    <definedName name="________MZ13" localSheetId="7">#REF!</definedName>
    <definedName name="________MZ13">#REF!</definedName>
    <definedName name="________MZ14" localSheetId="2">#REF!</definedName>
    <definedName name="________MZ14" localSheetId="4">#REF!</definedName>
    <definedName name="________MZ14" localSheetId="7">#REF!</definedName>
    <definedName name="________MZ14">#REF!</definedName>
    <definedName name="________MZ16" localSheetId="2">#REF!</definedName>
    <definedName name="________MZ16" localSheetId="4">#REF!</definedName>
    <definedName name="________MZ16" localSheetId="7">#REF!</definedName>
    <definedName name="________MZ16">#REF!</definedName>
    <definedName name="________MZ17" localSheetId="2">#REF!</definedName>
    <definedName name="________MZ17" localSheetId="4">#REF!</definedName>
    <definedName name="________MZ17" localSheetId="7">#REF!</definedName>
    <definedName name="________MZ17">#REF!</definedName>
    <definedName name="________VAR12" localSheetId="3">[10]Precio!$F$12</definedName>
    <definedName name="________VAR12" localSheetId="4">[10]Precio!$F$12</definedName>
    <definedName name="________VAR12" localSheetId="5">[10]Precio!$F$12</definedName>
    <definedName name="________VAR12" localSheetId="6">[10]Precio!$F$12</definedName>
    <definedName name="________VAR12" localSheetId="7">[10]Precio!$F$12</definedName>
    <definedName name="________VAR12" localSheetId="0">[10]Precio!$F$12</definedName>
    <definedName name="________VAR12">[11]Precio!$F$12</definedName>
    <definedName name="________VAR38" localSheetId="3">[10]Precio!$F$11</definedName>
    <definedName name="________VAR38" localSheetId="4">[10]Precio!$F$11</definedName>
    <definedName name="________VAR38" localSheetId="5">[10]Precio!$F$11</definedName>
    <definedName name="________VAR38" localSheetId="6">[10]Precio!$F$11</definedName>
    <definedName name="________VAR38" localSheetId="7">[10]Precio!$F$11</definedName>
    <definedName name="________VAR38" localSheetId="0">[10]Precio!$F$11</definedName>
    <definedName name="________VAR38">[11]Precio!$F$11</definedName>
    <definedName name="_______CAL50">[7]insumo!$D$11</definedName>
    <definedName name="_______F" localSheetId="2">'[8]Hato Mayor Dic.2010'!#REF!</definedName>
    <definedName name="_______F" localSheetId="3">'[8]Hato Mayor Dic.2010'!#REF!</definedName>
    <definedName name="_______F" localSheetId="4">'[8]Hato Mayor Dic.2010'!#REF!</definedName>
    <definedName name="_______F" localSheetId="5">'[8]Hato Mayor Dic.2010'!#REF!</definedName>
    <definedName name="_______F" localSheetId="6">'[8]Hato Mayor Dic.2010'!#REF!</definedName>
    <definedName name="_______F" localSheetId="7">'[8]Hato Mayor Dic.2010'!#REF!</definedName>
    <definedName name="_______F">'[8]Hato Mayor Dic.2010'!#REF!</definedName>
    <definedName name="_______hor210">'[6]anal term'!$G$1512</definedName>
    <definedName name="_______MZ1155">[7]Mezcla!$F$37</definedName>
    <definedName name="_______mz125" localSheetId="2">[9]Mezcla!#REF!</definedName>
    <definedName name="_______mz125" localSheetId="3">[9]Mezcla!#REF!</definedName>
    <definedName name="_______mz125" localSheetId="4">[9]Mezcla!#REF!</definedName>
    <definedName name="_______mz125" localSheetId="5">[9]Mezcla!#REF!</definedName>
    <definedName name="_______mz125" localSheetId="6">[9]Mezcla!#REF!</definedName>
    <definedName name="_______mz125" localSheetId="7">[9]Mezcla!#REF!</definedName>
    <definedName name="_______mz125">[9]Mezcla!#REF!</definedName>
    <definedName name="_______MZ13" localSheetId="2">[9]Mezcla!#REF!</definedName>
    <definedName name="_______MZ13" localSheetId="3">[9]Mezcla!#REF!</definedName>
    <definedName name="_______MZ13" localSheetId="4">[9]Mezcla!#REF!</definedName>
    <definedName name="_______MZ13" localSheetId="5">[9]Mezcla!#REF!</definedName>
    <definedName name="_______MZ13" localSheetId="6">[9]Mezcla!#REF!</definedName>
    <definedName name="_______MZ13" localSheetId="7">[9]Mezcla!#REF!</definedName>
    <definedName name="_______MZ13">[9]Mezcla!#REF!</definedName>
    <definedName name="_______MZ14" localSheetId="2">[9]Mezcla!#REF!</definedName>
    <definedName name="_______MZ14" localSheetId="4">[9]Mezcla!#REF!</definedName>
    <definedName name="_______MZ14" localSheetId="7">[9]Mezcla!#REF!</definedName>
    <definedName name="_______MZ14">[9]Mezcla!#REF!</definedName>
    <definedName name="_______MZ16" localSheetId="2">#REF!</definedName>
    <definedName name="_______MZ16" localSheetId="4">#REF!</definedName>
    <definedName name="_______MZ16" localSheetId="5">#REF!</definedName>
    <definedName name="_______MZ16" localSheetId="6">#REF!</definedName>
    <definedName name="_______MZ16" localSheetId="7">#REF!</definedName>
    <definedName name="_______MZ16">#REF!</definedName>
    <definedName name="_______MZ17" localSheetId="2">[9]Mezcla!#REF!</definedName>
    <definedName name="_______MZ17" localSheetId="4">[9]Mezcla!#REF!</definedName>
    <definedName name="_______MZ17" localSheetId="7">[9]Mezcla!#REF!</definedName>
    <definedName name="_______MZ17">[9]Mezcla!#REF!</definedName>
    <definedName name="_______TC110" localSheetId="2">#REF!</definedName>
    <definedName name="_______TC110" localSheetId="3">#REF!</definedName>
    <definedName name="_______TC110" localSheetId="4">#REF!</definedName>
    <definedName name="_______TC110" localSheetId="5">#REF!</definedName>
    <definedName name="_______TC110" localSheetId="6">#REF!</definedName>
    <definedName name="_______TC110" localSheetId="7">#REF!</definedName>
    <definedName name="_______TC110" localSheetId="0">#REF!</definedName>
    <definedName name="_______TC110">#REF!</definedName>
    <definedName name="_______VAR12" localSheetId="3">[10]Precio!$F$12</definedName>
    <definedName name="_______VAR12" localSheetId="4">[10]Precio!$F$12</definedName>
    <definedName name="_______VAR12" localSheetId="5">[10]Precio!$F$12</definedName>
    <definedName name="_______VAR12" localSheetId="6">[10]Precio!$F$12</definedName>
    <definedName name="_______VAR12" localSheetId="7">[10]Precio!$F$12</definedName>
    <definedName name="_______VAR12" localSheetId="0">[10]Precio!$F$12</definedName>
    <definedName name="_______VAR12">[11]Precio!$F$12</definedName>
    <definedName name="_______VAR38" localSheetId="3">[10]Precio!$F$11</definedName>
    <definedName name="_______VAR38" localSheetId="4">[10]Precio!$F$11</definedName>
    <definedName name="_______VAR38" localSheetId="5">[10]Precio!$F$11</definedName>
    <definedName name="_______VAR38" localSheetId="6">[10]Precio!$F$11</definedName>
    <definedName name="_______VAR38" localSheetId="7">[10]Precio!$F$11</definedName>
    <definedName name="_______VAR38" localSheetId="0">[10]Precio!$F$11</definedName>
    <definedName name="_______VAR38">[11]Precio!$F$11</definedName>
    <definedName name="_______ZC1" localSheetId="2">#REF!</definedName>
    <definedName name="_______ZC1" localSheetId="3">#REF!</definedName>
    <definedName name="_______ZC1" localSheetId="4">#REF!</definedName>
    <definedName name="_______ZC1" localSheetId="5">#REF!</definedName>
    <definedName name="_______ZC1" localSheetId="6">#REF!</definedName>
    <definedName name="_______ZC1" localSheetId="7">#REF!</definedName>
    <definedName name="_______ZC1">#REF!</definedName>
    <definedName name="_______ZE1" localSheetId="2">#REF!</definedName>
    <definedName name="_______ZE1" localSheetId="4">#REF!</definedName>
    <definedName name="_______ZE1" localSheetId="7">#REF!</definedName>
    <definedName name="_______ZE1">#REF!</definedName>
    <definedName name="_______ZE2" localSheetId="2">#REF!</definedName>
    <definedName name="_______ZE2" localSheetId="4">#REF!</definedName>
    <definedName name="_______ZE2" localSheetId="7">#REF!</definedName>
    <definedName name="_______ZE2">#REF!</definedName>
    <definedName name="_______ZE3" localSheetId="2">#REF!</definedName>
    <definedName name="_______ZE3" localSheetId="4">#REF!</definedName>
    <definedName name="_______ZE3" localSheetId="7">#REF!</definedName>
    <definedName name="_______ZE3">#REF!</definedName>
    <definedName name="_______ZE4" localSheetId="2">#REF!</definedName>
    <definedName name="_______ZE4" localSheetId="4">#REF!</definedName>
    <definedName name="_______ZE4" localSheetId="7">#REF!</definedName>
    <definedName name="_______ZE4">#REF!</definedName>
    <definedName name="_______ZE5" localSheetId="2">#REF!</definedName>
    <definedName name="_______ZE5" localSheetId="4">#REF!</definedName>
    <definedName name="_______ZE5" localSheetId="7">#REF!</definedName>
    <definedName name="_______ZE5">#REF!</definedName>
    <definedName name="_______ZE6" localSheetId="2">#REF!</definedName>
    <definedName name="_______ZE6" localSheetId="4">#REF!</definedName>
    <definedName name="_______ZE6" localSheetId="7">#REF!</definedName>
    <definedName name="_______ZE6">#REF!</definedName>
    <definedName name="______CAL50" localSheetId="3">[16]insumo!$D$11</definedName>
    <definedName name="______CAL50" localSheetId="4">[16]insumo!$D$11</definedName>
    <definedName name="______CAL50" localSheetId="5">[16]insumo!$D$11</definedName>
    <definedName name="______CAL50" localSheetId="6">[16]insumo!$D$11</definedName>
    <definedName name="______CAL50" localSheetId="7">[16]insumo!$D$11</definedName>
    <definedName name="______CAL50">[9]insumo!$D$11</definedName>
    <definedName name="______F" localSheetId="1">[14]Senalizacion!#REF!</definedName>
    <definedName name="______F" localSheetId="2">[14]Senalizacion!#REF!</definedName>
    <definedName name="______F" localSheetId="3">[15]Senalizacion!#REF!</definedName>
    <definedName name="______F" localSheetId="4">[15]Senalizacion!#REF!</definedName>
    <definedName name="______F" localSheetId="5">[15]Senalizacion!#REF!</definedName>
    <definedName name="______F" localSheetId="6">[15]Senalizacion!#REF!</definedName>
    <definedName name="______F" localSheetId="7">[15]Senalizacion!#REF!</definedName>
    <definedName name="______F" localSheetId="0">[15]Senalizacion!#REF!</definedName>
    <definedName name="______F">[14]Senalizacion!#REF!</definedName>
    <definedName name="______hor140" localSheetId="2">#REF!</definedName>
    <definedName name="______hor140" localSheetId="3">#REF!</definedName>
    <definedName name="______hor140" localSheetId="4">#REF!</definedName>
    <definedName name="______hor140" localSheetId="5">#REF!</definedName>
    <definedName name="______hor140" localSheetId="6">#REF!</definedName>
    <definedName name="______hor140" localSheetId="7">#REF!</definedName>
    <definedName name="______hor140" localSheetId="0">#REF!</definedName>
    <definedName name="______hor140">#REF!</definedName>
    <definedName name="______hor210" localSheetId="3">'[5]anal term'!$G$1512</definedName>
    <definedName name="______hor210" localSheetId="4">'[5]anal term'!$G$1512</definedName>
    <definedName name="______hor210" localSheetId="5">'[5]anal term'!$G$1512</definedName>
    <definedName name="______hor210" localSheetId="6">'[5]anal term'!$G$1512</definedName>
    <definedName name="______hor210" localSheetId="7">'[5]anal term'!$G$1512</definedName>
    <definedName name="______hor210" localSheetId="0">'[5]anal term'!$G$1512</definedName>
    <definedName name="______hor210">'[6]anal term'!$G$1512</definedName>
    <definedName name="______MZ1155">[9]Mezcla!$F$37</definedName>
    <definedName name="______mz125" localSheetId="2">#REF!</definedName>
    <definedName name="______mz125" localSheetId="3">[16]Mezcla!#REF!</definedName>
    <definedName name="______mz125" localSheetId="4">[16]Mezcla!#REF!</definedName>
    <definedName name="______mz125" localSheetId="5">[16]Mezcla!#REF!</definedName>
    <definedName name="______mz125" localSheetId="6">[16]Mezcla!#REF!</definedName>
    <definedName name="______mz125" localSheetId="7">[16]Mezcla!#REF!</definedName>
    <definedName name="______mz125" localSheetId="0">#REF!</definedName>
    <definedName name="______mz125">#REF!</definedName>
    <definedName name="______MZ13" localSheetId="2">#REF!</definedName>
    <definedName name="______MZ13" localSheetId="3">[16]Mezcla!#REF!</definedName>
    <definedName name="______MZ13" localSheetId="4">[16]Mezcla!#REF!</definedName>
    <definedName name="______MZ13" localSheetId="5">[16]Mezcla!#REF!</definedName>
    <definedName name="______MZ13" localSheetId="6">[16]Mezcla!#REF!</definedName>
    <definedName name="______MZ13" localSheetId="7">[16]Mezcla!#REF!</definedName>
    <definedName name="______MZ13" localSheetId="0">#REF!</definedName>
    <definedName name="______MZ13">#REF!</definedName>
    <definedName name="______MZ14" localSheetId="2">#REF!</definedName>
    <definedName name="______MZ14" localSheetId="3">[16]Mezcla!#REF!</definedName>
    <definedName name="______MZ14" localSheetId="4">[16]Mezcla!#REF!</definedName>
    <definedName name="______MZ14" localSheetId="5">[16]Mezcla!#REF!</definedName>
    <definedName name="______MZ14" localSheetId="6">[16]Mezcla!#REF!</definedName>
    <definedName name="______MZ14" localSheetId="7">[16]Mezcla!#REF!</definedName>
    <definedName name="______MZ14" localSheetId="0">#REF!</definedName>
    <definedName name="______MZ14">#REF!</definedName>
    <definedName name="______MZ16" localSheetId="2">#REF!</definedName>
    <definedName name="______MZ16" localSheetId="3">#REF!</definedName>
    <definedName name="______MZ16" localSheetId="4">#REF!</definedName>
    <definedName name="______MZ16" localSheetId="5">#REF!</definedName>
    <definedName name="______MZ16" localSheetId="6">#REF!</definedName>
    <definedName name="______MZ16" localSheetId="7">#REF!</definedName>
    <definedName name="______MZ16">#REF!</definedName>
    <definedName name="______MZ17" localSheetId="2">#REF!</definedName>
    <definedName name="______MZ17" localSheetId="3">[16]Mezcla!#REF!</definedName>
    <definedName name="______MZ17" localSheetId="4">[16]Mezcla!#REF!</definedName>
    <definedName name="______MZ17" localSheetId="5">[16]Mezcla!#REF!</definedName>
    <definedName name="______MZ17" localSheetId="6">[16]Mezcla!#REF!</definedName>
    <definedName name="______MZ17" localSheetId="7">[16]Mezcla!#REF!</definedName>
    <definedName name="______MZ17" localSheetId="0">#REF!</definedName>
    <definedName name="______MZ17">#REF!</definedName>
    <definedName name="______pu1" localSheetId="2">#REF!</definedName>
    <definedName name="______pu1" localSheetId="4">#REF!</definedName>
    <definedName name="______pu1" localSheetId="5">#REF!</definedName>
    <definedName name="______pu1" localSheetId="6">#REF!</definedName>
    <definedName name="______pu1" localSheetId="7">#REF!</definedName>
    <definedName name="______pu1">#REF!</definedName>
    <definedName name="______pu10" localSheetId="2">#REF!</definedName>
    <definedName name="______pu10" localSheetId="4">#REF!</definedName>
    <definedName name="______pu10" localSheetId="5">#REF!</definedName>
    <definedName name="______pu10" localSheetId="6">#REF!</definedName>
    <definedName name="______pu10" localSheetId="7">#REF!</definedName>
    <definedName name="______pu10">#REF!</definedName>
    <definedName name="______pu2" localSheetId="2">#REF!</definedName>
    <definedName name="______pu2" localSheetId="4">#REF!</definedName>
    <definedName name="______pu2" localSheetId="5">#REF!</definedName>
    <definedName name="______pu2" localSheetId="6">#REF!</definedName>
    <definedName name="______pu2" localSheetId="7">#REF!</definedName>
    <definedName name="______pu2">#REF!</definedName>
    <definedName name="______pu5">[17]Sheet5!$E$1:$E$65536</definedName>
    <definedName name="______PU6" localSheetId="2">#REF!</definedName>
    <definedName name="______PU6" localSheetId="3">#REF!</definedName>
    <definedName name="______PU6" localSheetId="4">#REF!</definedName>
    <definedName name="______PU6" localSheetId="5">#REF!</definedName>
    <definedName name="______PU6" localSheetId="6">#REF!</definedName>
    <definedName name="______PU6" localSheetId="7">#REF!</definedName>
    <definedName name="______PU6" localSheetId="0">#REF!</definedName>
    <definedName name="______PU6">#REF!</definedName>
    <definedName name="______pu7" localSheetId="2">#REF!</definedName>
    <definedName name="______pu7" localSheetId="3">#REF!</definedName>
    <definedName name="______pu7" localSheetId="4">#REF!</definedName>
    <definedName name="______pu7" localSheetId="5">#REF!</definedName>
    <definedName name="______pu7" localSheetId="6">#REF!</definedName>
    <definedName name="______pu7" localSheetId="7">#REF!</definedName>
    <definedName name="______pu7" localSheetId="0">#REF!</definedName>
    <definedName name="______pu7">#REF!</definedName>
    <definedName name="______pu8" localSheetId="2">#REF!</definedName>
    <definedName name="______pu8" localSheetId="3">#REF!</definedName>
    <definedName name="______pu8" localSheetId="4">#REF!</definedName>
    <definedName name="______pu8" localSheetId="5">#REF!</definedName>
    <definedName name="______pu8" localSheetId="6">#REF!</definedName>
    <definedName name="______pu8" localSheetId="7">#REF!</definedName>
    <definedName name="______pu8" localSheetId="0">#REF!</definedName>
    <definedName name="______pu8">#REF!</definedName>
    <definedName name="______PVC2" localSheetId="2">#REF!</definedName>
    <definedName name="______PVC2" localSheetId="4">#REF!</definedName>
    <definedName name="______PVC2" localSheetId="7">#REF!</definedName>
    <definedName name="______PVC2">#REF!</definedName>
    <definedName name="______PVC4" localSheetId="2">#REF!</definedName>
    <definedName name="______PVC4" localSheetId="4">#REF!</definedName>
    <definedName name="______PVC4" localSheetId="7">#REF!</definedName>
    <definedName name="______PVC4">#REF!</definedName>
    <definedName name="______PVC6" localSheetId="2">#REF!</definedName>
    <definedName name="______PVC6" localSheetId="4">#REF!</definedName>
    <definedName name="______PVC6" localSheetId="7">#REF!</definedName>
    <definedName name="______PVC6">#REF!</definedName>
    <definedName name="______TC110" localSheetId="2">#REF!</definedName>
    <definedName name="______TC110" localSheetId="4">#REF!</definedName>
    <definedName name="______TC110" localSheetId="7">#REF!</definedName>
    <definedName name="______TC110">#REF!</definedName>
    <definedName name="______VAR12" localSheetId="3">[10]Precio!$F$12</definedName>
    <definedName name="______VAR12" localSheetId="4">[10]Precio!$F$12</definedName>
    <definedName name="______VAR12" localSheetId="5">[10]Precio!$F$12</definedName>
    <definedName name="______VAR12" localSheetId="6">[10]Precio!$F$12</definedName>
    <definedName name="______VAR12" localSheetId="7">[10]Precio!$F$12</definedName>
    <definedName name="______VAR12" localSheetId="0">[10]Precio!$F$12</definedName>
    <definedName name="______VAR12">[11]Precio!$F$12</definedName>
    <definedName name="______VAR38" localSheetId="3">[10]Precio!$F$11</definedName>
    <definedName name="______VAR38" localSheetId="4">[10]Precio!$F$11</definedName>
    <definedName name="______VAR38" localSheetId="5">[10]Precio!$F$11</definedName>
    <definedName name="______VAR38" localSheetId="6">[10]Precio!$F$11</definedName>
    <definedName name="______VAR38" localSheetId="7">[10]Precio!$F$11</definedName>
    <definedName name="______VAR38" localSheetId="0">[10]Precio!$F$11</definedName>
    <definedName name="______VAR38">[11]Precio!$F$11</definedName>
    <definedName name="______ZC1" localSheetId="2">#REF!</definedName>
    <definedName name="______ZC1" localSheetId="4">#REF!</definedName>
    <definedName name="______ZC1" localSheetId="5">#REF!</definedName>
    <definedName name="______ZC1" localSheetId="6">#REF!</definedName>
    <definedName name="______ZC1" localSheetId="7">#REF!</definedName>
    <definedName name="______ZC1">#REF!</definedName>
    <definedName name="______ZE1" localSheetId="2">#REF!</definedName>
    <definedName name="______ZE1" localSheetId="4">#REF!</definedName>
    <definedName name="______ZE1" localSheetId="5">#REF!</definedName>
    <definedName name="______ZE1" localSheetId="6">#REF!</definedName>
    <definedName name="______ZE1" localSheetId="7">#REF!</definedName>
    <definedName name="______ZE1">#REF!</definedName>
    <definedName name="______ZE2" localSheetId="2">#REF!</definedName>
    <definedName name="______ZE2" localSheetId="4">#REF!</definedName>
    <definedName name="______ZE2" localSheetId="5">#REF!</definedName>
    <definedName name="______ZE2" localSheetId="6">#REF!</definedName>
    <definedName name="______ZE2" localSheetId="7">#REF!</definedName>
    <definedName name="______ZE2">#REF!</definedName>
    <definedName name="______ZE3" localSheetId="2">#REF!</definedName>
    <definedName name="______ZE3" localSheetId="4">#REF!</definedName>
    <definedName name="______ZE3" localSheetId="5">#REF!</definedName>
    <definedName name="______ZE3" localSheetId="6">#REF!</definedName>
    <definedName name="______ZE3" localSheetId="7">#REF!</definedName>
    <definedName name="______ZE3">#REF!</definedName>
    <definedName name="______ZE4" localSheetId="2">#REF!</definedName>
    <definedName name="______ZE4" localSheetId="4">#REF!</definedName>
    <definedName name="______ZE4" localSheetId="5">#REF!</definedName>
    <definedName name="______ZE4" localSheetId="6">#REF!</definedName>
    <definedName name="______ZE4" localSheetId="7">#REF!</definedName>
    <definedName name="______ZE4">#REF!</definedName>
    <definedName name="______ZE5" localSheetId="2">#REF!</definedName>
    <definedName name="______ZE5" localSheetId="4">#REF!</definedName>
    <definedName name="______ZE5" localSheetId="5">#REF!</definedName>
    <definedName name="______ZE5" localSheetId="6">#REF!</definedName>
    <definedName name="______ZE5" localSheetId="7">#REF!</definedName>
    <definedName name="______ZE5">#REF!</definedName>
    <definedName name="______ZE6" localSheetId="2">#REF!</definedName>
    <definedName name="______ZE6" localSheetId="4">#REF!</definedName>
    <definedName name="______ZE6" localSheetId="5">#REF!</definedName>
    <definedName name="______ZE6" localSheetId="6">#REF!</definedName>
    <definedName name="______ZE6" localSheetId="7">#REF!</definedName>
    <definedName name="______ZE6">#REF!</definedName>
    <definedName name="_____Blo62" localSheetId="2">[18]Volumenes!#REF!</definedName>
    <definedName name="_____Blo62" localSheetId="3">[19]Volumenes!#REF!</definedName>
    <definedName name="_____Blo62" localSheetId="4">[19]Volumenes!#REF!</definedName>
    <definedName name="_____Blo62" localSheetId="5">[19]Volumenes!#REF!</definedName>
    <definedName name="_____Blo62" localSheetId="6">[19]Volumenes!#REF!</definedName>
    <definedName name="_____Blo62" localSheetId="7">[19]Volumenes!#REF!</definedName>
    <definedName name="_____Blo62">[18]Volumenes!#REF!</definedName>
    <definedName name="_____BLO83" localSheetId="2">'[18]anal term'!#REF!</definedName>
    <definedName name="_____BLO83" localSheetId="3">'[19]anal term'!#REF!</definedName>
    <definedName name="_____BLO83" localSheetId="4">'[19]anal term'!#REF!</definedName>
    <definedName name="_____BLO83" localSheetId="5">'[19]anal term'!#REF!</definedName>
    <definedName name="_____BLO83" localSheetId="6">'[19]anal term'!#REF!</definedName>
    <definedName name="_____BLO83" localSheetId="7">'[19]anal term'!#REF!</definedName>
    <definedName name="_____BLO83">'[18]anal term'!#REF!</definedName>
    <definedName name="_____CAL50">[9]insumo!$D$11</definedName>
    <definedName name="_____CAN1" localSheetId="2">[18]Volumenes!#REF!</definedName>
    <definedName name="_____CAN1" localSheetId="3">[19]Volumenes!#REF!</definedName>
    <definedName name="_____CAN1" localSheetId="4">[19]Volumenes!#REF!</definedName>
    <definedName name="_____CAN1" localSheetId="5">[19]Volumenes!#REF!</definedName>
    <definedName name="_____CAN1" localSheetId="6">[19]Volumenes!#REF!</definedName>
    <definedName name="_____CAN1" localSheetId="7">[19]Volumenes!#REF!</definedName>
    <definedName name="_____CAN1" localSheetId="0">[18]Volumenes!#REF!</definedName>
    <definedName name="_____CAN1">[18]Volumenes!#REF!</definedName>
    <definedName name="_____CAN2" localSheetId="2">[18]Volumenes!#REF!</definedName>
    <definedName name="_____CAN2" localSheetId="3">[19]Volumenes!#REF!</definedName>
    <definedName name="_____CAN2" localSheetId="4">[19]Volumenes!#REF!</definedName>
    <definedName name="_____CAN2" localSheetId="5">[19]Volumenes!#REF!</definedName>
    <definedName name="_____CAN2" localSheetId="6">[19]Volumenes!#REF!</definedName>
    <definedName name="_____CAN2" localSheetId="7">[19]Volumenes!#REF!</definedName>
    <definedName name="_____CAN2" localSheetId="0">[18]Volumenes!#REF!</definedName>
    <definedName name="_____CAN2">[18]Volumenes!#REF!</definedName>
    <definedName name="_____CAN3" localSheetId="2">[18]Volumenes!#REF!</definedName>
    <definedName name="_____CAN3" localSheetId="3">[19]Volumenes!#REF!</definedName>
    <definedName name="_____CAN3" localSheetId="4">[19]Volumenes!#REF!</definedName>
    <definedName name="_____CAN3" localSheetId="5">[19]Volumenes!#REF!</definedName>
    <definedName name="_____CAN3" localSheetId="6">[19]Volumenes!#REF!</definedName>
    <definedName name="_____CAN3" localSheetId="7">[19]Volumenes!#REF!</definedName>
    <definedName name="_____CAN3" localSheetId="0">[18]Volumenes!#REF!</definedName>
    <definedName name="_____CAN3">[18]Volumenes!#REF!</definedName>
    <definedName name="_____DES3" localSheetId="2">'[18]Ana-Sanit.'!#REF!</definedName>
    <definedName name="_____DES3" localSheetId="3">'[19]Ana-Sanit.'!#REF!</definedName>
    <definedName name="_____DES3" localSheetId="4">'[19]Ana-Sanit.'!#REF!</definedName>
    <definedName name="_____DES3" localSheetId="5">'[19]Ana-Sanit.'!#REF!</definedName>
    <definedName name="_____DES3" localSheetId="6">'[19]Ana-Sanit.'!#REF!</definedName>
    <definedName name="_____DES3" localSheetId="7">'[19]Ana-Sanit.'!#REF!</definedName>
    <definedName name="_____DES3" localSheetId="0">'[18]Ana-Sanit.'!#REF!</definedName>
    <definedName name="_____DES3">'[18]Ana-Sanit.'!#REF!</definedName>
    <definedName name="_____F" localSheetId="2">'[8]Hato Mayor Dic.2010'!#REF!</definedName>
    <definedName name="_____F" localSheetId="4">'[8]Hato Mayor Dic.2010'!#REF!</definedName>
    <definedName name="_____F" localSheetId="7">'[8]Hato Mayor Dic.2010'!#REF!</definedName>
    <definedName name="_____F">'[8]Hato Mayor Dic.2010'!#REF!</definedName>
    <definedName name="_____hor140" localSheetId="2">#REF!</definedName>
    <definedName name="_____hor140" localSheetId="3">#REF!</definedName>
    <definedName name="_____hor140" localSheetId="4">#REF!</definedName>
    <definedName name="_____hor140" localSheetId="5">#REF!</definedName>
    <definedName name="_____hor140" localSheetId="6">#REF!</definedName>
    <definedName name="_____hor140" localSheetId="7">#REF!</definedName>
    <definedName name="_____hor140">#REF!</definedName>
    <definedName name="_____hor210" localSheetId="3">'[5]anal term'!$G$1512</definedName>
    <definedName name="_____hor210" localSheetId="4">'[5]anal term'!$G$1512</definedName>
    <definedName name="_____hor210" localSheetId="5">'[5]anal term'!$G$1512</definedName>
    <definedName name="_____hor210" localSheetId="6">'[5]anal term'!$G$1512</definedName>
    <definedName name="_____hor210" localSheetId="7">'[5]anal term'!$G$1512</definedName>
    <definedName name="_____hor210" localSheetId="0">'[5]anal term'!$G$1512</definedName>
    <definedName name="_____hor210">'[6]anal term'!$G$1512</definedName>
    <definedName name="_____hor280">[20]Analisis!$D$63</definedName>
    <definedName name="_____MZ1155">[9]Mezcla!$F$37</definedName>
    <definedName name="_____mz125" localSheetId="2">[9]Mezcla!#REF!</definedName>
    <definedName name="_____mz125" localSheetId="3">[9]Mezcla!#REF!</definedName>
    <definedName name="_____mz125" localSheetId="4">[9]Mezcla!#REF!</definedName>
    <definedName name="_____mz125" localSheetId="5">[9]Mezcla!#REF!</definedName>
    <definedName name="_____mz125" localSheetId="6">[9]Mezcla!#REF!</definedName>
    <definedName name="_____mz125" localSheetId="7">[9]Mezcla!#REF!</definedName>
    <definedName name="_____mz125" localSheetId="0">[9]Mezcla!#REF!</definedName>
    <definedName name="_____mz125">[9]Mezcla!#REF!</definedName>
    <definedName name="_____MZ13" localSheetId="2">[9]Mezcla!#REF!</definedName>
    <definedName name="_____MZ13" localSheetId="3">[9]Mezcla!#REF!</definedName>
    <definedName name="_____MZ13" localSheetId="4">[9]Mezcla!#REF!</definedName>
    <definedName name="_____MZ13" localSheetId="5">[9]Mezcla!#REF!</definedName>
    <definedName name="_____MZ13" localSheetId="6">[9]Mezcla!#REF!</definedName>
    <definedName name="_____MZ13" localSheetId="7">[9]Mezcla!#REF!</definedName>
    <definedName name="_____MZ13">[9]Mezcla!#REF!</definedName>
    <definedName name="_____MZ14" localSheetId="2">[9]Mezcla!#REF!</definedName>
    <definedName name="_____MZ14" localSheetId="4">[9]Mezcla!#REF!</definedName>
    <definedName name="_____MZ14" localSheetId="7">[9]Mezcla!#REF!</definedName>
    <definedName name="_____MZ14">[9]Mezcla!#REF!</definedName>
    <definedName name="_____MZ16" localSheetId="2">#REF!</definedName>
    <definedName name="_____MZ16" localSheetId="3">#REF!</definedName>
    <definedName name="_____MZ16" localSheetId="4">#REF!</definedName>
    <definedName name="_____MZ16" localSheetId="5">#REF!</definedName>
    <definedName name="_____MZ16" localSheetId="6">#REF!</definedName>
    <definedName name="_____MZ16" localSheetId="7">#REF!</definedName>
    <definedName name="_____MZ16">#REF!</definedName>
    <definedName name="_____MZ17" localSheetId="2">[9]Mezcla!#REF!</definedName>
    <definedName name="_____MZ17" localSheetId="3">[9]Mezcla!#REF!</definedName>
    <definedName name="_____MZ17" localSheetId="4">[9]Mezcla!#REF!</definedName>
    <definedName name="_____MZ17" localSheetId="5">[9]Mezcla!#REF!</definedName>
    <definedName name="_____MZ17" localSheetId="6">[9]Mezcla!#REF!</definedName>
    <definedName name="_____MZ17" localSheetId="7">[9]Mezcla!#REF!</definedName>
    <definedName name="_____MZ17">[9]Mezcla!#REF!</definedName>
    <definedName name="_____PA1" localSheetId="2">[18]Volumenes!#REF!</definedName>
    <definedName name="_____PA1" localSheetId="3">[19]Volumenes!#REF!</definedName>
    <definedName name="_____PA1" localSheetId="4">[19]Volumenes!#REF!</definedName>
    <definedName name="_____PA1" localSheetId="5">[19]Volumenes!#REF!</definedName>
    <definedName name="_____PA1" localSheetId="6">[19]Volumenes!#REF!</definedName>
    <definedName name="_____PA1" localSheetId="7">[19]Volumenes!#REF!</definedName>
    <definedName name="_____PA1">[18]Volumenes!#REF!</definedName>
    <definedName name="_____pu1" localSheetId="2">#REF!</definedName>
    <definedName name="_____pu1" localSheetId="3">#REF!</definedName>
    <definedName name="_____pu1" localSheetId="4">#REF!</definedName>
    <definedName name="_____pu1" localSheetId="5">#REF!</definedName>
    <definedName name="_____pu1" localSheetId="6">#REF!</definedName>
    <definedName name="_____pu1" localSheetId="7">#REF!</definedName>
    <definedName name="_____pu1">#REF!</definedName>
    <definedName name="_____pu10" localSheetId="2">#REF!</definedName>
    <definedName name="_____pu10" localSheetId="4">#REF!</definedName>
    <definedName name="_____pu10" localSheetId="7">#REF!</definedName>
    <definedName name="_____pu10">#REF!</definedName>
    <definedName name="_____pu2" localSheetId="2">#REF!</definedName>
    <definedName name="_____pu2" localSheetId="4">#REF!</definedName>
    <definedName name="_____pu2" localSheetId="7">#REF!</definedName>
    <definedName name="_____pu2">#REF!</definedName>
    <definedName name="_____pu4" localSheetId="3">[21]Sheet4!$E$1:$E$65536</definedName>
    <definedName name="_____pu4" localSheetId="4">[21]Sheet4!$E$1:$E$65536</definedName>
    <definedName name="_____pu4" localSheetId="5">[21]Sheet4!$E$1:$E$65536</definedName>
    <definedName name="_____pu4" localSheetId="6">[21]Sheet4!$E$1:$E$65536</definedName>
    <definedName name="_____pu4" localSheetId="7">[21]Sheet4!$E$1:$E$65536</definedName>
    <definedName name="_____pu4" localSheetId="0">[21]Sheet4!$E$1:$E$65536</definedName>
    <definedName name="_____pu4">[17]Sheet4!$E$1:$E$65536</definedName>
    <definedName name="_____pu5" localSheetId="3">[21]Sheet5!$E$1:$E$65536</definedName>
    <definedName name="_____pu5" localSheetId="4">[21]Sheet5!$E$1:$E$65536</definedName>
    <definedName name="_____pu5" localSheetId="5">[21]Sheet5!$E$1:$E$65536</definedName>
    <definedName name="_____pu5" localSheetId="6">[21]Sheet5!$E$1:$E$65536</definedName>
    <definedName name="_____pu5" localSheetId="7">[21]Sheet5!$E$1:$E$65536</definedName>
    <definedName name="_____pu5" localSheetId="0">[21]Sheet5!$E$1:$E$65536</definedName>
    <definedName name="_____pu5">[17]Sheet5!$E$1:$E$65536</definedName>
    <definedName name="_____PU6" localSheetId="2">#REF!</definedName>
    <definedName name="_____PU6" localSheetId="3">#REF!</definedName>
    <definedName name="_____PU6" localSheetId="4">#REF!</definedName>
    <definedName name="_____PU6" localSheetId="5">#REF!</definedName>
    <definedName name="_____PU6" localSheetId="6">#REF!</definedName>
    <definedName name="_____PU6" localSheetId="7">#REF!</definedName>
    <definedName name="_____PU6">#REF!</definedName>
    <definedName name="_____pu7" localSheetId="2">#REF!</definedName>
    <definedName name="_____pu7" localSheetId="4">#REF!</definedName>
    <definedName name="_____pu7" localSheetId="7">#REF!</definedName>
    <definedName name="_____pu7">#REF!</definedName>
    <definedName name="_____pu8" localSheetId="2">#REF!</definedName>
    <definedName name="_____pu8" localSheetId="4">#REF!</definedName>
    <definedName name="_____pu8" localSheetId="7">#REF!</definedName>
    <definedName name="_____pu8">#REF!</definedName>
    <definedName name="_____PVC2" localSheetId="2">#REF!</definedName>
    <definedName name="_____PVC2" localSheetId="4">#REF!</definedName>
    <definedName name="_____PVC2" localSheetId="7">#REF!</definedName>
    <definedName name="_____PVC2">#REF!</definedName>
    <definedName name="_____PVC4" localSheetId="2">#REF!</definedName>
    <definedName name="_____PVC4" localSheetId="4">#REF!</definedName>
    <definedName name="_____PVC4" localSheetId="7">#REF!</definedName>
    <definedName name="_____PVC4">#REF!</definedName>
    <definedName name="_____PVC6" localSheetId="2">#REF!</definedName>
    <definedName name="_____PVC6" localSheetId="4">#REF!</definedName>
    <definedName name="_____PVC6" localSheetId="7">#REF!</definedName>
    <definedName name="_____PVC6">#REF!</definedName>
    <definedName name="_____TC110" localSheetId="2">#REF!</definedName>
    <definedName name="_____TC110" localSheetId="4">#REF!</definedName>
    <definedName name="_____TC110" localSheetId="7">#REF!</definedName>
    <definedName name="_____TC110">#REF!</definedName>
    <definedName name="_____VAR12" localSheetId="3">[10]Precio!$F$12</definedName>
    <definedName name="_____VAR12" localSheetId="4">[10]Precio!$F$12</definedName>
    <definedName name="_____VAR12" localSheetId="5">[10]Precio!$F$12</definedName>
    <definedName name="_____VAR12" localSheetId="6">[10]Precio!$F$12</definedName>
    <definedName name="_____VAR12" localSheetId="7">[10]Precio!$F$12</definedName>
    <definedName name="_____VAR12" localSheetId="0">[10]Precio!$F$12</definedName>
    <definedName name="_____VAR12">[11]Precio!$F$12</definedName>
    <definedName name="_____VAR38" localSheetId="3">[10]Precio!$F$11</definedName>
    <definedName name="_____VAR38" localSheetId="4">[10]Precio!$F$11</definedName>
    <definedName name="_____VAR38" localSheetId="5">[10]Precio!$F$11</definedName>
    <definedName name="_____VAR38" localSheetId="6">[10]Precio!$F$11</definedName>
    <definedName name="_____VAR38" localSheetId="7">[10]Precio!$F$11</definedName>
    <definedName name="_____VAR38" localSheetId="0">[10]Precio!$F$11</definedName>
    <definedName name="_____VAR38">[11]Precio!$F$11</definedName>
    <definedName name="_____VOB1" localSheetId="2">[18]Volumenes!#REF!</definedName>
    <definedName name="_____VOB1" localSheetId="3">[19]Volumenes!#REF!</definedName>
    <definedName name="_____VOB1" localSheetId="4">[19]Volumenes!#REF!</definedName>
    <definedName name="_____VOB1" localSheetId="5">[19]Volumenes!#REF!</definedName>
    <definedName name="_____VOB1" localSheetId="6">[19]Volumenes!#REF!</definedName>
    <definedName name="_____VOB1" localSheetId="7">[19]Volumenes!#REF!</definedName>
    <definedName name="_____VOB1" localSheetId="0">[18]Volumenes!#REF!</definedName>
    <definedName name="_____VOB1">[18]Volumenes!#REF!</definedName>
    <definedName name="_____YE42" localSheetId="3">'[22]Pu-Sanit.'!$C$194</definedName>
    <definedName name="_____YE42" localSheetId="4">'[22]Pu-Sanit.'!$C$194</definedName>
    <definedName name="_____YE42" localSheetId="5">'[22]Pu-Sanit.'!$C$194</definedName>
    <definedName name="_____YE42" localSheetId="6">'[22]Pu-Sanit.'!$C$194</definedName>
    <definedName name="_____YE42" localSheetId="7">'[22]Pu-Sanit.'!$C$194</definedName>
    <definedName name="_____YE42">'[23]Pu-Sanit.'!$C$194</definedName>
    <definedName name="_____za1">'[24]Anal. horm.'!$F$222</definedName>
    <definedName name="_____ZC1" localSheetId="2">#REF!</definedName>
    <definedName name="_____ZC1" localSheetId="3">#REF!</definedName>
    <definedName name="_____ZC1" localSheetId="4">#REF!</definedName>
    <definedName name="_____ZC1" localSheetId="5">#REF!</definedName>
    <definedName name="_____ZC1" localSheetId="6">#REF!</definedName>
    <definedName name="_____ZC1" localSheetId="7">#REF!</definedName>
    <definedName name="_____ZC1">#REF!</definedName>
    <definedName name="_____ZE1" localSheetId="2">#REF!</definedName>
    <definedName name="_____ZE1" localSheetId="4">#REF!</definedName>
    <definedName name="_____ZE1" localSheetId="7">#REF!</definedName>
    <definedName name="_____ZE1">#REF!</definedName>
    <definedName name="_____ZE2" localSheetId="2">#REF!</definedName>
    <definedName name="_____ZE2" localSheetId="4">#REF!</definedName>
    <definedName name="_____ZE2" localSheetId="7">#REF!</definedName>
    <definedName name="_____ZE2">#REF!</definedName>
    <definedName name="_____ZE3" localSheetId="2">#REF!</definedName>
    <definedName name="_____ZE3" localSheetId="4">#REF!</definedName>
    <definedName name="_____ZE3" localSheetId="7">#REF!</definedName>
    <definedName name="_____ZE3">#REF!</definedName>
    <definedName name="_____ZE4" localSheetId="2">#REF!</definedName>
    <definedName name="_____ZE4" localSheetId="4">#REF!</definedName>
    <definedName name="_____ZE4" localSheetId="7">#REF!</definedName>
    <definedName name="_____ZE4">#REF!</definedName>
    <definedName name="_____ZE5" localSheetId="2">#REF!</definedName>
    <definedName name="_____ZE5" localSheetId="4">#REF!</definedName>
    <definedName name="_____ZE5" localSheetId="7">#REF!</definedName>
    <definedName name="_____ZE5">#REF!</definedName>
    <definedName name="_____ZE6" localSheetId="2">#REF!</definedName>
    <definedName name="_____ZE6" localSheetId="4">#REF!</definedName>
    <definedName name="_____ZE6" localSheetId="7">#REF!</definedName>
    <definedName name="_____ZE6">#REF!</definedName>
    <definedName name="____Blo62" localSheetId="2">[25]Volumenes!#REF!</definedName>
    <definedName name="____Blo62" localSheetId="3">[19]Volumenes!#REF!</definedName>
    <definedName name="____Blo62" localSheetId="4">[19]Volumenes!#REF!</definedName>
    <definedName name="____Blo62" localSheetId="5">[19]Volumenes!#REF!</definedName>
    <definedName name="____Blo62" localSheetId="6">[19]Volumenes!#REF!</definedName>
    <definedName name="____Blo62" localSheetId="7">[19]Volumenes!#REF!</definedName>
    <definedName name="____Blo62">[25]Volumenes!#REF!</definedName>
    <definedName name="____BLO83" localSheetId="2">'[25]anal term'!#REF!</definedName>
    <definedName name="____BLO83" localSheetId="3">'[19]anal term'!#REF!</definedName>
    <definedName name="____BLO83" localSheetId="4">'[19]anal term'!#REF!</definedName>
    <definedName name="____BLO83" localSheetId="5">'[19]anal term'!#REF!</definedName>
    <definedName name="____BLO83" localSheetId="6">'[19]anal term'!#REF!</definedName>
    <definedName name="____BLO83" localSheetId="7">'[19]anal term'!#REF!</definedName>
    <definedName name="____BLO83">'[25]anal term'!#REF!</definedName>
    <definedName name="____CAL50">[9]insumo!$D$11</definedName>
    <definedName name="____CAN1" localSheetId="2">[25]Volumenes!#REF!</definedName>
    <definedName name="____CAN1" localSheetId="3">[19]Volumenes!#REF!</definedName>
    <definedName name="____CAN1" localSheetId="4">[19]Volumenes!#REF!</definedName>
    <definedName name="____CAN1" localSheetId="5">[19]Volumenes!#REF!</definedName>
    <definedName name="____CAN1" localSheetId="6">[19]Volumenes!#REF!</definedName>
    <definedName name="____CAN1" localSheetId="7">[19]Volumenes!#REF!</definedName>
    <definedName name="____CAN1">[25]Volumenes!#REF!</definedName>
    <definedName name="____CAN2" localSheetId="2">[25]Volumenes!#REF!</definedName>
    <definedName name="____CAN2" localSheetId="3">[19]Volumenes!#REF!</definedName>
    <definedName name="____CAN2" localSheetId="4">[19]Volumenes!#REF!</definedName>
    <definedName name="____CAN2" localSheetId="5">[19]Volumenes!#REF!</definedName>
    <definedName name="____CAN2" localSheetId="6">[19]Volumenes!#REF!</definedName>
    <definedName name="____CAN2" localSheetId="7">[19]Volumenes!#REF!</definedName>
    <definedName name="____CAN2">[25]Volumenes!#REF!</definedName>
    <definedName name="____CAN3" localSheetId="2">[25]Volumenes!#REF!</definedName>
    <definedName name="____CAN3" localSheetId="3">[19]Volumenes!#REF!</definedName>
    <definedName name="____CAN3" localSheetId="4">[19]Volumenes!#REF!</definedName>
    <definedName name="____CAN3" localSheetId="5">[19]Volumenes!#REF!</definedName>
    <definedName name="____CAN3" localSheetId="6">[19]Volumenes!#REF!</definedName>
    <definedName name="____CAN3" localSheetId="7">[19]Volumenes!#REF!</definedName>
    <definedName name="____CAN3">[25]Volumenes!#REF!</definedName>
    <definedName name="____DES3" localSheetId="2">'[25]Ana-Sanit.'!#REF!</definedName>
    <definedName name="____DES3" localSheetId="3">'[19]Ana-Sanit.'!#REF!</definedName>
    <definedName name="____DES3" localSheetId="4">'[19]Ana-Sanit.'!#REF!</definedName>
    <definedName name="____DES3" localSheetId="5">'[19]Ana-Sanit.'!#REF!</definedName>
    <definedName name="____DES3" localSheetId="6">'[19]Ana-Sanit.'!#REF!</definedName>
    <definedName name="____DES3" localSheetId="7">'[19]Ana-Sanit.'!#REF!</definedName>
    <definedName name="____DES3">'[25]Ana-Sanit.'!#REF!</definedName>
    <definedName name="____F" localSheetId="1">[14]Senalizacion!#REF!</definedName>
    <definedName name="____F" localSheetId="2">[14]Senalizacion!#REF!</definedName>
    <definedName name="____F" localSheetId="3">[15]Senalizacion!#REF!</definedName>
    <definedName name="____F" localSheetId="4">[15]Senalizacion!#REF!</definedName>
    <definedName name="____F" localSheetId="5">[15]Senalizacion!#REF!</definedName>
    <definedName name="____F" localSheetId="6">[15]Senalizacion!#REF!</definedName>
    <definedName name="____F" localSheetId="7">[15]Senalizacion!#REF!</definedName>
    <definedName name="____F" localSheetId="0">[15]Senalizacion!#REF!</definedName>
    <definedName name="____F">[14]Senalizacion!#REF!</definedName>
    <definedName name="____hor140" localSheetId="2">#REF!</definedName>
    <definedName name="____hor140" localSheetId="3">#REF!</definedName>
    <definedName name="____hor140" localSheetId="4">#REF!</definedName>
    <definedName name="____hor140" localSheetId="5">#REF!</definedName>
    <definedName name="____hor140" localSheetId="6">#REF!</definedName>
    <definedName name="____hor140" localSheetId="7">#REF!</definedName>
    <definedName name="____hor140">#REF!</definedName>
    <definedName name="____hor210" localSheetId="3">'[5]anal term'!$G$1512</definedName>
    <definedName name="____hor210" localSheetId="4">'[5]anal term'!$G$1512</definedName>
    <definedName name="____hor210" localSheetId="5">'[5]anal term'!$G$1512</definedName>
    <definedName name="____hor210" localSheetId="6">'[5]anal term'!$G$1512</definedName>
    <definedName name="____hor210" localSheetId="7">'[5]anal term'!$G$1512</definedName>
    <definedName name="____hor210" localSheetId="0">'[5]anal term'!$G$1512</definedName>
    <definedName name="____hor210">'[6]anal term'!$G$1512</definedName>
    <definedName name="____hor280">[20]Analisis!$D$63</definedName>
    <definedName name="____k1">[26]Precios!$A$4:$F$1576</definedName>
    <definedName name="____k2">[27]Precios!$A$4:$F$1576</definedName>
    <definedName name="____k3">[26]Precios!$A$4:$F$1576</definedName>
    <definedName name="____MZ1155">[9]Mezcla!$F$37</definedName>
    <definedName name="____mz125" localSheetId="2">[9]Mezcla!#REF!</definedName>
    <definedName name="____mz125" localSheetId="3">[9]Mezcla!#REF!</definedName>
    <definedName name="____mz125" localSheetId="4">[9]Mezcla!#REF!</definedName>
    <definedName name="____mz125" localSheetId="5">[9]Mezcla!#REF!</definedName>
    <definedName name="____mz125" localSheetId="6">[9]Mezcla!#REF!</definedName>
    <definedName name="____mz125" localSheetId="7">[9]Mezcla!#REF!</definedName>
    <definedName name="____mz125" localSheetId="0">[9]Mezcla!#REF!</definedName>
    <definedName name="____mz125">[9]Mezcla!#REF!</definedName>
    <definedName name="____MZ13" localSheetId="2">[9]Mezcla!#REF!</definedName>
    <definedName name="____MZ13" localSheetId="3">[9]Mezcla!#REF!</definedName>
    <definedName name="____MZ13" localSheetId="4">[9]Mezcla!#REF!</definedName>
    <definedName name="____MZ13" localSheetId="5">[9]Mezcla!#REF!</definedName>
    <definedName name="____MZ13" localSheetId="6">[9]Mezcla!#REF!</definedName>
    <definedName name="____MZ13" localSheetId="7">[9]Mezcla!#REF!</definedName>
    <definedName name="____MZ13">[9]Mezcla!#REF!</definedName>
    <definedName name="____MZ14" localSheetId="2">[9]Mezcla!#REF!</definedName>
    <definedName name="____MZ14" localSheetId="4">[9]Mezcla!#REF!</definedName>
    <definedName name="____MZ14" localSheetId="7">[9]Mezcla!#REF!</definedName>
    <definedName name="____MZ14">[9]Mezcla!#REF!</definedName>
    <definedName name="____MZ16" localSheetId="2">#REF!</definedName>
    <definedName name="____MZ16" localSheetId="3">#REF!</definedName>
    <definedName name="____MZ16" localSheetId="4">#REF!</definedName>
    <definedName name="____MZ16" localSheetId="5">#REF!</definedName>
    <definedName name="____MZ16" localSheetId="6">#REF!</definedName>
    <definedName name="____MZ16" localSheetId="7">#REF!</definedName>
    <definedName name="____MZ16">#REF!</definedName>
    <definedName name="____MZ17" localSheetId="2">[9]Mezcla!#REF!</definedName>
    <definedName name="____MZ17" localSheetId="3">[9]Mezcla!#REF!</definedName>
    <definedName name="____MZ17" localSheetId="4">[9]Mezcla!#REF!</definedName>
    <definedName name="____MZ17" localSheetId="5">[9]Mezcla!#REF!</definedName>
    <definedName name="____MZ17" localSheetId="6">[9]Mezcla!#REF!</definedName>
    <definedName name="____MZ17" localSheetId="7">[9]Mezcla!#REF!</definedName>
    <definedName name="____MZ17">[9]Mezcla!#REF!</definedName>
    <definedName name="____PA1" localSheetId="2">[25]Volumenes!#REF!</definedName>
    <definedName name="____PA1" localSheetId="3">[19]Volumenes!#REF!</definedName>
    <definedName name="____PA1" localSheetId="4">[19]Volumenes!#REF!</definedName>
    <definedName name="____PA1" localSheetId="5">[19]Volumenes!#REF!</definedName>
    <definedName name="____PA1" localSheetId="6">[19]Volumenes!#REF!</definedName>
    <definedName name="____PA1" localSheetId="7">[19]Volumenes!#REF!</definedName>
    <definedName name="____PA1">[25]Volumenes!#REF!</definedName>
    <definedName name="____pu1" localSheetId="2">#REF!</definedName>
    <definedName name="____pu1" localSheetId="3">#REF!</definedName>
    <definedName name="____pu1" localSheetId="4">#REF!</definedName>
    <definedName name="____pu1" localSheetId="5">#REF!</definedName>
    <definedName name="____pu1" localSheetId="6">#REF!</definedName>
    <definedName name="____pu1" localSheetId="7">#REF!</definedName>
    <definedName name="____pu1">#REF!</definedName>
    <definedName name="____pu10" localSheetId="2">#REF!</definedName>
    <definedName name="____pu10" localSheetId="4">#REF!</definedName>
    <definedName name="____pu10" localSheetId="7">#REF!</definedName>
    <definedName name="____pu10">#REF!</definedName>
    <definedName name="____pu2" localSheetId="2">#REF!</definedName>
    <definedName name="____pu2" localSheetId="4">#REF!</definedName>
    <definedName name="____pu2" localSheetId="7">#REF!</definedName>
    <definedName name="____pu2">#REF!</definedName>
    <definedName name="____pu4" localSheetId="3">[21]Sheet4!$E$1:$E$65536</definedName>
    <definedName name="____pu4" localSheetId="4">[21]Sheet4!$E$1:$E$65536</definedName>
    <definedName name="____pu4" localSheetId="5">[21]Sheet4!$E$1:$E$65536</definedName>
    <definedName name="____pu4" localSheetId="6">[21]Sheet4!$E$1:$E$65536</definedName>
    <definedName name="____pu4" localSheetId="7">[21]Sheet4!$E$1:$E$65536</definedName>
    <definedName name="____pu4" localSheetId="0">[21]Sheet4!$E$1:$E$65536</definedName>
    <definedName name="____pu4">[17]Sheet4!$E$1:$E$65536</definedName>
    <definedName name="____pu5" localSheetId="3">[21]Sheet5!$E$1:$E$65536</definedName>
    <definedName name="____pu5" localSheetId="4">[21]Sheet5!$E$1:$E$65536</definedName>
    <definedName name="____pu5" localSheetId="5">[21]Sheet5!$E$1:$E$65536</definedName>
    <definedName name="____pu5" localSheetId="6">[21]Sheet5!$E$1:$E$65536</definedName>
    <definedName name="____pu5" localSheetId="7">[21]Sheet5!$E$1:$E$65536</definedName>
    <definedName name="____pu5" localSheetId="0">[21]Sheet5!$E$1:$E$65536</definedName>
    <definedName name="____pu5">[17]Sheet5!$E$1:$E$65536</definedName>
    <definedName name="____PU6" localSheetId="2">#REF!</definedName>
    <definedName name="____PU6" localSheetId="3">#REF!</definedName>
    <definedName name="____PU6" localSheetId="4">#REF!</definedName>
    <definedName name="____PU6" localSheetId="5">#REF!</definedName>
    <definedName name="____PU6" localSheetId="6">#REF!</definedName>
    <definedName name="____PU6" localSheetId="7">#REF!</definedName>
    <definedName name="____PU6">#REF!</definedName>
    <definedName name="____pu7" localSheetId="2">#REF!</definedName>
    <definedName name="____pu7" localSheetId="4">#REF!</definedName>
    <definedName name="____pu7" localSheetId="7">#REF!</definedName>
    <definedName name="____pu7">#REF!</definedName>
    <definedName name="____pu8" localSheetId="2">#REF!</definedName>
    <definedName name="____pu8" localSheetId="4">#REF!</definedName>
    <definedName name="____pu8" localSheetId="7">#REF!</definedName>
    <definedName name="____pu8">#REF!</definedName>
    <definedName name="____PVC2" localSheetId="2">#REF!</definedName>
    <definedName name="____PVC2" localSheetId="4">#REF!</definedName>
    <definedName name="____PVC2" localSheetId="5">#REF!</definedName>
    <definedName name="____PVC2" localSheetId="6">#REF!</definedName>
    <definedName name="____PVC2" localSheetId="7">#REF!</definedName>
    <definedName name="____PVC2">#REF!</definedName>
    <definedName name="____PVC4" localSheetId="2">#REF!</definedName>
    <definedName name="____PVC4" localSheetId="4">#REF!</definedName>
    <definedName name="____PVC4" localSheetId="5">#REF!</definedName>
    <definedName name="____PVC4" localSheetId="6">#REF!</definedName>
    <definedName name="____PVC4" localSheetId="7">#REF!</definedName>
    <definedName name="____PVC4">#REF!</definedName>
    <definedName name="____PVC6" localSheetId="2">#REF!</definedName>
    <definedName name="____PVC6" localSheetId="4">#REF!</definedName>
    <definedName name="____PVC6" localSheetId="5">#REF!</definedName>
    <definedName name="____PVC6" localSheetId="6">#REF!</definedName>
    <definedName name="____PVC6" localSheetId="7">#REF!</definedName>
    <definedName name="____PVC6">#REF!</definedName>
    <definedName name="____TC110" localSheetId="2">#REF!</definedName>
    <definedName name="____TC110" localSheetId="4">#REF!</definedName>
    <definedName name="____TC110" localSheetId="7">#REF!</definedName>
    <definedName name="____TC110">#REF!</definedName>
    <definedName name="____VAR12" localSheetId="3">[10]Precio!$F$12</definedName>
    <definedName name="____VAR12" localSheetId="4">[10]Precio!$F$12</definedName>
    <definedName name="____VAR12" localSheetId="5">[10]Precio!$F$12</definedName>
    <definedName name="____VAR12" localSheetId="6">[10]Precio!$F$12</definedName>
    <definedName name="____VAR12" localSheetId="7">[10]Precio!$F$12</definedName>
    <definedName name="____VAR12" localSheetId="0">[10]Precio!$F$12</definedName>
    <definedName name="____VAR12">[11]Precio!$F$12</definedName>
    <definedName name="____VAR38" localSheetId="3">[10]Precio!$F$11</definedName>
    <definedName name="____VAR38" localSheetId="4">[10]Precio!$F$11</definedName>
    <definedName name="____VAR38" localSheetId="5">[10]Precio!$F$11</definedName>
    <definedName name="____VAR38" localSheetId="6">[10]Precio!$F$11</definedName>
    <definedName name="____VAR38" localSheetId="7">[10]Precio!$F$11</definedName>
    <definedName name="____VAR38" localSheetId="0">[10]Precio!$F$11</definedName>
    <definedName name="____VAR38">[11]Precio!$F$11</definedName>
    <definedName name="____VOB1" localSheetId="2">[25]Volumenes!#REF!</definedName>
    <definedName name="____VOB1" localSheetId="3">[19]Volumenes!#REF!</definedName>
    <definedName name="____VOB1" localSheetId="4">[19]Volumenes!#REF!</definedName>
    <definedName name="____VOB1" localSheetId="5">[19]Volumenes!#REF!</definedName>
    <definedName name="____VOB1" localSheetId="6">[19]Volumenes!#REF!</definedName>
    <definedName name="____VOB1" localSheetId="7">[19]Volumenes!#REF!</definedName>
    <definedName name="____VOB1">[25]Volumenes!#REF!</definedName>
    <definedName name="____YE42" localSheetId="3">'[22]Pu-Sanit.'!$C$194</definedName>
    <definedName name="____YE42" localSheetId="4">'[22]Pu-Sanit.'!$C$194</definedName>
    <definedName name="____YE42" localSheetId="5">'[22]Pu-Sanit.'!$C$194</definedName>
    <definedName name="____YE42" localSheetId="6">'[22]Pu-Sanit.'!$C$194</definedName>
    <definedName name="____YE42" localSheetId="7">'[22]Pu-Sanit.'!$C$194</definedName>
    <definedName name="____YE42">'[23]Pu-Sanit.'!$C$194</definedName>
    <definedName name="____za1">'[24]Anal. horm.'!$F$222</definedName>
    <definedName name="____ZC1" localSheetId="2">#REF!</definedName>
    <definedName name="____ZC1" localSheetId="3">#REF!</definedName>
    <definedName name="____ZC1" localSheetId="4">#REF!</definedName>
    <definedName name="____ZC1" localSheetId="5">#REF!</definedName>
    <definedName name="____ZC1" localSheetId="6">#REF!</definedName>
    <definedName name="____ZC1" localSheetId="7">#REF!</definedName>
    <definedName name="____ZC1">#REF!</definedName>
    <definedName name="____ZE1" localSheetId="2">#REF!</definedName>
    <definedName name="____ZE1" localSheetId="4">#REF!</definedName>
    <definedName name="____ZE1" localSheetId="7">#REF!</definedName>
    <definedName name="____ZE1">#REF!</definedName>
    <definedName name="____ZE2" localSheetId="2">#REF!</definedName>
    <definedName name="____ZE2" localSheetId="4">#REF!</definedName>
    <definedName name="____ZE2" localSheetId="7">#REF!</definedName>
    <definedName name="____ZE2">#REF!</definedName>
    <definedName name="____ZE3" localSheetId="2">#REF!</definedName>
    <definedName name="____ZE3" localSheetId="4">#REF!</definedName>
    <definedName name="____ZE3" localSheetId="7">#REF!</definedName>
    <definedName name="____ZE3">#REF!</definedName>
    <definedName name="____ZE4" localSheetId="2">#REF!</definedName>
    <definedName name="____ZE4" localSheetId="4">#REF!</definedName>
    <definedName name="____ZE4" localSheetId="7">#REF!</definedName>
    <definedName name="____ZE4">#REF!</definedName>
    <definedName name="____ZE5" localSheetId="2">#REF!</definedName>
    <definedName name="____ZE5" localSheetId="4">#REF!</definedName>
    <definedName name="____ZE5" localSheetId="7">#REF!</definedName>
    <definedName name="____ZE5">#REF!</definedName>
    <definedName name="____ZE6" localSheetId="2">#REF!</definedName>
    <definedName name="____ZE6" localSheetId="4">#REF!</definedName>
    <definedName name="____ZE6" localSheetId="7">#REF!</definedName>
    <definedName name="____ZE6">#REF!</definedName>
    <definedName name="___Blo62" localSheetId="2">[28]Volumenes!#REF!</definedName>
    <definedName name="___Blo62" localSheetId="3">[29]Volumenes!#REF!</definedName>
    <definedName name="___Blo62" localSheetId="4">[29]Volumenes!#REF!</definedName>
    <definedName name="___Blo62" localSheetId="5">[29]Volumenes!#REF!</definedName>
    <definedName name="___Blo62" localSheetId="6">[29]Volumenes!#REF!</definedName>
    <definedName name="___Blo62" localSheetId="7">[29]Volumenes!#REF!</definedName>
    <definedName name="___Blo62">[28]Volumenes!#REF!</definedName>
    <definedName name="___BLO83" localSheetId="2">'[28]anal term'!#REF!</definedName>
    <definedName name="___BLO83" localSheetId="3">'[29]anal term'!#REF!</definedName>
    <definedName name="___BLO83" localSheetId="4">'[29]anal term'!#REF!</definedName>
    <definedName name="___BLO83" localSheetId="5">'[29]anal term'!#REF!</definedName>
    <definedName name="___BLO83" localSheetId="6">'[29]anal term'!#REF!</definedName>
    <definedName name="___BLO83" localSheetId="7">'[29]anal term'!#REF!</definedName>
    <definedName name="___BLO83">'[28]anal term'!#REF!</definedName>
    <definedName name="___CAL50">[9]insumo!$D$11</definedName>
    <definedName name="___CAN1" localSheetId="2">[28]Volumenes!#REF!</definedName>
    <definedName name="___CAN1" localSheetId="3">[29]Volumenes!#REF!</definedName>
    <definedName name="___CAN1" localSheetId="4">[29]Volumenes!#REF!</definedName>
    <definedName name="___CAN1" localSheetId="5">[29]Volumenes!#REF!</definedName>
    <definedName name="___CAN1" localSheetId="6">[29]Volumenes!#REF!</definedName>
    <definedName name="___CAN1" localSheetId="7">[29]Volumenes!#REF!</definedName>
    <definedName name="___CAN1" localSheetId="0">[28]Volumenes!#REF!</definedName>
    <definedName name="___CAN1">[28]Volumenes!#REF!</definedName>
    <definedName name="___CAN2" localSheetId="2">[28]Volumenes!#REF!</definedName>
    <definedName name="___CAN2" localSheetId="3">[29]Volumenes!#REF!</definedName>
    <definedName name="___CAN2" localSheetId="4">[29]Volumenes!#REF!</definedName>
    <definedName name="___CAN2" localSheetId="5">[29]Volumenes!#REF!</definedName>
    <definedName name="___CAN2" localSheetId="6">[29]Volumenes!#REF!</definedName>
    <definedName name="___CAN2" localSheetId="7">[29]Volumenes!#REF!</definedName>
    <definedName name="___CAN2" localSheetId="0">[28]Volumenes!#REF!</definedName>
    <definedName name="___CAN2">[28]Volumenes!#REF!</definedName>
    <definedName name="___CAN3" localSheetId="2">[28]Volumenes!#REF!</definedName>
    <definedName name="___CAN3" localSheetId="3">[29]Volumenes!#REF!</definedName>
    <definedName name="___CAN3" localSheetId="4">[29]Volumenes!#REF!</definedName>
    <definedName name="___CAN3" localSheetId="5">[29]Volumenes!#REF!</definedName>
    <definedName name="___CAN3" localSheetId="6">[29]Volumenes!#REF!</definedName>
    <definedName name="___CAN3" localSheetId="7">[29]Volumenes!#REF!</definedName>
    <definedName name="___CAN3" localSheetId="0">[28]Volumenes!#REF!</definedName>
    <definedName name="___CAN3">[28]Volumenes!#REF!</definedName>
    <definedName name="___CTC220" localSheetId="2">#REF!</definedName>
    <definedName name="___CTC220" localSheetId="3">#REF!</definedName>
    <definedName name="___CTC220" localSheetId="4">#REF!</definedName>
    <definedName name="___CTC220" localSheetId="5">#REF!</definedName>
    <definedName name="___CTC220" localSheetId="6">#REF!</definedName>
    <definedName name="___CTC220" localSheetId="7">#REF!</definedName>
    <definedName name="___CTC220">#REF!</definedName>
    <definedName name="___DES3" localSheetId="2">'[28]Ana-Sanit.'!#REF!</definedName>
    <definedName name="___DES3" localSheetId="3">'[29]Ana-Sanit.'!#REF!</definedName>
    <definedName name="___DES3" localSheetId="4">'[29]Ana-Sanit.'!#REF!</definedName>
    <definedName name="___DES3" localSheetId="5">'[29]Ana-Sanit.'!#REF!</definedName>
    <definedName name="___DES3" localSheetId="6">'[29]Ana-Sanit.'!#REF!</definedName>
    <definedName name="___DES3" localSheetId="7">'[29]Ana-Sanit.'!#REF!</definedName>
    <definedName name="___DES3">'[28]Ana-Sanit.'!#REF!</definedName>
    <definedName name="___F" localSheetId="2">[4]A!#REF!</definedName>
    <definedName name="___F" localSheetId="4">[4]A!#REF!</definedName>
    <definedName name="___F" localSheetId="7">[4]A!#REF!</definedName>
    <definedName name="___F">[4]A!#REF!</definedName>
    <definedName name="___hor140" localSheetId="2">#REF!</definedName>
    <definedName name="___hor140" localSheetId="3">#REF!</definedName>
    <definedName name="___hor140" localSheetId="4">#REF!</definedName>
    <definedName name="___hor140" localSheetId="5">#REF!</definedName>
    <definedName name="___hor140" localSheetId="6">#REF!</definedName>
    <definedName name="___hor140" localSheetId="7">#REF!</definedName>
    <definedName name="___hor140">#REF!</definedName>
    <definedName name="___hor210">'[6]anal term'!$G$1512</definedName>
    <definedName name="___hor280">[20]Analisis!$D$63</definedName>
    <definedName name="___k1">[26]Precios!$A$4:$F$1576</definedName>
    <definedName name="___k2">[27]Precios!$A$4:$F$1576</definedName>
    <definedName name="___k3">[26]Precios!$A$4:$F$1576</definedName>
    <definedName name="___MZ1155">[9]Mezcla!$F$37</definedName>
    <definedName name="___mz125" localSheetId="2">[9]Mezcla!#REF!</definedName>
    <definedName name="___mz125" localSheetId="3">[9]Mezcla!#REF!</definedName>
    <definedName name="___mz125" localSheetId="4">[9]Mezcla!#REF!</definedName>
    <definedName name="___mz125" localSheetId="5">[9]Mezcla!#REF!</definedName>
    <definedName name="___mz125" localSheetId="6">[9]Mezcla!#REF!</definedName>
    <definedName name="___mz125" localSheetId="7">[9]Mezcla!#REF!</definedName>
    <definedName name="___mz125" localSheetId="0">[9]Mezcla!#REF!</definedName>
    <definedName name="___mz125">[9]Mezcla!#REF!</definedName>
    <definedName name="___MZ13" localSheetId="2">[9]Mezcla!#REF!</definedName>
    <definedName name="___MZ13" localSheetId="3">[9]Mezcla!#REF!</definedName>
    <definedName name="___MZ13" localSheetId="4">[9]Mezcla!#REF!</definedName>
    <definedName name="___MZ13" localSheetId="5">[9]Mezcla!#REF!</definedName>
    <definedName name="___MZ13" localSheetId="6">[9]Mezcla!#REF!</definedName>
    <definedName name="___MZ13" localSheetId="7">[9]Mezcla!#REF!</definedName>
    <definedName name="___MZ13">[9]Mezcla!#REF!</definedName>
    <definedName name="___MZ14" localSheetId="2">[9]Mezcla!#REF!</definedName>
    <definedName name="___MZ14" localSheetId="4">[9]Mezcla!#REF!</definedName>
    <definedName name="___MZ14" localSheetId="7">[9]Mezcla!#REF!</definedName>
    <definedName name="___MZ14">[9]Mezcla!#REF!</definedName>
    <definedName name="___MZ16" localSheetId="2">#REF!</definedName>
    <definedName name="___MZ16" localSheetId="3">#REF!</definedName>
    <definedName name="___MZ16" localSheetId="4">#REF!</definedName>
    <definedName name="___MZ16" localSheetId="5">#REF!</definedName>
    <definedName name="___MZ16" localSheetId="6">#REF!</definedName>
    <definedName name="___MZ16" localSheetId="7">#REF!</definedName>
    <definedName name="___MZ16">#REF!</definedName>
    <definedName name="___MZ17" localSheetId="2">[9]Mezcla!#REF!</definedName>
    <definedName name="___MZ17" localSheetId="3">[9]Mezcla!#REF!</definedName>
    <definedName name="___MZ17" localSheetId="4">[9]Mezcla!#REF!</definedName>
    <definedName name="___MZ17" localSheetId="5">[9]Mezcla!#REF!</definedName>
    <definedName name="___MZ17" localSheetId="6">[9]Mezcla!#REF!</definedName>
    <definedName name="___MZ17" localSheetId="7">[9]Mezcla!#REF!</definedName>
    <definedName name="___MZ17">[9]Mezcla!#REF!</definedName>
    <definedName name="___PA1" localSheetId="2">[28]Volumenes!#REF!</definedName>
    <definedName name="___PA1" localSheetId="3">[29]Volumenes!#REF!</definedName>
    <definedName name="___PA1" localSheetId="4">[29]Volumenes!#REF!</definedName>
    <definedName name="___PA1" localSheetId="5">[29]Volumenes!#REF!</definedName>
    <definedName name="___PA1" localSheetId="6">[29]Volumenes!#REF!</definedName>
    <definedName name="___PA1" localSheetId="7">[29]Volumenes!#REF!</definedName>
    <definedName name="___PA1">[28]Volumenes!#REF!</definedName>
    <definedName name="___PH140" localSheetId="2">#REF!</definedName>
    <definedName name="___PH140" localSheetId="3">#REF!</definedName>
    <definedName name="___PH140" localSheetId="4">#REF!</definedName>
    <definedName name="___PH140" localSheetId="5">#REF!</definedName>
    <definedName name="___PH140" localSheetId="6">#REF!</definedName>
    <definedName name="___PH140" localSheetId="7">#REF!</definedName>
    <definedName name="___PH140">#REF!</definedName>
    <definedName name="___PH160" localSheetId="2">#REF!</definedName>
    <definedName name="___PH160" localSheetId="4">#REF!</definedName>
    <definedName name="___PH160" localSheetId="7">#REF!</definedName>
    <definedName name="___PH160">#REF!</definedName>
    <definedName name="___PH180" localSheetId="2">#REF!</definedName>
    <definedName name="___PH180" localSheetId="4">#REF!</definedName>
    <definedName name="___PH180" localSheetId="7">#REF!</definedName>
    <definedName name="___PH180">#REF!</definedName>
    <definedName name="___PH210" localSheetId="2">#REF!</definedName>
    <definedName name="___PH210" localSheetId="4">#REF!</definedName>
    <definedName name="___PH210" localSheetId="7">#REF!</definedName>
    <definedName name="___PH210">#REF!</definedName>
    <definedName name="___PH240" localSheetId="2">#REF!</definedName>
    <definedName name="___PH240" localSheetId="4">#REF!</definedName>
    <definedName name="___PH240" localSheetId="7">#REF!</definedName>
    <definedName name="___PH240">#REF!</definedName>
    <definedName name="___PH250" localSheetId="2">#REF!</definedName>
    <definedName name="___PH250" localSheetId="4">#REF!</definedName>
    <definedName name="___PH250" localSheetId="7">#REF!</definedName>
    <definedName name="___PH250">#REF!</definedName>
    <definedName name="___PH260" localSheetId="2">#REF!</definedName>
    <definedName name="___PH260" localSheetId="4">#REF!</definedName>
    <definedName name="___PH260" localSheetId="7">#REF!</definedName>
    <definedName name="___PH260">#REF!</definedName>
    <definedName name="___PH280" localSheetId="2">#REF!</definedName>
    <definedName name="___PH280" localSheetId="4">#REF!</definedName>
    <definedName name="___PH280" localSheetId="7">#REF!</definedName>
    <definedName name="___PH280">#REF!</definedName>
    <definedName name="___PH300" localSheetId="2">#REF!</definedName>
    <definedName name="___PH300" localSheetId="4">#REF!</definedName>
    <definedName name="___PH300" localSheetId="7">#REF!</definedName>
    <definedName name="___PH300">#REF!</definedName>
    <definedName name="___PH315" localSheetId="2">#REF!</definedName>
    <definedName name="___PH315" localSheetId="4">#REF!</definedName>
    <definedName name="___PH315" localSheetId="7">#REF!</definedName>
    <definedName name="___PH315">#REF!</definedName>
    <definedName name="___PH350" localSheetId="2">#REF!</definedName>
    <definedName name="___PH350" localSheetId="4">#REF!</definedName>
    <definedName name="___PH350" localSheetId="7">#REF!</definedName>
    <definedName name="___PH350">#REF!</definedName>
    <definedName name="___PH400" localSheetId="2">#REF!</definedName>
    <definedName name="___PH400" localSheetId="4">#REF!</definedName>
    <definedName name="___PH400" localSheetId="7">#REF!</definedName>
    <definedName name="___PH400">#REF!</definedName>
    <definedName name="___PTC110" localSheetId="2">#REF!</definedName>
    <definedName name="___PTC110" localSheetId="4">#REF!</definedName>
    <definedName name="___PTC110" localSheetId="7">#REF!</definedName>
    <definedName name="___PTC110">#REF!</definedName>
    <definedName name="___PTC220" localSheetId="2">#REF!</definedName>
    <definedName name="___PTC220" localSheetId="4">#REF!</definedName>
    <definedName name="___PTC220" localSheetId="7">#REF!</definedName>
    <definedName name="___PTC220">#REF!</definedName>
    <definedName name="___pu1" localSheetId="2">#REF!</definedName>
    <definedName name="___pu1" localSheetId="4">#REF!</definedName>
    <definedName name="___pu1" localSheetId="7">#REF!</definedName>
    <definedName name="___pu1">#REF!</definedName>
    <definedName name="___pu10" localSheetId="2">#REF!</definedName>
    <definedName name="___pu10" localSheetId="4">#REF!</definedName>
    <definedName name="___pu10" localSheetId="7">#REF!</definedName>
    <definedName name="___pu10">#REF!</definedName>
    <definedName name="___pu2" localSheetId="2">#REF!</definedName>
    <definedName name="___pu2" localSheetId="4">#REF!</definedName>
    <definedName name="___pu2" localSheetId="7">#REF!</definedName>
    <definedName name="___pu2">#REF!</definedName>
    <definedName name="___pu4" localSheetId="3">[21]Sheet4!$E$1:$E$65536</definedName>
    <definedName name="___pu4" localSheetId="4">[21]Sheet4!$E$1:$E$65536</definedName>
    <definedName name="___pu4" localSheetId="5">[21]Sheet4!$E$1:$E$65536</definedName>
    <definedName name="___pu4" localSheetId="6">[21]Sheet4!$E$1:$E$65536</definedName>
    <definedName name="___pu4" localSheetId="7">[21]Sheet4!$E$1:$E$65536</definedName>
    <definedName name="___pu4" localSheetId="0">[21]Sheet4!$E$1:$E$65536</definedName>
    <definedName name="___pu4">[17]Sheet4!$E$1:$E$65536</definedName>
    <definedName name="___pu5" localSheetId="3">[21]Sheet5!$E$1:$E$65536</definedName>
    <definedName name="___pu5" localSheetId="4">[21]Sheet5!$E$1:$E$65536</definedName>
    <definedName name="___pu5" localSheetId="5">[21]Sheet5!$E$1:$E$65536</definedName>
    <definedName name="___pu5" localSheetId="6">[21]Sheet5!$E$1:$E$65536</definedName>
    <definedName name="___pu5" localSheetId="7">[21]Sheet5!$E$1:$E$65536</definedName>
    <definedName name="___pu5" localSheetId="0">[21]Sheet5!$E$1:$E$65536</definedName>
    <definedName name="___pu5">[17]Sheet5!$E$1:$E$65536</definedName>
    <definedName name="___PU6" localSheetId="2">#REF!</definedName>
    <definedName name="___PU6" localSheetId="3">#REF!</definedName>
    <definedName name="___PU6" localSheetId="4">#REF!</definedName>
    <definedName name="___PU6" localSheetId="5">#REF!</definedName>
    <definedName name="___PU6" localSheetId="6">#REF!</definedName>
    <definedName name="___PU6" localSheetId="7">#REF!</definedName>
    <definedName name="___PU6">#REF!</definedName>
    <definedName name="___pu7" localSheetId="2">#REF!</definedName>
    <definedName name="___pu7" localSheetId="4">#REF!</definedName>
    <definedName name="___pu7" localSheetId="7">#REF!</definedName>
    <definedName name="___pu7">#REF!</definedName>
    <definedName name="___pu8" localSheetId="2">#REF!</definedName>
    <definedName name="___pu8" localSheetId="4">#REF!</definedName>
    <definedName name="___pu8" localSheetId="7">#REF!</definedName>
    <definedName name="___pu8">#REF!</definedName>
    <definedName name="___PVC2" localSheetId="2">#REF!</definedName>
    <definedName name="___PVC2" localSheetId="4">#REF!</definedName>
    <definedName name="___PVC2" localSheetId="7">#REF!</definedName>
    <definedName name="___PVC2">#REF!</definedName>
    <definedName name="___PVC4" localSheetId="2">#REF!</definedName>
    <definedName name="___PVC4" localSheetId="4">#REF!</definedName>
    <definedName name="___PVC4" localSheetId="7">#REF!</definedName>
    <definedName name="___PVC4">#REF!</definedName>
    <definedName name="___PVC6" localSheetId="2">#REF!</definedName>
    <definedName name="___PVC6" localSheetId="4">#REF!</definedName>
    <definedName name="___PVC6" localSheetId="7">#REF!</definedName>
    <definedName name="___PVC6">#REF!</definedName>
    <definedName name="___TC110" localSheetId="2">#REF!</definedName>
    <definedName name="___TC110" localSheetId="4">#REF!</definedName>
    <definedName name="___TC110" localSheetId="7">#REF!</definedName>
    <definedName name="___TC110">#REF!</definedName>
    <definedName name="___TC220" localSheetId="2">#REF!</definedName>
    <definedName name="___TC220" localSheetId="4">#REF!</definedName>
    <definedName name="___TC220" localSheetId="7">#REF!</definedName>
    <definedName name="___TC220">#REF!</definedName>
    <definedName name="___VAR12">[11]Precio!$F$12</definedName>
    <definedName name="___VAR38">[11]Precio!$F$11</definedName>
    <definedName name="___VOB1" localSheetId="2">[28]Volumenes!#REF!</definedName>
    <definedName name="___VOB1" localSheetId="3">[29]Volumenes!#REF!</definedName>
    <definedName name="___VOB1" localSheetId="4">[29]Volumenes!#REF!</definedName>
    <definedName name="___VOB1" localSheetId="5">[29]Volumenes!#REF!</definedName>
    <definedName name="___VOB1" localSheetId="6">[29]Volumenes!#REF!</definedName>
    <definedName name="___VOB1" localSheetId="7">[29]Volumenes!#REF!</definedName>
    <definedName name="___VOB1" localSheetId="0">[28]Volumenes!#REF!</definedName>
    <definedName name="___VOB1">[28]Volumenes!#REF!</definedName>
    <definedName name="___YE42" localSheetId="3">'[5]Pu-Sanit.'!$C$194</definedName>
    <definedName name="___YE42" localSheetId="4">'[5]Pu-Sanit.'!$C$194</definedName>
    <definedName name="___YE42" localSheetId="5">'[5]Pu-Sanit.'!$C$194</definedName>
    <definedName name="___YE42" localSheetId="6">'[5]Pu-Sanit.'!$C$194</definedName>
    <definedName name="___YE42" localSheetId="7">'[5]Pu-Sanit.'!$C$194</definedName>
    <definedName name="___YE42" localSheetId="0">'[5]Pu-Sanit.'!$C$194</definedName>
    <definedName name="___YE42">'[6]Pu-Sanit.'!$C$194</definedName>
    <definedName name="___za1">'[24]Anal. horm.'!$F$222</definedName>
    <definedName name="___ZC1" localSheetId="2">#REF!</definedName>
    <definedName name="___ZC1" localSheetId="3">#REF!</definedName>
    <definedName name="___ZC1" localSheetId="4">#REF!</definedName>
    <definedName name="___ZC1" localSheetId="5">#REF!</definedName>
    <definedName name="___ZC1" localSheetId="6">#REF!</definedName>
    <definedName name="___ZC1" localSheetId="7">#REF!</definedName>
    <definedName name="___ZC1">#REF!</definedName>
    <definedName name="___ZE1" localSheetId="2">#REF!</definedName>
    <definedName name="___ZE1" localSheetId="4">#REF!</definedName>
    <definedName name="___ZE1" localSheetId="7">#REF!</definedName>
    <definedName name="___ZE1">#REF!</definedName>
    <definedName name="___ZE2" localSheetId="2">#REF!</definedName>
    <definedName name="___ZE2" localSheetId="4">#REF!</definedName>
    <definedName name="___ZE2" localSheetId="7">#REF!</definedName>
    <definedName name="___ZE2">#REF!</definedName>
    <definedName name="___ZE3" localSheetId="2">#REF!</definedName>
    <definedName name="___ZE3" localSheetId="4">#REF!</definedName>
    <definedName name="___ZE3" localSheetId="7">#REF!</definedName>
    <definedName name="___ZE3">#REF!</definedName>
    <definedName name="___ZE4" localSheetId="2">#REF!</definedName>
    <definedName name="___ZE4" localSheetId="4">#REF!</definedName>
    <definedName name="___ZE4" localSheetId="7">#REF!</definedName>
    <definedName name="___ZE4">#REF!</definedName>
    <definedName name="___ZE5" localSheetId="2">#REF!</definedName>
    <definedName name="___ZE5" localSheetId="4">#REF!</definedName>
    <definedName name="___ZE5" localSheetId="7">#REF!</definedName>
    <definedName name="___ZE5">#REF!</definedName>
    <definedName name="___ZE6" localSheetId="2">#REF!</definedName>
    <definedName name="___ZE6" localSheetId="4">#REF!</definedName>
    <definedName name="___ZE6" localSheetId="7">#REF!</definedName>
    <definedName name="___ZE6">#REF!</definedName>
    <definedName name="__123Graph_A" localSheetId="2" hidden="1">[3]A!#REF!</definedName>
    <definedName name="__123Graph_A" localSheetId="3" hidden="1">[3]A!#REF!</definedName>
    <definedName name="__123Graph_A" localSheetId="4" hidden="1">[3]A!#REF!</definedName>
    <definedName name="__123Graph_A" localSheetId="5" hidden="1">[3]A!#REF!</definedName>
    <definedName name="__123Graph_A" localSheetId="6" hidden="1">[3]A!#REF!</definedName>
    <definedName name="__123Graph_A" localSheetId="7" hidden="1">[3]A!#REF!</definedName>
    <definedName name="__123Graph_A" localSheetId="0" hidden="1">[3]A!#REF!</definedName>
    <definedName name="__123Graph_A" hidden="1">[3]A!#REF!</definedName>
    <definedName name="__123Graph_B" localSheetId="2" hidden="1">[3]A!#REF!</definedName>
    <definedName name="__123Graph_B" localSheetId="3" hidden="1">[3]A!#REF!</definedName>
    <definedName name="__123Graph_B" localSheetId="4" hidden="1">[3]A!#REF!</definedName>
    <definedName name="__123Graph_B" localSheetId="5" hidden="1">[3]A!#REF!</definedName>
    <definedName name="__123Graph_B" localSheetId="6" hidden="1">[3]A!#REF!</definedName>
    <definedName name="__123Graph_B" localSheetId="7" hidden="1">[3]A!#REF!</definedName>
    <definedName name="__123Graph_B" localSheetId="0" hidden="1">[3]A!#REF!</definedName>
    <definedName name="__123Graph_B" hidden="1">[3]A!#REF!</definedName>
    <definedName name="__123Graph_C" localSheetId="2" hidden="1">[3]A!#REF!</definedName>
    <definedName name="__123Graph_C" localSheetId="3" hidden="1">[3]A!#REF!</definedName>
    <definedName name="__123Graph_C" localSheetId="4" hidden="1">[3]A!#REF!</definedName>
    <definedName name="__123Graph_C" localSheetId="5" hidden="1">[3]A!#REF!</definedName>
    <definedName name="__123Graph_C" localSheetId="6" hidden="1">[3]A!#REF!</definedName>
    <definedName name="__123Graph_C" localSheetId="7" hidden="1">[3]A!#REF!</definedName>
    <definedName name="__123Graph_C" localSheetId="0" hidden="1">[3]A!#REF!</definedName>
    <definedName name="__123Graph_C" hidden="1">[3]A!#REF!</definedName>
    <definedName name="__123Graph_D" localSheetId="2" hidden="1">[3]A!#REF!</definedName>
    <definedName name="__123Graph_D" localSheetId="3" hidden="1">[3]A!#REF!</definedName>
    <definedName name="__123Graph_D" localSheetId="4" hidden="1">[3]A!#REF!</definedName>
    <definedName name="__123Graph_D" localSheetId="5" hidden="1">[3]A!#REF!</definedName>
    <definedName name="__123Graph_D" localSheetId="6" hidden="1">[3]A!#REF!</definedName>
    <definedName name="__123Graph_D" localSheetId="7" hidden="1">[3]A!#REF!</definedName>
    <definedName name="__123Graph_D" localSheetId="0" hidden="1">[3]A!#REF!</definedName>
    <definedName name="__123Graph_D" hidden="1">[3]A!#REF!</definedName>
    <definedName name="__123Graph_E" localSheetId="2" hidden="1">[3]A!#REF!</definedName>
    <definedName name="__123Graph_E" localSheetId="3" hidden="1">[3]A!#REF!</definedName>
    <definedName name="__123Graph_E" localSheetId="4" hidden="1">[3]A!#REF!</definedName>
    <definedName name="__123Graph_E" localSheetId="5" hidden="1">[3]A!#REF!</definedName>
    <definedName name="__123Graph_E" localSheetId="6" hidden="1">[3]A!#REF!</definedName>
    <definedName name="__123Graph_E" localSheetId="7" hidden="1">[3]A!#REF!</definedName>
    <definedName name="__123Graph_E" localSheetId="0" hidden="1">[3]A!#REF!</definedName>
    <definedName name="__123Graph_E" hidden="1">[3]A!#REF!</definedName>
    <definedName name="__123Graph_F" localSheetId="2" hidden="1">[3]A!#REF!</definedName>
    <definedName name="__123Graph_F" localSheetId="3" hidden="1">[3]A!#REF!</definedName>
    <definedName name="__123Graph_F" localSheetId="4" hidden="1">[3]A!#REF!</definedName>
    <definedName name="__123Graph_F" localSheetId="5" hidden="1">[3]A!#REF!</definedName>
    <definedName name="__123Graph_F" localSheetId="6" hidden="1">[3]A!#REF!</definedName>
    <definedName name="__123Graph_F" localSheetId="7" hidden="1">[3]A!#REF!</definedName>
    <definedName name="__123Graph_F" localSheetId="0" hidden="1">[3]A!#REF!</definedName>
    <definedName name="__123Graph_F" hidden="1">[3]A!#REF!</definedName>
    <definedName name="__Blo62" localSheetId="2">[25]Volumenes!#REF!</definedName>
    <definedName name="__Blo62" localSheetId="4">[25]Volumenes!#REF!</definedName>
    <definedName name="__Blo62" localSheetId="7">[25]Volumenes!#REF!</definedName>
    <definedName name="__Blo62">[25]Volumenes!#REF!</definedName>
    <definedName name="__BLO83" localSheetId="2">'[25]anal term'!#REF!</definedName>
    <definedName name="__BLO83" localSheetId="4">'[25]anal term'!#REF!</definedName>
    <definedName name="__BLO83" localSheetId="7">'[25]anal term'!#REF!</definedName>
    <definedName name="__BLO83">'[25]anal term'!#REF!</definedName>
    <definedName name="__CAL50" localSheetId="2">#REF!</definedName>
    <definedName name="__CAL50" localSheetId="3">#REF!</definedName>
    <definedName name="__CAL50" localSheetId="4">#REF!</definedName>
    <definedName name="__CAL50" localSheetId="5">#REF!</definedName>
    <definedName name="__CAL50" localSheetId="6">#REF!</definedName>
    <definedName name="__CAL50" localSheetId="7">#REF!</definedName>
    <definedName name="__CAL50" localSheetId="0">#REF!</definedName>
    <definedName name="__CAL50">#REF!</definedName>
    <definedName name="__CAN1" localSheetId="2">[25]Volumenes!#REF!</definedName>
    <definedName name="__CAN1" localSheetId="3">[25]Volumenes!#REF!</definedName>
    <definedName name="__CAN1" localSheetId="4">[25]Volumenes!#REF!</definedName>
    <definedName name="__CAN1" localSheetId="5">[25]Volumenes!#REF!</definedName>
    <definedName name="__CAN1" localSheetId="6">[25]Volumenes!#REF!</definedName>
    <definedName name="__CAN1" localSheetId="7">[25]Volumenes!#REF!</definedName>
    <definedName name="__CAN1" localSheetId="0">[25]Volumenes!#REF!</definedName>
    <definedName name="__CAN1">[25]Volumenes!#REF!</definedName>
    <definedName name="__CAN2" localSheetId="2">[25]Volumenes!#REF!</definedName>
    <definedName name="__CAN2" localSheetId="4">[25]Volumenes!#REF!</definedName>
    <definedName name="__CAN2" localSheetId="7">[25]Volumenes!#REF!</definedName>
    <definedName name="__CAN2">[25]Volumenes!#REF!</definedName>
    <definedName name="__CAN3" localSheetId="2">[25]Volumenes!#REF!</definedName>
    <definedName name="__CAN3" localSheetId="4">[25]Volumenes!#REF!</definedName>
    <definedName name="__CAN3" localSheetId="7">[25]Volumenes!#REF!</definedName>
    <definedName name="__CAN3">[25]Volumenes!#REF!</definedName>
    <definedName name="__CTC220" localSheetId="2">#REF!</definedName>
    <definedName name="__CTC220" localSheetId="3">#REF!</definedName>
    <definedName name="__CTC220" localSheetId="4">#REF!</definedName>
    <definedName name="__CTC220" localSheetId="5">#REF!</definedName>
    <definedName name="__CTC220" localSheetId="6">#REF!</definedName>
    <definedName name="__CTC220" localSheetId="7">#REF!</definedName>
    <definedName name="__CTC220">#REF!</definedName>
    <definedName name="__DES3" localSheetId="2">'[25]Ana-Sanit.'!#REF!</definedName>
    <definedName name="__DES3" localSheetId="3">'[25]Ana-Sanit.'!#REF!</definedName>
    <definedName name="__DES3" localSheetId="4">'[25]Ana-Sanit.'!#REF!</definedName>
    <definedName name="__DES3" localSheetId="5">'[25]Ana-Sanit.'!#REF!</definedName>
    <definedName name="__DES3" localSheetId="6">'[25]Ana-Sanit.'!#REF!</definedName>
    <definedName name="__DES3" localSheetId="7">'[25]Ana-Sanit.'!#REF!</definedName>
    <definedName name="__DES3">'[25]Ana-Sanit.'!#REF!</definedName>
    <definedName name="__F" localSheetId="1">[12]Senalizacion!#REF!</definedName>
    <definedName name="__F" localSheetId="2">[12]Senalizacion!#REF!</definedName>
    <definedName name="__F" localSheetId="3">[13]Senalizacion!#REF!</definedName>
    <definedName name="__F" localSheetId="4">[13]Senalizacion!#REF!</definedName>
    <definedName name="__F" localSheetId="5">[13]Senalizacion!#REF!</definedName>
    <definedName name="__F" localSheetId="6">[13]Senalizacion!#REF!</definedName>
    <definedName name="__F" localSheetId="7">[13]Senalizacion!#REF!</definedName>
    <definedName name="__F" localSheetId="0">[13]Senalizacion!#REF!</definedName>
    <definedName name="__F">[12]Senalizacion!#REF!</definedName>
    <definedName name="__FER90" localSheetId="2">#REF!</definedName>
    <definedName name="__FER90" localSheetId="3">#REF!</definedName>
    <definedName name="__FER90" localSheetId="4">#REF!</definedName>
    <definedName name="__FER90" localSheetId="5">#REF!</definedName>
    <definedName name="__FER90" localSheetId="6">#REF!</definedName>
    <definedName name="__FER90" localSheetId="7">#REF!</definedName>
    <definedName name="__FER90" localSheetId="0">#REF!</definedName>
    <definedName name="__FER90">#REF!</definedName>
    <definedName name="__FIN50" localSheetId="2">#REF!</definedName>
    <definedName name="__FIN50" localSheetId="3">#REF!</definedName>
    <definedName name="__FIN50" localSheetId="4">#REF!</definedName>
    <definedName name="__FIN50" localSheetId="5">#REF!</definedName>
    <definedName name="__FIN50" localSheetId="6">#REF!</definedName>
    <definedName name="__FIN50" localSheetId="7">#REF!</definedName>
    <definedName name="__FIN50" localSheetId="0">#REF!</definedName>
    <definedName name="__FIN50">#REF!</definedName>
    <definedName name="__hor140" localSheetId="2">#REF!</definedName>
    <definedName name="__hor140" localSheetId="4">#REF!</definedName>
    <definedName name="__hor140" localSheetId="7">#REF!</definedName>
    <definedName name="__hor140">#REF!</definedName>
    <definedName name="__hor210">'[6]anal term'!$G$1512</definedName>
    <definedName name="__hor280">[20]Analisis!$D$63</definedName>
    <definedName name="__inc2" localSheetId="2">#REF!</definedName>
    <definedName name="__inc2" localSheetId="3">#REF!</definedName>
    <definedName name="__inc2" localSheetId="4">#REF!</definedName>
    <definedName name="__inc2" localSheetId="5">#REF!</definedName>
    <definedName name="__inc2" localSheetId="6">#REF!</definedName>
    <definedName name="__inc2" localSheetId="7">#REF!</definedName>
    <definedName name="__inc2" localSheetId="0">#REF!</definedName>
    <definedName name="__inc2">#REF!</definedName>
    <definedName name="__inc3" localSheetId="2">#REF!</definedName>
    <definedName name="__inc3" localSheetId="4">#REF!</definedName>
    <definedName name="__inc3" localSheetId="7">#REF!</definedName>
    <definedName name="__inc3">#REF!</definedName>
    <definedName name="__inc4" localSheetId="2">#REF!</definedName>
    <definedName name="__inc4" localSheetId="4">#REF!</definedName>
    <definedName name="__inc4" localSheetId="7">#REF!</definedName>
    <definedName name="__inc4">#REF!</definedName>
    <definedName name="__inc5" localSheetId="2">#REF!</definedName>
    <definedName name="__inc5" localSheetId="4">#REF!</definedName>
    <definedName name="__inc5" localSheetId="7">#REF!</definedName>
    <definedName name="__inc5">#REF!</definedName>
    <definedName name="__inc6" localSheetId="2">#REF!</definedName>
    <definedName name="__inc6" localSheetId="4">#REF!</definedName>
    <definedName name="__inc6" localSheetId="7">#REF!</definedName>
    <definedName name="__inc6">#REF!</definedName>
    <definedName name="__inc7" localSheetId="2">#REF!</definedName>
    <definedName name="__inc7" localSheetId="4">#REF!</definedName>
    <definedName name="__inc7" localSheetId="7">#REF!</definedName>
    <definedName name="__inc7">#REF!</definedName>
    <definedName name="__INC8" localSheetId="2">#REF!</definedName>
    <definedName name="__INC8" localSheetId="4">#REF!</definedName>
    <definedName name="__INC8" localSheetId="7">#REF!</definedName>
    <definedName name="__INC8">#REF!</definedName>
    <definedName name="__IntlFixup" hidden="1">TRUE</definedName>
    <definedName name="__k1">[26]Precios!$A$4:$F$1576</definedName>
    <definedName name="__k2">[27]Precios!$A$4:$F$1576</definedName>
    <definedName name="__k3">[26]Precios!$A$4:$F$1576</definedName>
    <definedName name="__MOV02" localSheetId="2">#REF!</definedName>
    <definedName name="__MOV02" localSheetId="3">#REF!</definedName>
    <definedName name="__MOV02" localSheetId="4">#REF!</definedName>
    <definedName name="__MOV02" localSheetId="5">#REF!</definedName>
    <definedName name="__MOV02" localSheetId="6">#REF!</definedName>
    <definedName name="__MOV02" localSheetId="7">#REF!</definedName>
    <definedName name="__MOV02" localSheetId="0">#REF!</definedName>
    <definedName name="__MOV02">#REF!</definedName>
    <definedName name="__MOV03" localSheetId="2">#REF!</definedName>
    <definedName name="__MOV03" localSheetId="3">#REF!</definedName>
    <definedName name="__MOV03" localSheetId="4">#REF!</definedName>
    <definedName name="__MOV03" localSheetId="5">#REF!</definedName>
    <definedName name="__MOV03" localSheetId="6">#REF!</definedName>
    <definedName name="__MOV03" localSheetId="7">#REF!</definedName>
    <definedName name="__MOV03" localSheetId="0">#REF!</definedName>
    <definedName name="__MOV03">#REF!</definedName>
    <definedName name="__MUR100" localSheetId="2">#REF!</definedName>
    <definedName name="__MUR100" localSheetId="3">#REF!</definedName>
    <definedName name="__MUR100" localSheetId="4">#REF!</definedName>
    <definedName name="__MUR100" localSheetId="5">#REF!</definedName>
    <definedName name="__MUR100" localSheetId="6">#REF!</definedName>
    <definedName name="__MUR100" localSheetId="7">#REF!</definedName>
    <definedName name="__MUR100" localSheetId="0">#REF!</definedName>
    <definedName name="__MUR100">#REF!</definedName>
    <definedName name="__MUR12" localSheetId="2">#REF!</definedName>
    <definedName name="__MUR12" localSheetId="4">#REF!</definedName>
    <definedName name="__MUR12" localSheetId="5">#REF!</definedName>
    <definedName name="__MUR12" localSheetId="6">#REF!</definedName>
    <definedName name="__MUR12" localSheetId="7">#REF!</definedName>
    <definedName name="__MUR12">#REF!</definedName>
    <definedName name="__MUR14" localSheetId="2">#REF!</definedName>
    <definedName name="__MUR14" localSheetId="4">#REF!</definedName>
    <definedName name="__MUR14" localSheetId="5">#REF!</definedName>
    <definedName name="__MUR14" localSheetId="6">#REF!</definedName>
    <definedName name="__MUR14" localSheetId="7">#REF!</definedName>
    <definedName name="__MUR14">#REF!</definedName>
    <definedName name="__MUR36" localSheetId="2">#REF!</definedName>
    <definedName name="__MUR36" localSheetId="4">#REF!</definedName>
    <definedName name="__MUR36" localSheetId="5">#REF!</definedName>
    <definedName name="__MUR36" localSheetId="6">#REF!</definedName>
    <definedName name="__MUR36" localSheetId="7">#REF!</definedName>
    <definedName name="__MUR36">#REF!</definedName>
    <definedName name="__mur6" localSheetId="2">#REF!</definedName>
    <definedName name="__mur6" localSheetId="4">#REF!</definedName>
    <definedName name="__mur6" localSheetId="7">#REF!</definedName>
    <definedName name="__mur6">#REF!</definedName>
    <definedName name="__MUR90" localSheetId="2">#REF!</definedName>
    <definedName name="__MUR90" localSheetId="4">#REF!</definedName>
    <definedName name="__MUR90" localSheetId="5">#REF!</definedName>
    <definedName name="__MUR90" localSheetId="6">#REF!</definedName>
    <definedName name="__MUR90" localSheetId="7">#REF!</definedName>
    <definedName name="__MUR90">#REF!</definedName>
    <definedName name="__MZ1155" localSheetId="2">#REF!</definedName>
    <definedName name="__MZ1155" localSheetId="3">#REF!</definedName>
    <definedName name="__MZ1155" localSheetId="4">#REF!</definedName>
    <definedName name="__MZ1155" localSheetId="5">#REF!</definedName>
    <definedName name="__MZ1155" localSheetId="6">#REF!</definedName>
    <definedName name="__MZ1155" localSheetId="7">#REF!</definedName>
    <definedName name="__MZ1155" localSheetId="0">#REF!</definedName>
    <definedName name="__MZ1155">#REF!</definedName>
    <definedName name="__mz125" localSheetId="2">#REF!</definedName>
    <definedName name="__mz125" localSheetId="3">#REF!</definedName>
    <definedName name="__mz125" localSheetId="4">#REF!</definedName>
    <definedName name="__mz125" localSheetId="5">#REF!</definedName>
    <definedName name="__mz125" localSheetId="6">#REF!</definedName>
    <definedName name="__mz125" localSheetId="7">#REF!</definedName>
    <definedName name="__mz125" localSheetId="0">#REF!</definedName>
    <definedName name="__mz125">#REF!</definedName>
    <definedName name="__MZ13" localSheetId="2">#REF!</definedName>
    <definedName name="__MZ13" localSheetId="3">#REF!</definedName>
    <definedName name="__MZ13" localSheetId="4">#REF!</definedName>
    <definedName name="__MZ13" localSheetId="5">#REF!</definedName>
    <definedName name="__MZ13" localSheetId="6">#REF!</definedName>
    <definedName name="__MZ13" localSheetId="7">#REF!</definedName>
    <definedName name="__MZ13" localSheetId="0">#REF!</definedName>
    <definedName name="__MZ13">#REF!</definedName>
    <definedName name="__MZ14" localSheetId="2">#REF!</definedName>
    <definedName name="__MZ14" localSheetId="3">#REF!</definedName>
    <definedName name="__MZ14" localSheetId="4">#REF!</definedName>
    <definedName name="__MZ14" localSheetId="5">#REF!</definedName>
    <definedName name="__MZ14" localSheetId="6">#REF!</definedName>
    <definedName name="__MZ14" localSheetId="7">#REF!</definedName>
    <definedName name="__MZ14" localSheetId="0">#REF!</definedName>
    <definedName name="__MZ14">#REF!</definedName>
    <definedName name="__MZ16" localSheetId="2">#REF!</definedName>
    <definedName name="__MZ16" localSheetId="4">#REF!</definedName>
    <definedName name="__MZ16" localSheetId="7">#REF!</definedName>
    <definedName name="__MZ16">#REF!</definedName>
    <definedName name="__MZ17" localSheetId="2">#REF!</definedName>
    <definedName name="__MZ17" localSheetId="3">#REF!</definedName>
    <definedName name="__MZ17" localSheetId="4">#REF!</definedName>
    <definedName name="__MZ17" localSheetId="5">#REF!</definedName>
    <definedName name="__MZ17" localSheetId="6">#REF!</definedName>
    <definedName name="__MZ17" localSheetId="7">#REF!</definedName>
    <definedName name="__MZ17" localSheetId="0">#REF!</definedName>
    <definedName name="__MZ17">#REF!</definedName>
    <definedName name="__PA1" localSheetId="2">[25]Volumenes!#REF!</definedName>
    <definedName name="__PA1" localSheetId="3">[25]Volumenes!#REF!</definedName>
    <definedName name="__PA1" localSheetId="4">[25]Volumenes!#REF!</definedName>
    <definedName name="__PA1" localSheetId="5">[25]Volumenes!#REF!</definedName>
    <definedName name="__PA1" localSheetId="6">[25]Volumenes!#REF!</definedName>
    <definedName name="__PA1" localSheetId="7">[25]Volumenes!#REF!</definedName>
    <definedName name="__PA1" localSheetId="0">[25]Volumenes!#REF!</definedName>
    <definedName name="__PA1">[25]Volumenes!#REF!</definedName>
    <definedName name="__PAN101" localSheetId="2">#REF!</definedName>
    <definedName name="__PAN101" localSheetId="3">#REF!</definedName>
    <definedName name="__PAN101" localSheetId="4">#REF!</definedName>
    <definedName name="__PAN101" localSheetId="5">#REF!</definedName>
    <definedName name="__PAN101" localSheetId="6">#REF!</definedName>
    <definedName name="__PAN101" localSheetId="7">#REF!</definedName>
    <definedName name="__PAN101" localSheetId="0">#REF!</definedName>
    <definedName name="__PAN101">#REF!</definedName>
    <definedName name="__PAN11" localSheetId="2">#REF!</definedName>
    <definedName name="__PAN11" localSheetId="3">#REF!</definedName>
    <definedName name="__PAN11" localSheetId="4">#REF!</definedName>
    <definedName name="__PAN11" localSheetId="5">#REF!</definedName>
    <definedName name="__PAN11" localSheetId="6">#REF!</definedName>
    <definedName name="__PAN11" localSheetId="7">#REF!</definedName>
    <definedName name="__PAN11" localSheetId="0">#REF!</definedName>
    <definedName name="__PAN11">#REF!</definedName>
    <definedName name="__PAN36" localSheetId="2">#REF!</definedName>
    <definedName name="__PAN36" localSheetId="3">#REF!</definedName>
    <definedName name="__PAN36" localSheetId="4">#REF!</definedName>
    <definedName name="__PAN36" localSheetId="5">#REF!</definedName>
    <definedName name="__PAN36" localSheetId="6">#REF!</definedName>
    <definedName name="__PAN36" localSheetId="7">#REF!</definedName>
    <definedName name="__PAN36" localSheetId="0">#REF!</definedName>
    <definedName name="__PAN36">#REF!</definedName>
    <definedName name="__PAN51" localSheetId="2">#REF!</definedName>
    <definedName name="__PAN51" localSheetId="4">#REF!</definedName>
    <definedName name="__PAN51" localSheetId="5">#REF!</definedName>
    <definedName name="__PAN51" localSheetId="6">#REF!</definedName>
    <definedName name="__PAN51" localSheetId="7">#REF!</definedName>
    <definedName name="__PAN51">#REF!</definedName>
    <definedName name="__PAN71" localSheetId="2">#REF!</definedName>
    <definedName name="__PAN71" localSheetId="4">#REF!</definedName>
    <definedName name="__PAN71" localSheetId="5">#REF!</definedName>
    <definedName name="__PAN71" localSheetId="6">#REF!</definedName>
    <definedName name="__PAN71" localSheetId="7">#REF!</definedName>
    <definedName name="__PAN71">#REF!</definedName>
    <definedName name="__PH140" localSheetId="2">#REF!</definedName>
    <definedName name="__PH140" localSheetId="4">#REF!</definedName>
    <definedName name="__PH140" localSheetId="7">#REF!</definedName>
    <definedName name="__PH140">#REF!</definedName>
    <definedName name="__PH160" localSheetId="2">#REF!</definedName>
    <definedName name="__PH160" localSheetId="4">#REF!</definedName>
    <definedName name="__PH160" localSheetId="7">#REF!</definedName>
    <definedName name="__PH160">#REF!</definedName>
    <definedName name="__PH180" localSheetId="2">#REF!</definedName>
    <definedName name="__PH180" localSheetId="4">#REF!</definedName>
    <definedName name="__PH180" localSheetId="7">#REF!</definedName>
    <definedName name="__PH180">#REF!</definedName>
    <definedName name="__PH210" localSheetId="2">#REF!</definedName>
    <definedName name="__PH210" localSheetId="4">#REF!</definedName>
    <definedName name="__PH210" localSheetId="7">#REF!</definedName>
    <definedName name="__PH210">#REF!</definedName>
    <definedName name="__PH240" localSheetId="2">#REF!</definedName>
    <definedName name="__PH240" localSheetId="4">#REF!</definedName>
    <definedName name="__PH240" localSheetId="7">#REF!</definedName>
    <definedName name="__PH240">#REF!</definedName>
    <definedName name="__PH250" localSheetId="2">#REF!</definedName>
    <definedName name="__PH250" localSheetId="4">#REF!</definedName>
    <definedName name="__PH250" localSheetId="7">#REF!</definedName>
    <definedName name="__PH250">#REF!</definedName>
    <definedName name="__PH260" localSheetId="2">#REF!</definedName>
    <definedName name="__PH260" localSheetId="4">#REF!</definedName>
    <definedName name="__PH260" localSheetId="7">#REF!</definedName>
    <definedName name="__PH260">#REF!</definedName>
    <definedName name="__PH280" localSheetId="2">#REF!</definedName>
    <definedName name="__PH280" localSheetId="4">#REF!</definedName>
    <definedName name="__PH280" localSheetId="7">#REF!</definedName>
    <definedName name="__PH280">#REF!</definedName>
    <definedName name="__PH300" localSheetId="2">#REF!</definedName>
    <definedName name="__PH300" localSheetId="4">#REF!</definedName>
    <definedName name="__PH300" localSheetId="7">#REF!</definedName>
    <definedName name="__PH300">#REF!</definedName>
    <definedName name="__PH315" localSheetId="2">#REF!</definedName>
    <definedName name="__PH315" localSheetId="4">#REF!</definedName>
    <definedName name="__PH315" localSheetId="7">#REF!</definedName>
    <definedName name="__PH315">#REF!</definedName>
    <definedName name="__PH350" localSheetId="2">#REF!</definedName>
    <definedName name="__PH350" localSheetId="4">#REF!</definedName>
    <definedName name="__PH350" localSheetId="7">#REF!</definedName>
    <definedName name="__PH350">#REF!</definedName>
    <definedName name="__PH400" localSheetId="2">#REF!</definedName>
    <definedName name="__PH400" localSheetId="4">#REF!</definedName>
    <definedName name="__PH400" localSheetId="7">#REF!</definedName>
    <definedName name="__PH400">#REF!</definedName>
    <definedName name="__PTC110" localSheetId="2">#REF!</definedName>
    <definedName name="__PTC110" localSheetId="4">#REF!</definedName>
    <definedName name="__PTC110" localSheetId="7">#REF!</definedName>
    <definedName name="__PTC110">#REF!</definedName>
    <definedName name="__PTC220" localSheetId="2">#REF!</definedName>
    <definedName name="__PTC220" localSheetId="4">#REF!</definedName>
    <definedName name="__PTC220" localSheetId="7">#REF!</definedName>
    <definedName name="__PTC220">#REF!</definedName>
    <definedName name="__pu1" localSheetId="2">#REF!</definedName>
    <definedName name="__pu1" localSheetId="4">#REF!</definedName>
    <definedName name="__pu1" localSheetId="7">#REF!</definedName>
    <definedName name="__pu1">#REF!</definedName>
    <definedName name="__pu10" localSheetId="2">#REF!</definedName>
    <definedName name="__pu10" localSheetId="4">#REF!</definedName>
    <definedName name="__pu10" localSheetId="7">#REF!</definedName>
    <definedName name="__pu10">#REF!</definedName>
    <definedName name="__pu2" localSheetId="2">#REF!</definedName>
    <definedName name="__pu2" localSheetId="4">#REF!</definedName>
    <definedName name="__pu2" localSheetId="7">#REF!</definedName>
    <definedName name="__pu2">#REF!</definedName>
    <definedName name="__pu3" localSheetId="2">#REF!</definedName>
    <definedName name="__pu3" localSheetId="4">#REF!</definedName>
    <definedName name="__pu3" localSheetId="7">#REF!</definedName>
    <definedName name="__pu3">#REF!</definedName>
    <definedName name="__pu4" localSheetId="3">[21]Sheet4!$E$1:$E$65536</definedName>
    <definedName name="__pu4" localSheetId="4">[21]Sheet4!$E$1:$E$65536</definedName>
    <definedName name="__pu4" localSheetId="5">[21]Sheet4!$E$1:$E$65536</definedName>
    <definedName name="__pu4" localSheetId="6">[21]Sheet4!$E$1:$E$65536</definedName>
    <definedName name="__pu4" localSheetId="7">[21]Sheet4!$E$1:$E$65536</definedName>
    <definedName name="__pu4" localSheetId="0">[21]Sheet4!$E$1:$E$65536</definedName>
    <definedName name="__pu4">[17]Sheet4!$E$1:$E$65536</definedName>
    <definedName name="__pu5" localSheetId="3">[21]Sheet5!$E$1:$E$65536</definedName>
    <definedName name="__pu5" localSheetId="4">[21]Sheet5!$E$1:$E$65536</definedName>
    <definedName name="__pu5" localSheetId="5">[21]Sheet5!$E$1:$E$65536</definedName>
    <definedName name="__pu5" localSheetId="6">[21]Sheet5!$E$1:$E$65536</definedName>
    <definedName name="__pu5" localSheetId="7">[21]Sheet5!$E$1:$E$65536</definedName>
    <definedName name="__pu5" localSheetId="0">[21]Sheet5!$E$1:$E$65536</definedName>
    <definedName name="__pu5">[17]Sheet5!$E$1:$E$65536</definedName>
    <definedName name="__PU6" localSheetId="2">#REF!</definedName>
    <definedName name="__PU6" localSheetId="3">#REF!</definedName>
    <definedName name="__PU6" localSheetId="4">#REF!</definedName>
    <definedName name="__PU6" localSheetId="5">#REF!</definedName>
    <definedName name="__PU6" localSheetId="6">#REF!</definedName>
    <definedName name="__PU6" localSheetId="7">#REF!</definedName>
    <definedName name="__PU6">#REF!</definedName>
    <definedName name="__pu7" localSheetId="2">#REF!</definedName>
    <definedName name="__pu7" localSheetId="4">#REF!</definedName>
    <definedName name="__pu7" localSheetId="7">#REF!</definedName>
    <definedName name="__pu7">#REF!</definedName>
    <definedName name="__pu8" localSheetId="2">#REF!</definedName>
    <definedName name="__pu8" localSheetId="4">#REF!</definedName>
    <definedName name="__pu8" localSheetId="7">#REF!</definedName>
    <definedName name="__pu8">#REF!</definedName>
    <definedName name="__PVC2" localSheetId="2">#REF!</definedName>
    <definedName name="__PVC2" localSheetId="4">#REF!</definedName>
    <definedName name="__PVC2" localSheetId="7">#REF!</definedName>
    <definedName name="__PVC2">#REF!</definedName>
    <definedName name="__PVC4" localSheetId="2">#REF!</definedName>
    <definedName name="__PVC4" localSheetId="4">#REF!</definedName>
    <definedName name="__PVC4" localSheetId="7">#REF!</definedName>
    <definedName name="__PVC4">#REF!</definedName>
    <definedName name="__PVC6" localSheetId="2">#REF!</definedName>
    <definedName name="__PVC6" localSheetId="4">#REF!</definedName>
    <definedName name="__PVC6" localSheetId="7">#REF!</definedName>
    <definedName name="__PVC6">#REF!</definedName>
    <definedName name="__SUB1" localSheetId="2">[30]Análisis!#REF!</definedName>
    <definedName name="__SUB1" localSheetId="4">[30]Análisis!#REF!</definedName>
    <definedName name="__SUB1" localSheetId="7">[30]Análisis!#REF!</definedName>
    <definedName name="__SUB1">[30]Análisis!#REF!</definedName>
    <definedName name="__TC110" localSheetId="2">#REF!</definedName>
    <definedName name="__TC110" localSheetId="3">#REF!</definedName>
    <definedName name="__TC110" localSheetId="4">#REF!</definedName>
    <definedName name="__TC110" localSheetId="5">#REF!</definedName>
    <definedName name="__TC110" localSheetId="6">#REF!</definedName>
    <definedName name="__TC110" localSheetId="7">#REF!</definedName>
    <definedName name="__TC110" localSheetId="0">#REF!</definedName>
    <definedName name="__TC110">#REF!</definedName>
    <definedName name="__TC220" localSheetId="2">#REF!</definedName>
    <definedName name="__TC220" localSheetId="4">#REF!</definedName>
    <definedName name="__TC220" localSheetId="7">#REF!</definedName>
    <definedName name="__TC220">#REF!</definedName>
    <definedName name="__VAR12">[11]Precio!$F$12</definedName>
    <definedName name="__VAR38">[11]Precio!$F$11</definedName>
    <definedName name="__VOB1" localSheetId="2">[25]Volumenes!#REF!</definedName>
    <definedName name="__VOB1" localSheetId="3">[25]Volumenes!#REF!</definedName>
    <definedName name="__VOB1" localSheetId="4">[25]Volumenes!#REF!</definedName>
    <definedName name="__VOB1" localSheetId="5">[25]Volumenes!#REF!</definedName>
    <definedName name="__VOB1" localSheetId="6">[25]Volumenes!#REF!</definedName>
    <definedName name="__VOB1" localSheetId="7">[25]Volumenes!#REF!</definedName>
    <definedName name="__VOB1">[25]Volumenes!#REF!</definedName>
    <definedName name="__YE42" localSheetId="3">'[31]Pu-Sanit.'!$C$194</definedName>
    <definedName name="__YE42" localSheetId="4">'[31]Pu-Sanit.'!$C$194</definedName>
    <definedName name="__YE42" localSheetId="5">'[31]Pu-Sanit.'!$C$194</definedName>
    <definedName name="__YE42" localSheetId="6">'[31]Pu-Sanit.'!$C$194</definedName>
    <definedName name="__YE42" localSheetId="7">'[31]Pu-Sanit.'!$C$194</definedName>
    <definedName name="__YE42">'[31]Pu-Sanit.'!$C$194</definedName>
    <definedName name="__za1">'[24]Anal. horm.'!$F$222</definedName>
    <definedName name="__ZC1" localSheetId="2">#REF!</definedName>
    <definedName name="__ZC1" localSheetId="3">#REF!</definedName>
    <definedName name="__ZC1" localSheetId="4">#REF!</definedName>
    <definedName name="__ZC1" localSheetId="5">#REF!</definedName>
    <definedName name="__ZC1" localSheetId="6">#REF!</definedName>
    <definedName name="__ZC1" localSheetId="7">#REF!</definedName>
    <definedName name="__ZC1">#REF!</definedName>
    <definedName name="__ZE1" localSheetId="2">#REF!</definedName>
    <definedName name="__ZE1" localSheetId="4">#REF!</definedName>
    <definedName name="__ZE1" localSheetId="7">#REF!</definedName>
    <definedName name="__ZE1">#REF!</definedName>
    <definedName name="__ZE2" localSheetId="2">#REF!</definedName>
    <definedName name="__ZE2" localSheetId="4">#REF!</definedName>
    <definedName name="__ZE2" localSheetId="7">#REF!</definedName>
    <definedName name="__ZE2">#REF!</definedName>
    <definedName name="__ZE3" localSheetId="2">#REF!</definedName>
    <definedName name="__ZE3" localSheetId="4">#REF!</definedName>
    <definedName name="__ZE3" localSheetId="7">#REF!</definedName>
    <definedName name="__ZE3">#REF!</definedName>
    <definedName name="__ZE4" localSheetId="2">#REF!</definedName>
    <definedName name="__ZE4" localSheetId="4">#REF!</definedName>
    <definedName name="__ZE4" localSheetId="7">#REF!</definedName>
    <definedName name="__ZE4">#REF!</definedName>
    <definedName name="__ZE5" localSheetId="2">#REF!</definedName>
    <definedName name="__ZE5" localSheetId="4">#REF!</definedName>
    <definedName name="__ZE5" localSheetId="7">#REF!</definedName>
    <definedName name="__ZE5">#REF!</definedName>
    <definedName name="__ZE6" localSheetId="2">#REF!</definedName>
    <definedName name="__ZE6" localSheetId="4">#REF!</definedName>
    <definedName name="__ZE6" localSheetId="7">#REF!</definedName>
    <definedName name="__ZE6">#REF!</definedName>
    <definedName name="_1" localSheetId="2">[32]A!#REF!</definedName>
    <definedName name="_1" localSheetId="3">[32]A!#REF!</definedName>
    <definedName name="_1" localSheetId="4">[32]A!#REF!</definedName>
    <definedName name="_1" localSheetId="5">[32]A!#REF!</definedName>
    <definedName name="_1" localSheetId="6">[32]A!#REF!</definedName>
    <definedName name="_1" localSheetId="7">[32]A!#REF!</definedName>
    <definedName name="_1" localSheetId="0">[32]A!#REF!</definedName>
    <definedName name="_1">[32]A!#REF!</definedName>
    <definedName name="_ALB01" localSheetId="2">#REF!</definedName>
    <definedName name="_ALB01" localSheetId="3">#REF!</definedName>
    <definedName name="_ALB01" localSheetId="4">#REF!</definedName>
    <definedName name="_ALB01" localSheetId="5">#REF!</definedName>
    <definedName name="_ALB01" localSheetId="6">#REF!</definedName>
    <definedName name="_ALB01" localSheetId="7">#REF!</definedName>
    <definedName name="_ALB01" localSheetId="0">#REF!</definedName>
    <definedName name="_ALB01">#REF!</definedName>
    <definedName name="_ALB02" localSheetId="2">#REF!</definedName>
    <definedName name="_ALB02" localSheetId="3">#REF!</definedName>
    <definedName name="_ALB02" localSheetId="4">#REF!</definedName>
    <definedName name="_ALB02" localSheetId="5">#REF!</definedName>
    <definedName name="_ALB02" localSheetId="6">#REF!</definedName>
    <definedName name="_ALB02" localSheetId="7">#REF!</definedName>
    <definedName name="_ALB02" localSheetId="0">#REF!</definedName>
    <definedName name="_ALB02">#REF!</definedName>
    <definedName name="_ALB03" localSheetId="2">#REF!</definedName>
    <definedName name="_ALB03" localSheetId="3">#REF!</definedName>
    <definedName name="_ALB03" localSheetId="4">#REF!</definedName>
    <definedName name="_ALB03" localSheetId="5">#REF!</definedName>
    <definedName name="_ALB03" localSheetId="6">#REF!</definedName>
    <definedName name="_ALB03" localSheetId="7">#REF!</definedName>
    <definedName name="_ALB03" localSheetId="0">#REF!</definedName>
    <definedName name="_ALB03">#REF!</definedName>
    <definedName name="_AZM3" localSheetId="2">#REF!</definedName>
    <definedName name="_AZM3" localSheetId="4">#REF!</definedName>
    <definedName name="_AZM3" localSheetId="7">#REF!</definedName>
    <definedName name="_AZM3">#REF!</definedName>
    <definedName name="_blo2">[33]Precio!$F$137</definedName>
    <definedName name="_BLO6" localSheetId="3">[5]Mat!$D$38</definedName>
    <definedName name="_BLO6" localSheetId="4">[5]Mat!$D$38</definedName>
    <definedName name="_BLO6" localSheetId="5">[5]Mat!$D$38</definedName>
    <definedName name="_BLO6" localSheetId="6">[5]Mat!$D$38</definedName>
    <definedName name="_BLO6" localSheetId="7">[5]Mat!$D$38</definedName>
    <definedName name="_BLO6" localSheetId="0">[5]Mat!$D$38</definedName>
    <definedName name="_BLO6">[6]Mat!$D$38</definedName>
    <definedName name="_Blo62" localSheetId="2">[25]Volumenes!#REF!</definedName>
    <definedName name="_Blo62" localSheetId="3">[25]Volumenes!#REF!</definedName>
    <definedName name="_Blo62" localSheetId="4">[25]Volumenes!#REF!</definedName>
    <definedName name="_Blo62" localSheetId="5">[25]Volumenes!#REF!</definedName>
    <definedName name="_Blo62" localSheetId="6">[25]Volumenes!#REF!</definedName>
    <definedName name="_Blo62" localSheetId="7">[25]Volumenes!#REF!</definedName>
    <definedName name="_Blo62" localSheetId="0">[25]Volumenes!#REF!</definedName>
    <definedName name="_Blo62">[25]Volumenes!#REF!</definedName>
    <definedName name="_BLO83" localSheetId="2">'[25]anal term'!#REF!</definedName>
    <definedName name="_BLO83" localSheetId="3">'[25]anal term'!#REF!</definedName>
    <definedName name="_BLO83" localSheetId="4">'[25]anal term'!#REF!</definedName>
    <definedName name="_BLO83" localSheetId="5">'[25]anal term'!#REF!</definedName>
    <definedName name="_BLO83" localSheetId="6">'[25]anal term'!#REF!</definedName>
    <definedName name="_BLO83" localSheetId="7">'[25]anal term'!#REF!</definedName>
    <definedName name="_BLO83">'[25]anal term'!#REF!</definedName>
    <definedName name="_BTU18" localSheetId="2">'[34]Pres. '!#REF!</definedName>
    <definedName name="_BTU18" localSheetId="4">'[34]Pres. '!#REF!</definedName>
    <definedName name="_BTU18" localSheetId="7">'[34]Pres. '!#REF!</definedName>
    <definedName name="_BTU18">'[34]Pres. '!#REF!</definedName>
    <definedName name="_btu36" localSheetId="2">'[34]Pres. '!#REF!</definedName>
    <definedName name="_btu36" localSheetId="4">'[34]Pres. '!#REF!</definedName>
    <definedName name="_btu36" localSheetId="7">'[34]Pres. '!#REF!</definedName>
    <definedName name="_btu36">'[34]Pres. '!#REF!</definedName>
    <definedName name="_CAL50">[9]insumo!$D$11</definedName>
    <definedName name="_CAN1" localSheetId="2">[25]Volumenes!#REF!</definedName>
    <definedName name="_CAN1" localSheetId="3">[25]Volumenes!#REF!</definedName>
    <definedName name="_CAN1" localSheetId="4">[25]Volumenes!#REF!</definedName>
    <definedName name="_CAN1" localSheetId="5">[25]Volumenes!#REF!</definedName>
    <definedName name="_CAN1" localSheetId="6">[25]Volumenes!#REF!</definedName>
    <definedName name="_CAN1" localSheetId="7">[25]Volumenes!#REF!</definedName>
    <definedName name="_CAN1" localSheetId="0">[25]Volumenes!#REF!</definedName>
    <definedName name="_CAN1">[25]Volumenes!#REF!</definedName>
    <definedName name="_CAN2" localSheetId="2">[25]Volumenes!#REF!</definedName>
    <definedName name="_CAN2" localSheetId="3">[25]Volumenes!#REF!</definedName>
    <definedName name="_CAN2" localSheetId="4">[25]Volumenes!#REF!</definedName>
    <definedName name="_CAN2" localSheetId="5">[25]Volumenes!#REF!</definedName>
    <definedName name="_CAN2" localSheetId="6">[25]Volumenes!#REF!</definedName>
    <definedName name="_CAN2" localSheetId="7">[25]Volumenes!#REF!</definedName>
    <definedName name="_CAN2">[25]Volumenes!#REF!</definedName>
    <definedName name="_CAN3" localSheetId="2">[25]Volumenes!#REF!</definedName>
    <definedName name="_CAN3" localSheetId="4">[25]Volumenes!#REF!</definedName>
    <definedName name="_CAN3" localSheetId="7">[25]Volumenes!#REF!</definedName>
    <definedName name="_CAN3">[25]Volumenes!#REF!</definedName>
    <definedName name="_car" localSheetId="2">#REF!</definedName>
    <definedName name="_car" localSheetId="3">#REF!</definedName>
    <definedName name="_car" localSheetId="4">#REF!</definedName>
    <definedName name="_car" localSheetId="5">#REF!</definedName>
    <definedName name="_car" localSheetId="6">#REF!</definedName>
    <definedName name="_car" localSheetId="7">#REF!</definedName>
    <definedName name="_car" localSheetId="0">#REF!</definedName>
    <definedName name="_car">#REF!</definedName>
    <definedName name="_CBN1" localSheetId="2">#REF!</definedName>
    <definedName name="_CBN1" localSheetId="4">#REF!</definedName>
    <definedName name="_CBN1" localSheetId="7">#REF!</definedName>
    <definedName name="_CBN1">#REF!</definedName>
    <definedName name="_CBN2" localSheetId="2">#REF!</definedName>
    <definedName name="_CBN2" localSheetId="4">#REF!</definedName>
    <definedName name="_CBN2" localSheetId="7">#REF!</definedName>
    <definedName name="_CBN2">#REF!</definedName>
    <definedName name="_CBN3" localSheetId="2">#REF!</definedName>
    <definedName name="_CBN3" localSheetId="4">#REF!</definedName>
    <definedName name="_CBN3" localSheetId="7">#REF!</definedName>
    <definedName name="_CBN3">#REF!</definedName>
    <definedName name="_CBN4" localSheetId="2">#REF!</definedName>
    <definedName name="_CBN4" localSheetId="4">#REF!</definedName>
    <definedName name="_CBN4" localSheetId="7">#REF!</definedName>
    <definedName name="_CBN4">#REF!</definedName>
    <definedName name="_CCN1" localSheetId="2">#REF!</definedName>
    <definedName name="_CCN1" localSheetId="4">#REF!</definedName>
    <definedName name="_CCN1" localSheetId="7">#REF!</definedName>
    <definedName name="_CCN1">#REF!</definedName>
    <definedName name="_CCN2" localSheetId="2">#REF!</definedName>
    <definedName name="_CCN2" localSheetId="4">#REF!</definedName>
    <definedName name="_CCN2" localSheetId="7">#REF!</definedName>
    <definedName name="_CCN2">#REF!</definedName>
    <definedName name="_CDN1" localSheetId="2">#REF!</definedName>
    <definedName name="_CDN1" localSheetId="4">#REF!</definedName>
    <definedName name="_CDN1" localSheetId="7">#REF!</definedName>
    <definedName name="_CDN1">#REF!</definedName>
    <definedName name="_CDN2" localSheetId="2">#REF!</definedName>
    <definedName name="_CDN2" localSheetId="4">#REF!</definedName>
    <definedName name="_CDN2" localSheetId="7">#REF!</definedName>
    <definedName name="_CDN2">#REF!</definedName>
    <definedName name="_CTC220">[35]M.O.!$C$517</definedName>
    <definedName name="_DES3" localSheetId="2">'[25]Ana-Sanit.'!#REF!</definedName>
    <definedName name="_DES3" localSheetId="3">'[25]Ana-Sanit.'!#REF!</definedName>
    <definedName name="_DES3" localSheetId="4">'[25]Ana-Sanit.'!#REF!</definedName>
    <definedName name="_DES3" localSheetId="5">'[25]Ana-Sanit.'!#REF!</definedName>
    <definedName name="_DES3" localSheetId="6">'[25]Ana-Sanit.'!#REF!</definedName>
    <definedName name="_DES3" localSheetId="7">'[25]Ana-Sanit.'!#REF!</definedName>
    <definedName name="_DES3" localSheetId="0">'[25]Ana-Sanit.'!#REF!</definedName>
    <definedName name="_DES3">'[25]Ana-Sanit.'!#REF!</definedName>
    <definedName name="_F" localSheetId="2">[3]A!#REF!</definedName>
    <definedName name="_F" localSheetId="3">[3]A!#REF!</definedName>
    <definedName name="_F" localSheetId="4">[3]A!#REF!</definedName>
    <definedName name="_F" localSheetId="5">[3]A!#REF!</definedName>
    <definedName name="_F" localSheetId="6">[3]A!#REF!</definedName>
    <definedName name="_F" localSheetId="7">[3]A!#REF!</definedName>
    <definedName name="_F" localSheetId="0">[3]A!#REF!</definedName>
    <definedName name="_F">[3]A!#REF!</definedName>
    <definedName name="_f547406" localSheetId="2">#REF!</definedName>
    <definedName name="_f547406" localSheetId="3">#REF!</definedName>
    <definedName name="_f547406" localSheetId="4">#REF!</definedName>
    <definedName name="_f547406" localSheetId="5">#REF!</definedName>
    <definedName name="_f547406" localSheetId="6">#REF!</definedName>
    <definedName name="_f547406" localSheetId="7">#REF!</definedName>
    <definedName name="_f547406" localSheetId="0">#REF!</definedName>
    <definedName name="_f547406">#REF!</definedName>
    <definedName name="_f547409" localSheetId="2">#REF!</definedName>
    <definedName name="_f547409" localSheetId="4">#REF!</definedName>
    <definedName name="_f547409" localSheetId="7">#REF!</definedName>
    <definedName name="_f547409">#REF!</definedName>
    <definedName name="_FER90" localSheetId="2">#REF!</definedName>
    <definedName name="_FER90" localSheetId="4">#REF!</definedName>
    <definedName name="_FER90" localSheetId="7">#REF!</definedName>
    <definedName name="_FER90">#REF!</definedName>
    <definedName name="_xlnm._FilterDatabase" localSheetId="3" hidden="1">'LOTE III'!$A$12:$H$97</definedName>
    <definedName name="_xlnm._FilterDatabase" localSheetId="4" hidden="1">'LOTE IV'!$A$12:$H$985</definedName>
    <definedName name="_xlnm._FilterDatabase" localSheetId="7" hidden="1">'LOTE VII'!$A$12:$H$25</definedName>
    <definedName name="_FIN50" localSheetId="2">#REF!</definedName>
    <definedName name="_FIN50" localSheetId="3">#REF!</definedName>
    <definedName name="_FIN50" localSheetId="4">#REF!</definedName>
    <definedName name="_FIN50" localSheetId="5">#REF!</definedName>
    <definedName name="_FIN50" localSheetId="6">#REF!</definedName>
    <definedName name="_FIN50" localSheetId="7">#REF!</definedName>
    <definedName name="_FIN50">#REF!</definedName>
    <definedName name="_hor140" localSheetId="2">#REF!</definedName>
    <definedName name="_hor140" localSheetId="4">#REF!</definedName>
    <definedName name="_hor140" localSheetId="7">#REF!</definedName>
    <definedName name="_hor140">#REF!</definedName>
    <definedName name="_hor210">'[6]anal term'!$G$1512</definedName>
    <definedName name="_hor280">[20]Analisis!$D$63</definedName>
    <definedName name="_inc2" localSheetId="2">#REF!</definedName>
    <definedName name="_inc2" localSheetId="3">#REF!</definedName>
    <definedName name="_inc2" localSheetId="4">#REF!</definedName>
    <definedName name="_inc2" localSheetId="5">#REF!</definedName>
    <definedName name="_inc2" localSheetId="6">#REF!</definedName>
    <definedName name="_inc2" localSheetId="7">#REF!</definedName>
    <definedName name="_inc2" localSheetId="0">#REF!</definedName>
    <definedName name="_inc2">#REF!</definedName>
    <definedName name="_inc3" localSheetId="2">#REF!</definedName>
    <definedName name="_inc3" localSheetId="4">#REF!</definedName>
    <definedName name="_inc3" localSheetId="7">#REF!</definedName>
    <definedName name="_inc3">#REF!</definedName>
    <definedName name="_inc4" localSheetId="2">#REF!</definedName>
    <definedName name="_inc4" localSheetId="4">#REF!</definedName>
    <definedName name="_inc4" localSheetId="7">#REF!</definedName>
    <definedName name="_inc4">#REF!</definedName>
    <definedName name="_inc5" localSheetId="2">#REF!</definedName>
    <definedName name="_inc5" localSheetId="4">#REF!</definedName>
    <definedName name="_inc5" localSheetId="7">#REF!</definedName>
    <definedName name="_inc5">#REF!</definedName>
    <definedName name="_inc6" localSheetId="2">#REF!</definedName>
    <definedName name="_inc6" localSheetId="4">#REF!</definedName>
    <definedName name="_inc6" localSheetId="7">#REF!</definedName>
    <definedName name="_inc6">#REF!</definedName>
    <definedName name="_inc7" localSheetId="2">#REF!</definedName>
    <definedName name="_inc7" localSheetId="4">#REF!</definedName>
    <definedName name="_inc7" localSheetId="7">#REF!</definedName>
    <definedName name="_inc7">#REF!</definedName>
    <definedName name="_INC8" localSheetId="2">#REF!</definedName>
    <definedName name="_INC8" localSheetId="4">#REF!</definedName>
    <definedName name="_INC8" localSheetId="7">#REF!</definedName>
    <definedName name="_INC8">#REF!</definedName>
    <definedName name="_k1">[26]Precios!$A$4:$F$1576</definedName>
    <definedName name="_k2">[27]Precios!$A$4:$F$1576</definedName>
    <definedName name="_k3">[26]Precios!$A$4:$F$1576</definedName>
    <definedName name="_Key1" localSheetId="2" hidden="1">#REF!</definedName>
    <definedName name="_Key1" localSheetId="3" hidden="1">#REF!</definedName>
    <definedName name="_Key1" localSheetId="4" hidden="1">#REF!</definedName>
    <definedName name="_Key1" localSheetId="5" hidden="1">#REF!</definedName>
    <definedName name="_Key1" localSheetId="6" hidden="1">#REF!</definedName>
    <definedName name="_Key1" localSheetId="7" hidden="1">#REF!</definedName>
    <definedName name="_Key1" hidden="1">#REF!</definedName>
    <definedName name="_Key2" localSheetId="2" hidden="1">'[36]ANALISIS STO DGO'!#REF!</definedName>
    <definedName name="_Key2" localSheetId="3" hidden="1">'[36]ANALISIS STO DGO'!#REF!</definedName>
    <definedName name="_Key2" localSheetId="4" hidden="1">'[36]ANALISIS STO DGO'!#REF!</definedName>
    <definedName name="_Key2" localSheetId="5" hidden="1">'[36]ANALISIS STO DGO'!#REF!</definedName>
    <definedName name="_Key2" localSheetId="6" hidden="1">'[36]ANALISIS STO DGO'!#REF!</definedName>
    <definedName name="_Key2" localSheetId="7" hidden="1">'[36]ANALISIS STO DGO'!#REF!</definedName>
    <definedName name="_Key2" hidden="1">'[36]ANALISIS STO DGO'!#REF!</definedName>
    <definedName name="_MAD01">#REF!</definedName>
    <definedName name="_MAN1" localSheetId="2">#REF!</definedName>
    <definedName name="_MAN1" localSheetId="3">#REF!</definedName>
    <definedName name="_MAN1" localSheetId="4">#REF!</definedName>
    <definedName name="_MAN1" localSheetId="5">#REF!</definedName>
    <definedName name="_MAN1" localSheetId="6">#REF!</definedName>
    <definedName name="_MAN1" localSheetId="7">#REF!</definedName>
    <definedName name="_MAN1">#REF!</definedName>
    <definedName name="_MAN2" localSheetId="2">#REF!</definedName>
    <definedName name="_MAN2" localSheetId="4">#REF!</definedName>
    <definedName name="_MAN2" localSheetId="7">#REF!</definedName>
    <definedName name="_MAN2">#REF!</definedName>
    <definedName name="_MAN3" localSheetId="2">#REF!</definedName>
    <definedName name="_MAN3" localSheetId="4">#REF!</definedName>
    <definedName name="_MAN3" localSheetId="7">#REF!</definedName>
    <definedName name="_MAN3">#REF!</definedName>
    <definedName name="_MBN1" localSheetId="2">#REF!</definedName>
    <definedName name="_MBN1" localSheetId="4">#REF!</definedName>
    <definedName name="_MBN1" localSheetId="7">#REF!</definedName>
    <definedName name="_MBN1">#REF!</definedName>
    <definedName name="_MBN2" localSheetId="2">#REF!</definedName>
    <definedName name="_MBN2" localSheetId="4">#REF!</definedName>
    <definedName name="_MBN2" localSheetId="7">#REF!</definedName>
    <definedName name="_MBN2">#REF!</definedName>
    <definedName name="_MBN3" localSheetId="2">#REF!</definedName>
    <definedName name="_MBN3" localSheetId="4">#REF!</definedName>
    <definedName name="_MBN3" localSheetId="7">#REF!</definedName>
    <definedName name="_MBN3">#REF!</definedName>
    <definedName name="_MBN4" localSheetId="2">#REF!</definedName>
    <definedName name="_MBN4" localSheetId="4">#REF!</definedName>
    <definedName name="_MBN4" localSheetId="7">#REF!</definedName>
    <definedName name="_MBN4">#REF!</definedName>
    <definedName name="_MCN1" localSheetId="2">#REF!</definedName>
    <definedName name="_MCN1" localSheetId="4">#REF!</definedName>
    <definedName name="_MCN1" localSheetId="7">#REF!</definedName>
    <definedName name="_MCN1">#REF!</definedName>
    <definedName name="_MCN2" localSheetId="2">#REF!</definedName>
    <definedName name="_MCN2" localSheetId="4">#REF!</definedName>
    <definedName name="_MCN2" localSheetId="7">#REF!</definedName>
    <definedName name="_MCN2">#REF!</definedName>
    <definedName name="_MDN1" localSheetId="2">#REF!</definedName>
    <definedName name="_MDN1" localSheetId="4">#REF!</definedName>
    <definedName name="_MDN1" localSheetId="7">#REF!</definedName>
    <definedName name="_MDN1">#REF!</definedName>
    <definedName name="_MDN2" localSheetId="2">#REF!</definedName>
    <definedName name="_MDN2" localSheetId="4">#REF!</definedName>
    <definedName name="_MDN2" localSheetId="7">#REF!</definedName>
    <definedName name="_MDN2">#REF!</definedName>
    <definedName name="_mob2">[33]Precio!$F$143</definedName>
    <definedName name="_MOV02" localSheetId="2">#REF!</definedName>
    <definedName name="_MOV02" localSheetId="3">#REF!</definedName>
    <definedName name="_MOV02" localSheetId="4">#REF!</definedName>
    <definedName name="_MOV02" localSheetId="5">#REF!</definedName>
    <definedName name="_MOV02" localSheetId="6">#REF!</definedName>
    <definedName name="_MOV02" localSheetId="7">#REF!</definedName>
    <definedName name="_MOV02">#REF!</definedName>
    <definedName name="_MOV03" localSheetId="2">#REF!</definedName>
    <definedName name="_MOV03" localSheetId="4">#REF!</definedName>
    <definedName name="_MOV03" localSheetId="7">#REF!</definedName>
    <definedName name="_MOV03">#REF!</definedName>
    <definedName name="_MUB1" localSheetId="2">#REF!</definedName>
    <definedName name="_MUB1" localSheetId="4">#REF!</definedName>
    <definedName name="_MUB1" localSheetId="7">#REF!</definedName>
    <definedName name="_MUB1">#REF!</definedName>
    <definedName name="_MUB2" localSheetId="2">#REF!</definedName>
    <definedName name="_MUB2" localSheetId="4">#REF!</definedName>
    <definedName name="_MUB2" localSheetId="7">#REF!</definedName>
    <definedName name="_MUB2">#REF!</definedName>
    <definedName name="_MUB3" localSheetId="2">#REF!</definedName>
    <definedName name="_MUB3" localSheetId="4">#REF!</definedName>
    <definedName name="_MUB3" localSheetId="7">#REF!</definedName>
    <definedName name="_MUB3">#REF!</definedName>
    <definedName name="_MUB4" localSheetId="2">#REF!</definedName>
    <definedName name="_MUB4" localSheetId="4">#REF!</definedName>
    <definedName name="_MUB4" localSheetId="7">#REF!</definedName>
    <definedName name="_MUB4">#REF!</definedName>
    <definedName name="_MUR100" localSheetId="2">#REF!</definedName>
    <definedName name="_MUR100" localSheetId="4">#REF!</definedName>
    <definedName name="_MUR100" localSheetId="5">#REF!</definedName>
    <definedName name="_MUR100" localSheetId="6">#REF!</definedName>
    <definedName name="_MUR100" localSheetId="7">#REF!</definedName>
    <definedName name="_MUR100">#REF!</definedName>
    <definedName name="_MUR12" localSheetId="2">#REF!</definedName>
    <definedName name="_MUR12" localSheetId="4">#REF!</definedName>
    <definedName name="_MUR12" localSheetId="5">#REF!</definedName>
    <definedName name="_MUR12" localSheetId="6">#REF!</definedName>
    <definedName name="_MUR12" localSheetId="7">#REF!</definedName>
    <definedName name="_MUR12">#REF!</definedName>
    <definedName name="_MUR14" localSheetId="2">#REF!</definedName>
    <definedName name="_MUR14" localSheetId="4">#REF!</definedName>
    <definedName name="_MUR14" localSheetId="5">#REF!</definedName>
    <definedName name="_MUR14" localSheetId="6">#REF!</definedName>
    <definedName name="_MUR14" localSheetId="7">#REF!</definedName>
    <definedName name="_MUR14">#REF!</definedName>
    <definedName name="_MUR36" localSheetId="2">#REF!</definedName>
    <definedName name="_MUR36" localSheetId="4">#REF!</definedName>
    <definedName name="_MUR36" localSheetId="5">#REF!</definedName>
    <definedName name="_MUR36" localSheetId="6">#REF!</definedName>
    <definedName name="_MUR36" localSheetId="7">#REF!</definedName>
    <definedName name="_MUR36">#REF!</definedName>
    <definedName name="_mur6" localSheetId="2">#REF!</definedName>
    <definedName name="_mur6" localSheetId="4">#REF!</definedName>
    <definedName name="_mur6" localSheetId="7">#REF!</definedName>
    <definedName name="_mur6">#REF!</definedName>
    <definedName name="_MUR90" localSheetId="2">#REF!</definedName>
    <definedName name="_MUR90" localSheetId="4">#REF!</definedName>
    <definedName name="_MUR90" localSheetId="5">#REF!</definedName>
    <definedName name="_MUR90" localSheetId="6">#REF!</definedName>
    <definedName name="_MUR90" localSheetId="7">#REF!</definedName>
    <definedName name="_MUR90">#REF!</definedName>
    <definedName name="_MZ1155">[9]Mezcla!$F$37</definedName>
    <definedName name="_mz125" localSheetId="2">[9]Mezcla!#REF!</definedName>
    <definedName name="_mz125" localSheetId="3">[9]Mezcla!#REF!</definedName>
    <definedName name="_mz125" localSheetId="4">[9]Mezcla!#REF!</definedName>
    <definedName name="_mz125" localSheetId="5">[9]Mezcla!#REF!</definedName>
    <definedName name="_mz125" localSheetId="6">[9]Mezcla!#REF!</definedName>
    <definedName name="_mz125" localSheetId="7">[9]Mezcla!#REF!</definedName>
    <definedName name="_mz125" localSheetId="0">[9]Mezcla!#REF!</definedName>
    <definedName name="_mz125">[9]Mezcla!#REF!</definedName>
    <definedName name="_MZ13" localSheetId="2">[9]Mezcla!#REF!</definedName>
    <definedName name="_MZ13" localSheetId="3">[9]Mezcla!#REF!</definedName>
    <definedName name="_MZ13" localSheetId="4">[9]Mezcla!#REF!</definedName>
    <definedName name="_MZ13" localSheetId="5">[9]Mezcla!#REF!</definedName>
    <definedName name="_MZ13" localSheetId="6">[9]Mezcla!#REF!</definedName>
    <definedName name="_MZ13" localSheetId="7">[9]Mezcla!#REF!</definedName>
    <definedName name="_MZ13">[9]Mezcla!#REF!</definedName>
    <definedName name="_MZ14" localSheetId="2">[9]Mezcla!#REF!</definedName>
    <definedName name="_MZ14" localSheetId="4">[9]Mezcla!#REF!</definedName>
    <definedName name="_MZ14" localSheetId="7">[9]Mezcla!#REF!</definedName>
    <definedName name="_MZ14">[9]Mezcla!#REF!</definedName>
    <definedName name="_MZ16" localSheetId="2">#REF!</definedName>
    <definedName name="_MZ16" localSheetId="3">#REF!</definedName>
    <definedName name="_MZ16" localSheetId="4">#REF!</definedName>
    <definedName name="_MZ16" localSheetId="5">#REF!</definedName>
    <definedName name="_MZ16" localSheetId="6">#REF!</definedName>
    <definedName name="_MZ16" localSheetId="7">#REF!</definedName>
    <definedName name="_MZ16">#REF!</definedName>
    <definedName name="_MZ17" localSheetId="2">[9]Mezcla!#REF!</definedName>
    <definedName name="_MZ17" localSheetId="3">[9]Mezcla!#REF!</definedName>
    <definedName name="_MZ17" localSheetId="4">[9]Mezcla!#REF!</definedName>
    <definedName name="_MZ17" localSheetId="5">[9]Mezcla!#REF!</definedName>
    <definedName name="_MZ17" localSheetId="6">[9]Mezcla!#REF!</definedName>
    <definedName name="_MZ17" localSheetId="7">[9]Mezcla!#REF!</definedName>
    <definedName name="_MZ17">[9]Mezcla!#REF!</definedName>
    <definedName name="_OP1" localSheetId="2">#REF!</definedName>
    <definedName name="_OP1" localSheetId="3">#REF!</definedName>
    <definedName name="_OP1" localSheetId="4">#REF!</definedName>
    <definedName name="_OP1" localSheetId="5">#REF!</definedName>
    <definedName name="_OP1" localSheetId="6">#REF!</definedName>
    <definedName name="_OP1" localSheetId="7">#REF!</definedName>
    <definedName name="_OP1" localSheetId="0">#REF!</definedName>
    <definedName name="_OP1">#REF!</definedName>
    <definedName name="_OP2" localSheetId="2">#REF!</definedName>
    <definedName name="_OP2" localSheetId="3">#REF!</definedName>
    <definedName name="_OP2" localSheetId="4">#REF!</definedName>
    <definedName name="_OP2" localSheetId="5">#REF!</definedName>
    <definedName name="_OP2" localSheetId="6">#REF!</definedName>
    <definedName name="_OP2" localSheetId="7">#REF!</definedName>
    <definedName name="_OP2" localSheetId="0">#REF!</definedName>
    <definedName name="_OP2">#REF!</definedName>
    <definedName name="_OP3" localSheetId="2">#REF!</definedName>
    <definedName name="_OP3" localSheetId="3">#REF!</definedName>
    <definedName name="_OP3" localSheetId="4">#REF!</definedName>
    <definedName name="_OP3" localSheetId="5">#REF!</definedName>
    <definedName name="_OP3" localSheetId="6">#REF!</definedName>
    <definedName name="_OP3" localSheetId="7">#REF!</definedName>
    <definedName name="_OP3" localSheetId="0">#REF!</definedName>
    <definedName name="_OP3">#REF!</definedName>
    <definedName name="_Order1" hidden="1">255</definedName>
    <definedName name="_Order2" hidden="1">255</definedName>
    <definedName name="_PA1" localSheetId="2">[25]Volumenes!#REF!</definedName>
    <definedName name="_PA1" localSheetId="4">[25]Volumenes!#REF!</definedName>
    <definedName name="_PA1" localSheetId="7">[25]Volumenes!#REF!</definedName>
    <definedName name="_PA1">[25]Volumenes!#REF!</definedName>
    <definedName name="_pan1">[33]Precio!$F$149</definedName>
    <definedName name="_PAN101" localSheetId="2">#REF!</definedName>
    <definedName name="_PAN101" localSheetId="3">#REF!</definedName>
    <definedName name="_PAN101" localSheetId="4">#REF!</definedName>
    <definedName name="_PAN101" localSheetId="5">#REF!</definedName>
    <definedName name="_PAN101" localSheetId="6">#REF!</definedName>
    <definedName name="_PAN101" localSheetId="7">#REF!</definedName>
    <definedName name="_PAN101">#REF!</definedName>
    <definedName name="_PAN11" localSheetId="2">#REF!</definedName>
    <definedName name="_PAN11" localSheetId="4">#REF!</definedName>
    <definedName name="_PAN11" localSheetId="7">#REF!</definedName>
    <definedName name="_PAN11">#REF!</definedName>
    <definedName name="_pan12">[33]Precio!$F$160</definedName>
    <definedName name="_pan22">[33]Precio!$F$170</definedName>
    <definedName name="_pan3">[33]Precio!$F$151</definedName>
    <definedName name="_PAN36" localSheetId="2">#REF!</definedName>
    <definedName name="_PAN36" localSheetId="3">#REF!</definedName>
    <definedName name="_PAN36" localSheetId="4">#REF!</definedName>
    <definedName name="_PAN36" localSheetId="5">#REF!</definedName>
    <definedName name="_PAN36" localSheetId="6">#REF!</definedName>
    <definedName name="_PAN36" localSheetId="7">#REF!</definedName>
    <definedName name="_PAN36">#REF!</definedName>
    <definedName name="_PAN51" localSheetId="2">#REF!</definedName>
    <definedName name="_PAN51" localSheetId="4">#REF!</definedName>
    <definedName name="_PAN51" localSheetId="5">#REF!</definedName>
    <definedName name="_PAN51" localSheetId="6">#REF!</definedName>
    <definedName name="_PAN51" localSheetId="7">#REF!</definedName>
    <definedName name="_PAN51">#REF!</definedName>
    <definedName name="_pan6">[33]Precio!$F$154</definedName>
    <definedName name="_pan7">[33]Precio!$F$155</definedName>
    <definedName name="_PAN71" localSheetId="2">#REF!</definedName>
    <definedName name="_PAN71" localSheetId="4">#REF!</definedName>
    <definedName name="_PAN71" localSheetId="5">#REF!</definedName>
    <definedName name="_PAN71" localSheetId="6">#REF!</definedName>
    <definedName name="_PAN71" localSheetId="7">#REF!</definedName>
    <definedName name="_PAN71">#REF!</definedName>
    <definedName name="_PH080" localSheetId="2">#REF!</definedName>
    <definedName name="_PH080" localSheetId="4">#REF!</definedName>
    <definedName name="_PH080" localSheetId="5">#REF!</definedName>
    <definedName name="_PH080" localSheetId="6">#REF!</definedName>
    <definedName name="_PH080" localSheetId="7">#REF!</definedName>
    <definedName name="_PH080">#REF!</definedName>
    <definedName name="_PH100" localSheetId="2">#REF!</definedName>
    <definedName name="_PH100" localSheetId="4">#REF!</definedName>
    <definedName name="_PH100" localSheetId="5">#REF!</definedName>
    <definedName name="_PH100" localSheetId="6">#REF!</definedName>
    <definedName name="_PH100" localSheetId="7">#REF!</definedName>
    <definedName name="_PH100">#REF!</definedName>
    <definedName name="_PH140" localSheetId="2">#REF!</definedName>
    <definedName name="_PH140" localSheetId="4">#REF!</definedName>
    <definedName name="_PH140" localSheetId="7">#REF!</definedName>
    <definedName name="_PH140">#REF!</definedName>
    <definedName name="_PH160" localSheetId="2">#REF!</definedName>
    <definedName name="_PH160" localSheetId="4">#REF!</definedName>
    <definedName name="_PH160" localSheetId="7">#REF!</definedName>
    <definedName name="_PH160">#REF!</definedName>
    <definedName name="_PH180" localSheetId="2">#REF!</definedName>
    <definedName name="_PH180" localSheetId="4">#REF!</definedName>
    <definedName name="_PH180" localSheetId="7">#REF!</definedName>
    <definedName name="_PH180">#REF!</definedName>
    <definedName name="_PH210" localSheetId="2">#REF!</definedName>
    <definedName name="_PH210" localSheetId="4">#REF!</definedName>
    <definedName name="_PH210" localSheetId="7">#REF!</definedName>
    <definedName name="_PH210">#REF!</definedName>
    <definedName name="_PH240" localSheetId="2">#REF!</definedName>
    <definedName name="_PH240" localSheetId="4">#REF!</definedName>
    <definedName name="_PH240" localSheetId="7">#REF!</definedName>
    <definedName name="_PH240">#REF!</definedName>
    <definedName name="_PH245" localSheetId="2">#REF!</definedName>
    <definedName name="_PH245" localSheetId="4">#REF!</definedName>
    <definedName name="_PH245" localSheetId="5">#REF!</definedName>
    <definedName name="_PH245" localSheetId="6">#REF!</definedName>
    <definedName name="_PH245" localSheetId="7">#REF!</definedName>
    <definedName name="_PH245">#REF!</definedName>
    <definedName name="_PH250" localSheetId="2">#REF!</definedName>
    <definedName name="_PH250" localSheetId="4">#REF!</definedName>
    <definedName name="_PH250" localSheetId="7">#REF!</definedName>
    <definedName name="_PH250">#REF!</definedName>
    <definedName name="_PH260" localSheetId="2">#REF!</definedName>
    <definedName name="_PH260" localSheetId="4">#REF!</definedName>
    <definedName name="_PH260" localSheetId="7">#REF!</definedName>
    <definedName name="_PH260">#REF!</definedName>
    <definedName name="_PH280" localSheetId="2">#REF!</definedName>
    <definedName name="_PH280" localSheetId="4">#REF!</definedName>
    <definedName name="_PH280" localSheetId="7">#REF!</definedName>
    <definedName name="_PH280">#REF!</definedName>
    <definedName name="_PH300" localSheetId="2">#REF!</definedName>
    <definedName name="_PH300" localSheetId="4">#REF!</definedName>
    <definedName name="_PH300" localSheetId="7">#REF!</definedName>
    <definedName name="_PH300">#REF!</definedName>
    <definedName name="_PH315" localSheetId="2">#REF!</definedName>
    <definedName name="_PH315" localSheetId="4">#REF!</definedName>
    <definedName name="_PH315" localSheetId="7">#REF!</definedName>
    <definedName name="_PH315">#REF!</definedName>
    <definedName name="_PH350" localSheetId="2">#REF!</definedName>
    <definedName name="_PH350" localSheetId="4">#REF!</definedName>
    <definedName name="_PH350" localSheetId="7">#REF!</definedName>
    <definedName name="_PH350">#REF!</definedName>
    <definedName name="_PH400" localSheetId="2">#REF!</definedName>
    <definedName name="_PH400" localSheetId="4">#REF!</definedName>
    <definedName name="_PH400" localSheetId="7">#REF!</definedName>
    <definedName name="_PH400">#REF!</definedName>
    <definedName name="_PH450" localSheetId="2">#REF!</definedName>
    <definedName name="_PH450" localSheetId="4">#REF!</definedName>
    <definedName name="_PH450" localSheetId="5">#REF!</definedName>
    <definedName name="_PH450" localSheetId="6">#REF!</definedName>
    <definedName name="_PH450" localSheetId="7">#REF!</definedName>
    <definedName name="_PH450">#REF!</definedName>
    <definedName name="_PH500" localSheetId="2">#REF!</definedName>
    <definedName name="_PH500" localSheetId="4">#REF!</definedName>
    <definedName name="_PH500" localSheetId="5">#REF!</definedName>
    <definedName name="_PH500" localSheetId="6">#REF!</definedName>
    <definedName name="_PH500" localSheetId="7">#REF!</definedName>
    <definedName name="_PH500">#REF!</definedName>
    <definedName name="_pl1">[37]analisis!$G$2432</definedName>
    <definedName name="_pl12">[37]analisis!$G$2477</definedName>
    <definedName name="_pl316">[37]analisis!$G$2513</definedName>
    <definedName name="_pl38">[37]analisis!$G$2486</definedName>
    <definedName name="_PTC110" localSheetId="2">#REF!</definedName>
    <definedName name="_PTC110" localSheetId="3">#REF!</definedName>
    <definedName name="_PTC110" localSheetId="4">#REF!</definedName>
    <definedName name="_PTC110" localSheetId="5">#REF!</definedName>
    <definedName name="_PTC110" localSheetId="6">#REF!</definedName>
    <definedName name="_PTC110" localSheetId="7">#REF!</definedName>
    <definedName name="_PTC110" localSheetId="0">#REF!</definedName>
    <definedName name="_PTC110">#REF!</definedName>
    <definedName name="_PTC220" localSheetId="2">#REF!</definedName>
    <definedName name="_PTC220" localSheetId="4">#REF!</definedName>
    <definedName name="_PTC220" localSheetId="7">#REF!</definedName>
    <definedName name="_PTC220">#REF!</definedName>
    <definedName name="_pu1" localSheetId="2">#REF!</definedName>
    <definedName name="_pu1" localSheetId="4">#REF!</definedName>
    <definedName name="_pu1" localSheetId="7">#REF!</definedName>
    <definedName name="_pu1">#REF!</definedName>
    <definedName name="_pu10" localSheetId="2">#REF!</definedName>
    <definedName name="_pu10" localSheetId="4">#REF!</definedName>
    <definedName name="_pu10" localSheetId="7">#REF!</definedName>
    <definedName name="_pu10">#REF!</definedName>
    <definedName name="_pu2" localSheetId="2">#REF!</definedName>
    <definedName name="_pu2" localSheetId="4">#REF!</definedName>
    <definedName name="_pu2" localSheetId="7">#REF!</definedName>
    <definedName name="_pu2">#REF!</definedName>
    <definedName name="_pu3" localSheetId="2">#REF!</definedName>
    <definedName name="_pu3" localSheetId="4">#REF!</definedName>
    <definedName name="_pu3" localSheetId="7">#REF!</definedName>
    <definedName name="_pu3">#REF!</definedName>
    <definedName name="_pu4">[21]Sheet4!$E$1:$E$65536</definedName>
    <definedName name="_pu5" localSheetId="3">[21]Sheet5!$E$1:$E$65536</definedName>
    <definedName name="_pu5" localSheetId="4">[21]Sheet5!$E$1:$E$65536</definedName>
    <definedName name="_pu5" localSheetId="5">[21]Sheet5!$E$1:$E$65536</definedName>
    <definedName name="_pu5" localSheetId="6">[21]Sheet5!$E$1:$E$65536</definedName>
    <definedName name="_pu5" localSheetId="7">[21]Sheet5!$E$1:$E$65536</definedName>
    <definedName name="_pu5" localSheetId="0">[21]Sheet5!$E$1:$E$65536</definedName>
    <definedName name="_pu5">[17]Sheet5!$E$1:$E$65536</definedName>
    <definedName name="_PU6" localSheetId="2">#REF!</definedName>
    <definedName name="_PU6" localSheetId="3">#REF!</definedName>
    <definedName name="_PU6" localSheetId="4">#REF!</definedName>
    <definedName name="_PU6" localSheetId="5">#REF!</definedName>
    <definedName name="_PU6" localSheetId="6">#REF!</definedName>
    <definedName name="_PU6" localSheetId="7">#REF!</definedName>
    <definedName name="_PU6">#REF!</definedName>
    <definedName name="_pu7" localSheetId="2">#REF!</definedName>
    <definedName name="_pu7" localSheetId="4">#REF!</definedName>
    <definedName name="_pu7" localSheetId="7">#REF!</definedName>
    <definedName name="_pu7">#REF!</definedName>
    <definedName name="_pu8" localSheetId="2">#REF!</definedName>
    <definedName name="_pu8" localSheetId="4">#REF!</definedName>
    <definedName name="_pu8" localSheetId="7">#REF!</definedName>
    <definedName name="_pu8">#REF!</definedName>
    <definedName name="_PVC2" localSheetId="2">#REF!</definedName>
    <definedName name="_PVC2" localSheetId="4">#REF!</definedName>
    <definedName name="_PVC2" localSheetId="7">#REF!</definedName>
    <definedName name="_PVC2">#REF!</definedName>
    <definedName name="_PVC4" localSheetId="2">#REF!</definedName>
    <definedName name="_PVC4" localSheetId="4">#REF!</definedName>
    <definedName name="_PVC4" localSheetId="7">#REF!</definedName>
    <definedName name="_PVC4">#REF!</definedName>
    <definedName name="_PVC6" localSheetId="2">#REF!</definedName>
    <definedName name="_PVC6" localSheetId="4">#REF!</definedName>
    <definedName name="_PVC6" localSheetId="7">#REF!</definedName>
    <definedName name="_PVC6">#REF!</definedName>
    <definedName name="_Regression_Int" hidden="1">1</definedName>
    <definedName name="_SLU48" localSheetId="2">#REF!</definedName>
    <definedName name="_SLU48" localSheetId="3">#REF!</definedName>
    <definedName name="_SLU48" localSheetId="4">#REF!</definedName>
    <definedName name="_SLU48" localSheetId="5">#REF!</definedName>
    <definedName name="_SLU48" localSheetId="6">#REF!</definedName>
    <definedName name="_SLU48" localSheetId="7">#REF!</definedName>
    <definedName name="_SLU48" localSheetId="0">#REF!</definedName>
    <definedName name="_SLU48">#REF!</definedName>
    <definedName name="_SLU910" localSheetId="2">#REF!</definedName>
    <definedName name="_SLU910" localSheetId="4">#REF!</definedName>
    <definedName name="_SLU910" localSheetId="7">#REF!</definedName>
    <definedName name="_SLU910">#REF!</definedName>
    <definedName name="_Sort" localSheetId="2" hidden="1">#REF!</definedName>
    <definedName name="_Sort" localSheetId="4" hidden="1">#REF!</definedName>
    <definedName name="_Sort" localSheetId="7" hidden="1">#REF!</definedName>
    <definedName name="_Sort" hidden="1">#REF!</definedName>
    <definedName name="_SUB1" localSheetId="2">[30]Análisis!#REF!</definedName>
    <definedName name="_SUB1" localSheetId="4">[30]Análisis!#REF!</definedName>
    <definedName name="_SUB1" localSheetId="7">[30]Análisis!#REF!</definedName>
    <definedName name="_SUB1">[30]Análisis!#REF!</definedName>
    <definedName name="_tax1" localSheetId="2">[38]Factura!#REF!</definedName>
    <definedName name="_tax1" localSheetId="4">[38]Factura!#REF!</definedName>
    <definedName name="_tax1" localSheetId="7">[38]Factura!#REF!</definedName>
    <definedName name="_tax1">[38]Factura!#REF!</definedName>
    <definedName name="_tax2" localSheetId="2">[38]Factura!#REF!</definedName>
    <definedName name="_tax2" localSheetId="4">[38]Factura!#REF!</definedName>
    <definedName name="_tax2" localSheetId="7">[38]Factura!#REF!</definedName>
    <definedName name="_tax2">[38]Factura!#REF!</definedName>
    <definedName name="_tax3" localSheetId="2">[38]Factura!#REF!</definedName>
    <definedName name="_tax3" localSheetId="4">[38]Factura!#REF!</definedName>
    <definedName name="_tax3" localSheetId="7">[38]Factura!#REF!</definedName>
    <definedName name="_tax3">[38]Factura!#REF!</definedName>
    <definedName name="_tax4" localSheetId="2">[38]Factura!#REF!</definedName>
    <definedName name="_tax4" localSheetId="4">[38]Factura!#REF!</definedName>
    <definedName name="_tax4" localSheetId="7">[38]Factura!#REF!</definedName>
    <definedName name="_tax4">[38]Factura!#REF!</definedName>
    <definedName name="_tc110" localSheetId="2">#REF!</definedName>
    <definedName name="_tc110" localSheetId="3">#REF!</definedName>
    <definedName name="_tc110" localSheetId="4">#REF!</definedName>
    <definedName name="_tc110" localSheetId="5">#REF!</definedName>
    <definedName name="_tc110" localSheetId="6">#REF!</definedName>
    <definedName name="_tc110" localSheetId="7">#REF!</definedName>
    <definedName name="_tc110" localSheetId="0">#REF!</definedName>
    <definedName name="_tc110">#REF!</definedName>
    <definedName name="_TC220" localSheetId="2">#REF!</definedName>
    <definedName name="_TC220" localSheetId="4">#REF!</definedName>
    <definedName name="_TC220" localSheetId="7">#REF!</definedName>
    <definedName name="_TC220">#REF!</definedName>
    <definedName name="_td6">[39]Equipos!$E$11</definedName>
    <definedName name="_VAR12">[11]Precio!$F$12</definedName>
    <definedName name="_VAR38">[11]Precio!$F$11</definedName>
    <definedName name="_VOB1" localSheetId="2">[25]Volumenes!#REF!</definedName>
    <definedName name="_VOB1" localSheetId="3">[25]Volumenes!#REF!</definedName>
    <definedName name="_VOB1" localSheetId="4">[25]Volumenes!#REF!</definedName>
    <definedName name="_VOB1" localSheetId="5">[25]Volumenes!#REF!</definedName>
    <definedName name="_VOB1" localSheetId="6">[25]Volumenes!#REF!</definedName>
    <definedName name="_VOB1" localSheetId="7">[25]Volumenes!#REF!</definedName>
    <definedName name="_VOB1" localSheetId="0">[25]Volumenes!#REF!</definedName>
    <definedName name="_VOB1">[25]Volumenes!#REF!</definedName>
    <definedName name="_YE42">'[31]Pu-Sanit.'!$C$194</definedName>
    <definedName name="_za1">'[24]Anal. horm.'!$F$222</definedName>
    <definedName name="_ZC1" localSheetId="2">#REF!</definedName>
    <definedName name="_ZC1" localSheetId="3">#REF!</definedName>
    <definedName name="_ZC1" localSheetId="4">#REF!</definedName>
    <definedName name="_ZC1" localSheetId="5">#REF!</definedName>
    <definedName name="_ZC1" localSheetId="6">#REF!</definedName>
    <definedName name="_ZC1" localSheetId="7">#REF!</definedName>
    <definedName name="_ZC1">#REF!</definedName>
    <definedName name="_ZE1" localSheetId="2">#REF!</definedName>
    <definedName name="_ZE1" localSheetId="4">#REF!</definedName>
    <definedName name="_ZE1" localSheetId="7">#REF!</definedName>
    <definedName name="_ZE1">#REF!</definedName>
    <definedName name="_ZE2" localSheetId="2">#REF!</definedName>
    <definedName name="_ZE2" localSheetId="4">#REF!</definedName>
    <definedName name="_ZE2" localSheetId="7">#REF!</definedName>
    <definedName name="_ZE2">#REF!</definedName>
    <definedName name="_ZE3" localSheetId="2">#REF!</definedName>
    <definedName name="_ZE3" localSheetId="4">#REF!</definedName>
    <definedName name="_ZE3" localSheetId="7">#REF!</definedName>
    <definedName name="_ZE3">#REF!</definedName>
    <definedName name="_ZE4" localSheetId="2">#REF!</definedName>
    <definedName name="_ZE4" localSheetId="4">#REF!</definedName>
    <definedName name="_ZE4" localSheetId="7">#REF!</definedName>
    <definedName name="_ZE4">#REF!</definedName>
    <definedName name="_ZE5" localSheetId="2">#REF!</definedName>
    <definedName name="_ZE5" localSheetId="4">#REF!</definedName>
    <definedName name="_ZE5" localSheetId="7">#REF!</definedName>
    <definedName name="_ZE5">#REF!</definedName>
    <definedName name="_ZE6" localSheetId="2">#REF!</definedName>
    <definedName name="_ZE6" localSheetId="4">#REF!</definedName>
    <definedName name="_ZE6" localSheetId="7">#REF!</definedName>
    <definedName name="_ZE6">#REF!</definedName>
    <definedName name="A" localSheetId="2">[3]A!#REF!</definedName>
    <definedName name="A" localSheetId="3">[3]A!#REF!</definedName>
    <definedName name="A" localSheetId="4">[3]A!#REF!</definedName>
    <definedName name="A" localSheetId="5">[3]A!#REF!</definedName>
    <definedName name="A" localSheetId="6">[3]A!#REF!</definedName>
    <definedName name="A" localSheetId="7">[3]A!#REF!</definedName>
    <definedName name="A" localSheetId="0">[3]A!#REF!</definedName>
    <definedName name="A">[3]A!#REF!</definedName>
    <definedName name="A.I.US" localSheetId="2">[40]Resumen!#REF!</definedName>
    <definedName name="A.I.US" localSheetId="4">[40]Resumen!#REF!</definedName>
    <definedName name="A.I.US" localSheetId="7">[40]Resumen!#REF!</definedName>
    <definedName name="A.I.US">[40]Resumen!#REF!</definedName>
    <definedName name="aa" localSheetId="2">#REF!</definedName>
    <definedName name="aa" localSheetId="3">#REF!</definedName>
    <definedName name="aa" localSheetId="4">#REF!</definedName>
    <definedName name="aa" localSheetId="5">#REF!</definedName>
    <definedName name="aa" localSheetId="6">#REF!</definedName>
    <definedName name="aa" localSheetId="7">#REF!</definedName>
    <definedName name="aa">#REF!</definedName>
    <definedName name="aa_2">"$#REF!.$B$109"</definedName>
    <definedName name="aa_3">"$#REF!.$B$109"</definedName>
    <definedName name="AAAA">[41]ANA!$F$932</definedName>
    <definedName name="aaaaa" localSheetId="2">#REF!</definedName>
    <definedName name="aaaaa" localSheetId="3">#REF!</definedName>
    <definedName name="aaaaa" localSheetId="4">#REF!</definedName>
    <definedName name="aaaaa" localSheetId="5">#REF!</definedName>
    <definedName name="aaaaa" localSheetId="6">#REF!</definedName>
    <definedName name="aaaaa" localSheetId="7">#REF!</definedName>
    <definedName name="aaaaa">#REF!</definedName>
    <definedName name="aaaaaaa" localSheetId="2">#REF!</definedName>
    <definedName name="aaaaaaa" localSheetId="4">#REF!</definedName>
    <definedName name="aaaaaaa" localSheetId="7">#REF!</definedName>
    <definedName name="aaaaaaa">#REF!</definedName>
    <definedName name="AAG">[11]Precio!$F$20</definedName>
    <definedName name="AAPA">[33]Precio!$F$25</definedName>
    <definedName name="AAPE">[33]Precio!$F$24</definedName>
    <definedName name="ab" localSheetId="2">#REF!</definedName>
    <definedName name="ab" localSheetId="3">#REF!</definedName>
    <definedName name="ab" localSheetId="4">#REF!</definedName>
    <definedName name="ab" localSheetId="5">#REF!</definedName>
    <definedName name="ab" localSheetId="6">#REF!</definedName>
    <definedName name="ab" localSheetId="7">#REF!</definedName>
    <definedName name="ab">#REF!</definedName>
    <definedName name="ababa1" localSheetId="2">[25]Volumenes!#REF!</definedName>
    <definedName name="ababa1" localSheetId="3">[25]Volumenes!#REF!</definedName>
    <definedName name="ababa1" localSheetId="4">[25]Volumenes!#REF!</definedName>
    <definedName name="ababa1" localSheetId="5">[25]Volumenes!#REF!</definedName>
    <definedName name="ababa1" localSheetId="6">[25]Volumenes!#REF!</definedName>
    <definedName name="ababa1" localSheetId="7">[25]Volumenes!#REF!</definedName>
    <definedName name="ababa1">[25]Volumenes!#REF!</definedName>
    <definedName name="ababa2" localSheetId="2">[25]Volumenes!#REF!</definedName>
    <definedName name="ababa2" localSheetId="3">[25]Volumenes!#REF!</definedName>
    <definedName name="ababa2" localSheetId="4">[25]Volumenes!#REF!</definedName>
    <definedName name="ababa2" localSheetId="5">[25]Volumenes!#REF!</definedName>
    <definedName name="ababa2" localSheetId="6">[25]Volumenes!#REF!</definedName>
    <definedName name="ababa2" localSheetId="7">[25]Volumenes!#REF!</definedName>
    <definedName name="ababa2">[25]Volumenes!#REF!</definedName>
    <definedName name="ababa3" localSheetId="2">[25]Volumenes!#REF!</definedName>
    <definedName name="ababa3" localSheetId="3">[25]Volumenes!#REF!</definedName>
    <definedName name="ababa3" localSheetId="4">[25]Volumenes!#REF!</definedName>
    <definedName name="ababa3" localSheetId="5">[25]Volumenes!#REF!</definedName>
    <definedName name="ababa3" localSheetId="6">[25]Volumenes!#REF!</definedName>
    <definedName name="ababa3" localSheetId="7">[25]Volumenes!#REF!</definedName>
    <definedName name="ababa3">[25]Volumenes!#REF!</definedName>
    <definedName name="abaco1" localSheetId="2">[25]Volumenes!#REF!</definedName>
    <definedName name="abaco1" localSheetId="4">[25]Volumenes!#REF!</definedName>
    <definedName name="abaco1" localSheetId="7">[25]Volumenes!#REF!</definedName>
    <definedName name="abaco1">[25]Volumenes!#REF!</definedName>
    <definedName name="abaco2" localSheetId="2">[25]Volumenes!#REF!</definedName>
    <definedName name="abaco2" localSheetId="4">[25]Volumenes!#REF!</definedName>
    <definedName name="abaco2" localSheetId="7">[25]Volumenes!#REF!</definedName>
    <definedName name="abaco2">[25]Volumenes!#REF!</definedName>
    <definedName name="abaco3" localSheetId="2">[25]Volumenes!#REF!</definedName>
    <definedName name="abaco3" localSheetId="4">[25]Volumenes!#REF!</definedName>
    <definedName name="abaco3" localSheetId="7">[25]Volumenes!#REF!</definedName>
    <definedName name="abaco3">[25]Volumenes!#REF!</definedName>
    <definedName name="abanico" localSheetId="2">'[34]Pres. '!#REF!</definedName>
    <definedName name="abanico" localSheetId="4">'[34]Pres. '!#REF!</definedName>
    <definedName name="abanico" localSheetId="7">'[34]Pres. '!#REF!</definedName>
    <definedName name="abanico">'[34]Pres. '!#REF!</definedName>
    <definedName name="ABANICOCONLUZ">[35]Materiales!$E$58</definedName>
    <definedName name="ABANICODEPARED">[42]Analisis!$F$474</definedName>
    <definedName name="ABANICOSINLUZ">[35]Materiales!$E$59</definedName>
    <definedName name="ABANICOTECHO">[43]Analisis!$F$446</definedName>
    <definedName name="ABANICOTECHOS">[42]Analisis!$F$469</definedName>
    <definedName name="ABN" localSheetId="2">#REF!</definedName>
    <definedName name="ABN" localSheetId="3">#REF!</definedName>
    <definedName name="ABN" localSheetId="4">#REF!</definedName>
    <definedName name="ABN" localSheetId="5">#REF!</definedName>
    <definedName name="ABN" localSheetId="6">#REF!</definedName>
    <definedName name="ABN" localSheetId="7">#REF!</definedName>
    <definedName name="ABN">#REF!</definedName>
    <definedName name="ABULT" localSheetId="2">#REF!</definedName>
    <definedName name="ABULT" localSheetId="4">#REF!</definedName>
    <definedName name="ABULT" localSheetId="7">#REF!</definedName>
    <definedName name="ABULT">#REF!</definedName>
    <definedName name="AC" localSheetId="2">#REF!</definedName>
    <definedName name="AC" localSheetId="4">#REF!</definedName>
    <definedName name="AC" localSheetId="7">#REF!</definedName>
    <definedName name="AC">#REF!</definedName>
    <definedName name="ACA_1">'[44]A-civil'!$A$2024:$G$2024</definedName>
    <definedName name="ACA_2">'[44]A-civil'!$A$2025:$G$2025</definedName>
    <definedName name="ACA_6">'[44]A-civil'!$A$2029:$G$2029</definedName>
    <definedName name="ACA_7">'[44]A-civil'!$A$2030:$G$2030</definedName>
    <definedName name="ACAHOR175" localSheetId="2">#REF!</definedName>
    <definedName name="ACAHOR175" localSheetId="3">#REF!</definedName>
    <definedName name="ACAHOR175" localSheetId="4">#REF!</definedName>
    <definedName name="ACAHOR175" localSheetId="5">#REF!</definedName>
    <definedName name="ACAHOR175" localSheetId="6">#REF!</definedName>
    <definedName name="ACAHOR175" localSheetId="7">#REF!</definedName>
    <definedName name="ACAHOR175" localSheetId="0">#REF!</definedName>
    <definedName name="ACAHOR175">#REF!</definedName>
    <definedName name="ACAHOR3" localSheetId="2">#REF!</definedName>
    <definedName name="ACAHOR3" localSheetId="4">#REF!</definedName>
    <definedName name="ACAHOR3" localSheetId="5">#REF!</definedName>
    <definedName name="ACAHOR3" localSheetId="6">#REF!</definedName>
    <definedName name="ACAHOR3" localSheetId="7">#REF!</definedName>
    <definedName name="ACAHOR3">#REF!</definedName>
    <definedName name="ACAHOR4" localSheetId="2">#REF!</definedName>
    <definedName name="ACAHOR4" localSheetId="4">#REF!</definedName>
    <definedName name="ACAHOR4" localSheetId="5">#REF!</definedName>
    <definedName name="ACAHOR4" localSheetId="6">#REF!</definedName>
    <definedName name="ACAHOR4" localSheetId="7">#REF!</definedName>
    <definedName name="ACAHOR4">#REF!</definedName>
    <definedName name="ACAHOR5" localSheetId="2">#REF!</definedName>
    <definedName name="ACAHOR5" localSheetId="4">#REF!</definedName>
    <definedName name="ACAHOR5" localSheetId="5">#REF!</definedName>
    <definedName name="ACAHOR5" localSheetId="6">#REF!</definedName>
    <definedName name="ACAHOR5" localSheetId="7">#REF!</definedName>
    <definedName name="ACAHOR5">#REF!</definedName>
    <definedName name="ACAINBL" localSheetId="2">#REF!</definedName>
    <definedName name="ACAINBL" localSheetId="3">#REF!</definedName>
    <definedName name="ACAINBL" localSheetId="4">#REF!</definedName>
    <definedName name="ACAINBL" localSheetId="5">#REF!</definedName>
    <definedName name="ACAINBL" localSheetId="6">#REF!</definedName>
    <definedName name="ACAINBL" localSheetId="7">#REF!</definedName>
    <definedName name="ACAINBL" localSheetId="0">#REF!</definedName>
    <definedName name="ACAINBL">#REF!</definedName>
    <definedName name="ACAINVIG" localSheetId="2">#REF!</definedName>
    <definedName name="ACAINVIG" localSheetId="4">#REF!</definedName>
    <definedName name="ACAINVIG" localSheetId="7">#REF!</definedName>
    <definedName name="ACAINVIG">#REF!</definedName>
    <definedName name="ACAINZAP" localSheetId="2">#REF!</definedName>
    <definedName name="ACAINZAP" localSheetId="4">#REF!</definedName>
    <definedName name="ACAINZAP" localSheetId="7">#REF!</definedName>
    <definedName name="ACAINZAP">#REF!</definedName>
    <definedName name="ACARREO12BLOCK12" localSheetId="2">#REF!</definedName>
    <definedName name="ACARREO12BLOCK12" localSheetId="4">#REF!</definedName>
    <definedName name="ACARREO12BLOCK12" localSheetId="7">#REF!</definedName>
    <definedName name="ACARREO12BLOCK12">#REF!</definedName>
    <definedName name="ACARREO12BLOCK6" localSheetId="2">#REF!</definedName>
    <definedName name="ACARREO12BLOCK6" localSheetId="4">#REF!</definedName>
    <definedName name="ACARREO12BLOCK6" localSheetId="7">#REF!</definedName>
    <definedName name="ACARREO12BLOCK6">#REF!</definedName>
    <definedName name="ACARREO12BLOCK8" localSheetId="2">#REF!</definedName>
    <definedName name="ACARREO12BLOCK8" localSheetId="4">#REF!</definedName>
    <definedName name="ACARREO12BLOCK8" localSheetId="7">#REF!</definedName>
    <definedName name="ACARREO12BLOCK8">#REF!</definedName>
    <definedName name="ACARREOADO50080" localSheetId="2">#REF!</definedName>
    <definedName name="ACARREOADO50080" localSheetId="4">#REF!</definedName>
    <definedName name="ACARREOADO50080" localSheetId="5">#REF!</definedName>
    <definedName name="ACARREOADO50080" localSheetId="6">#REF!</definedName>
    <definedName name="ACARREOADO50080" localSheetId="7">#REF!</definedName>
    <definedName name="ACARREOADO50080">#REF!</definedName>
    <definedName name="ACARREOADO511" localSheetId="2">#REF!</definedName>
    <definedName name="ACARREOADO511" localSheetId="4">#REF!</definedName>
    <definedName name="ACARREOADO511" localSheetId="5">#REF!</definedName>
    <definedName name="ACARREOADO511" localSheetId="6">#REF!</definedName>
    <definedName name="ACARREOADO511" localSheetId="7">#REF!</definedName>
    <definedName name="ACARREOADO511">#REF!</definedName>
    <definedName name="ACARREOADO604" localSheetId="2">#REF!</definedName>
    <definedName name="ACARREOADO604" localSheetId="4">#REF!</definedName>
    <definedName name="ACARREOADO604" localSheetId="5">#REF!</definedName>
    <definedName name="ACARREOADO604" localSheetId="6">#REF!</definedName>
    <definedName name="ACARREOADO604" localSheetId="7">#REF!</definedName>
    <definedName name="ACARREOADO604">#REF!</definedName>
    <definedName name="ACARREOBLINTEL6X8X8" localSheetId="2">#REF!</definedName>
    <definedName name="ACARREOBLINTEL6X8X8" localSheetId="4">#REF!</definedName>
    <definedName name="ACARREOBLINTEL6X8X8" localSheetId="7">#REF!</definedName>
    <definedName name="ACARREOBLINTEL6X8X8">#REF!</definedName>
    <definedName name="ACARREOBLINTEL8X8X8" localSheetId="2">#REF!</definedName>
    <definedName name="ACARREOBLINTEL8X8X8" localSheetId="4">#REF!</definedName>
    <definedName name="ACARREOBLINTEL8X8X8" localSheetId="7">#REF!</definedName>
    <definedName name="ACARREOBLINTEL8X8X8">#REF!</definedName>
    <definedName name="ACARREOBLOCALPER" localSheetId="2">#REF!</definedName>
    <definedName name="ACARREOBLOCALPER" localSheetId="4">#REF!</definedName>
    <definedName name="ACARREOBLOCALPER" localSheetId="5">#REF!</definedName>
    <definedName name="ACARREOBLOCALPER" localSheetId="6">#REF!</definedName>
    <definedName name="ACARREOBLOCALPER" localSheetId="7">#REF!</definedName>
    <definedName name="ACARREOBLOCALPER">#REF!</definedName>
    <definedName name="ACARREOBLOCK12" localSheetId="2">#REF!</definedName>
    <definedName name="ACARREOBLOCK12" localSheetId="4">#REF!</definedName>
    <definedName name="ACARREOBLOCK12" localSheetId="7">#REF!</definedName>
    <definedName name="ACARREOBLOCK12">#REF!</definedName>
    <definedName name="ACARREOBLOCK4" localSheetId="2">#REF!</definedName>
    <definedName name="ACARREOBLOCK4" localSheetId="4">#REF!</definedName>
    <definedName name="ACARREOBLOCK4" localSheetId="7">#REF!</definedName>
    <definedName name="ACARREOBLOCK4">#REF!</definedName>
    <definedName name="ACARREOBLOCK5" localSheetId="2">#REF!</definedName>
    <definedName name="ACARREOBLOCK5" localSheetId="4">#REF!</definedName>
    <definedName name="ACARREOBLOCK5" localSheetId="7">#REF!</definedName>
    <definedName name="ACARREOBLOCK5">#REF!</definedName>
    <definedName name="ACARREOBLOCK6" localSheetId="2">#REF!</definedName>
    <definedName name="ACARREOBLOCK6" localSheetId="4">#REF!</definedName>
    <definedName name="ACARREOBLOCK6" localSheetId="7">#REF!</definedName>
    <definedName name="ACARREOBLOCK6">#REF!</definedName>
    <definedName name="ACARREOBLOCK6DEC" localSheetId="2">#REF!</definedName>
    <definedName name="ACARREOBLOCK6DEC" localSheetId="4">#REF!</definedName>
    <definedName name="ACARREOBLOCK6DEC" localSheetId="5">#REF!</definedName>
    <definedName name="ACARREOBLOCK6DEC" localSheetId="6">#REF!</definedName>
    <definedName name="ACARREOBLOCK6DEC" localSheetId="7">#REF!</definedName>
    <definedName name="ACARREOBLOCK6DEC">#REF!</definedName>
    <definedName name="ACARREOBLOCK6TEX" localSheetId="2">#REF!</definedName>
    <definedName name="ACARREOBLOCK6TEX" localSheetId="4">#REF!</definedName>
    <definedName name="ACARREOBLOCK6TEX" localSheetId="5">#REF!</definedName>
    <definedName name="ACARREOBLOCK6TEX" localSheetId="6">#REF!</definedName>
    <definedName name="ACARREOBLOCK6TEX" localSheetId="7">#REF!</definedName>
    <definedName name="ACARREOBLOCK6TEX">#REF!</definedName>
    <definedName name="ACARREOBLOCK8" localSheetId="2">#REF!</definedName>
    <definedName name="ACARREOBLOCK8" localSheetId="4">#REF!</definedName>
    <definedName name="ACARREOBLOCK8" localSheetId="7">#REF!</definedName>
    <definedName name="ACARREOBLOCK8">#REF!</definedName>
    <definedName name="ACARREOBLOCK8DEC" localSheetId="2">#REF!</definedName>
    <definedName name="ACARREOBLOCK8DEC" localSheetId="4">#REF!</definedName>
    <definedName name="ACARREOBLOCK8DEC" localSheetId="5">#REF!</definedName>
    <definedName name="ACARREOBLOCK8DEC" localSheetId="6">#REF!</definedName>
    <definedName name="ACARREOBLOCK8DEC" localSheetId="7">#REF!</definedName>
    <definedName name="ACARREOBLOCK8DEC">#REF!</definedName>
    <definedName name="ACARREOBLOCK8TEX" localSheetId="2">#REF!</definedName>
    <definedName name="ACARREOBLOCK8TEX" localSheetId="4">#REF!</definedName>
    <definedName name="ACARREOBLOCK8TEX" localSheetId="5">#REF!</definedName>
    <definedName name="ACARREOBLOCK8TEX" localSheetId="6">#REF!</definedName>
    <definedName name="ACARREOBLOCK8TEX" localSheetId="7">#REF!</definedName>
    <definedName name="ACARREOBLOCK8TEX">#REF!</definedName>
    <definedName name="ACARREOBLOVIGA6" localSheetId="2">#REF!</definedName>
    <definedName name="ACARREOBLOVIGA6" localSheetId="4">#REF!</definedName>
    <definedName name="ACARREOBLOVIGA6" localSheetId="7">#REF!</definedName>
    <definedName name="ACARREOBLOVIGA6">#REF!</definedName>
    <definedName name="ACARREOBLOVIGA8" localSheetId="2">#REF!</definedName>
    <definedName name="ACARREOBLOVIGA8" localSheetId="4">#REF!</definedName>
    <definedName name="ACARREOBLOVIGA8" localSheetId="7">#REF!</definedName>
    <definedName name="ACARREOBLOVIGA8">#REF!</definedName>
    <definedName name="ACARREOBLOVJE" localSheetId="2">#REF!</definedName>
    <definedName name="ACARREOBLOVJE" localSheetId="4">#REF!</definedName>
    <definedName name="ACARREOBLOVJE" localSheetId="5">#REF!</definedName>
    <definedName name="ACARREOBLOVJE" localSheetId="6">#REF!</definedName>
    <definedName name="ACARREOBLOVJE" localSheetId="7">#REF!</definedName>
    <definedName name="ACARREOBLOVJE">#REF!</definedName>
    <definedName name="ACARREOGRA3030" localSheetId="2">#REF!</definedName>
    <definedName name="ACARREOGRA3030" localSheetId="4">#REF!</definedName>
    <definedName name="ACARREOGRA3030" localSheetId="5">#REF!</definedName>
    <definedName name="ACARREOGRA3030" localSheetId="6">#REF!</definedName>
    <definedName name="ACARREOGRA3030" localSheetId="7">#REF!</definedName>
    <definedName name="ACARREOGRA3030">#REF!</definedName>
    <definedName name="ACARREOGRA4040" localSheetId="2">#REF!</definedName>
    <definedName name="ACARREOGRA4040" localSheetId="4">#REF!</definedName>
    <definedName name="ACARREOGRA4040" localSheetId="5">#REF!</definedName>
    <definedName name="ACARREOGRA4040" localSheetId="6">#REF!</definedName>
    <definedName name="ACARREOGRA4040" localSheetId="7">#REF!</definedName>
    <definedName name="ACARREOGRA4040">#REF!</definedName>
    <definedName name="ACARREOGRANITOVJE" localSheetId="2">#REF!</definedName>
    <definedName name="ACARREOGRANITOVJE" localSheetId="4">#REF!</definedName>
    <definedName name="ACARREOGRANITOVJE" localSheetId="5">#REF!</definedName>
    <definedName name="ACARREOGRANITOVJE" localSheetId="6">#REF!</definedName>
    <definedName name="ACARREOGRANITOVJE" localSheetId="7">#REF!</definedName>
    <definedName name="ACARREOGRANITOVJE">#REF!</definedName>
    <definedName name="ACARREOLAV1" localSheetId="2">#REF!</definedName>
    <definedName name="ACARREOLAV1" localSheetId="4">#REF!</definedName>
    <definedName name="ACARREOLAV1" localSheetId="5">#REF!</definedName>
    <definedName name="ACARREOLAV1" localSheetId="6">#REF!</definedName>
    <definedName name="ACARREOLAV1" localSheetId="7">#REF!</definedName>
    <definedName name="ACARREOLAV1">#REF!</definedName>
    <definedName name="ACARREOLAV2" localSheetId="2">#REF!</definedName>
    <definedName name="ACARREOLAV2" localSheetId="4">#REF!</definedName>
    <definedName name="ACARREOLAV2" localSheetId="5">#REF!</definedName>
    <definedName name="ACARREOLAV2" localSheetId="6">#REF!</definedName>
    <definedName name="ACARREOLAV2" localSheetId="7">#REF!</definedName>
    <definedName name="ACARREOLAV2">#REF!</definedName>
    <definedName name="ACARREOPISOS" localSheetId="2">#REF!</definedName>
    <definedName name="ACARREOPISOS" localSheetId="4">#REF!</definedName>
    <definedName name="ACARREOPISOS" localSheetId="7">#REF!</definedName>
    <definedName name="ACARREOPISOS">#REF!</definedName>
    <definedName name="ACARREOVER" localSheetId="2">#REF!</definedName>
    <definedName name="ACARREOVER" localSheetId="4">#REF!</definedName>
    <definedName name="ACARREOVER" localSheetId="5">#REF!</definedName>
    <definedName name="ACARREOVER" localSheetId="6">#REF!</definedName>
    <definedName name="ACARREOVER" localSheetId="7">#REF!</definedName>
    <definedName name="ACARREOVER">#REF!</definedName>
    <definedName name="ACARREOZOCALOS" localSheetId="2">#REF!</definedName>
    <definedName name="ACARREOZOCALOS" localSheetId="4">#REF!</definedName>
    <definedName name="ACARREOZOCALOS" localSheetId="7">#REF!</definedName>
    <definedName name="ACARREOZOCALOS">#REF!</definedName>
    <definedName name="ACARREPTABLETA" localSheetId="2">#REF!</definedName>
    <definedName name="ACARREPTABLETA" localSheetId="4">#REF!</definedName>
    <definedName name="ACARREPTABLETA" localSheetId="7">#REF!</definedName>
    <definedName name="ACARREPTABLETA">#REF!</definedName>
    <definedName name="Accesorioi" localSheetId="2">#REF!</definedName>
    <definedName name="Accesorioi" localSheetId="4">#REF!</definedName>
    <definedName name="Accesorioi" localSheetId="7">#REF!</definedName>
    <definedName name="Accesorioi">#REF!</definedName>
    <definedName name="AccesorioL" localSheetId="2">#REF!</definedName>
    <definedName name="AccesorioL" localSheetId="4">#REF!</definedName>
    <definedName name="AccesorioL" localSheetId="7">#REF!</definedName>
    <definedName name="AccesorioL">#REF!</definedName>
    <definedName name="ace">'[45]Anal. horm.'!$F$1325</definedName>
    <definedName name="ACECEFRO" localSheetId="3">'[5]Anal. horm.'!$F$1325</definedName>
    <definedName name="ACECEFRO" localSheetId="4">'[5]Anal. horm.'!$F$1325</definedName>
    <definedName name="ACECEFRO" localSheetId="5">'[5]Anal. horm.'!$F$1325</definedName>
    <definedName name="ACECEFRO" localSheetId="6">'[5]Anal. horm.'!$F$1325</definedName>
    <definedName name="ACECEFRO" localSheetId="7">'[5]Anal. horm.'!$F$1325</definedName>
    <definedName name="ACECEFRO" localSheetId="0">'[5]Anal. horm.'!$F$1325</definedName>
    <definedName name="ACECEFRO">'[6]Anal. horm.'!$F$1325</definedName>
    <definedName name="ACECOVI" localSheetId="2">#REF!</definedName>
    <definedName name="ACECOVI" localSheetId="3">#REF!</definedName>
    <definedName name="ACECOVI" localSheetId="4">#REF!</definedName>
    <definedName name="ACECOVI" localSheetId="5">#REF!</definedName>
    <definedName name="ACECOVI" localSheetId="6">#REF!</definedName>
    <definedName name="ACECOVI" localSheetId="7">#REF!</definedName>
    <definedName name="ACECOVI">#REF!</definedName>
    <definedName name="ACEDIVIMA" localSheetId="2">#REF!</definedName>
    <definedName name="ACEDIVIMA" localSheetId="4">#REF!</definedName>
    <definedName name="ACEDIVIMA" localSheetId="7">#REF!</definedName>
    <definedName name="ACEDIVIMA">#REF!</definedName>
    <definedName name="ACEFRA" localSheetId="2">#REF!</definedName>
    <definedName name="ACEFRA" localSheetId="4">#REF!</definedName>
    <definedName name="ACEFRA" localSheetId="5">#REF!</definedName>
    <definedName name="ACEFRA" localSheetId="6">#REF!</definedName>
    <definedName name="ACEFRA" localSheetId="7">#REF!</definedName>
    <definedName name="ACEFRA">#REF!</definedName>
    <definedName name="ACELORA" localSheetId="2">#REF!</definedName>
    <definedName name="ACELORA" localSheetId="4">#REF!</definedName>
    <definedName name="ACELORA" localSheetId="7">#REF!</definedName>
    <definedName name="ACELORA">#REF!</definedName>
    <definedName name="ACENUVI" localSheetId="2">[25]Jornal!#REF!</definedName>
    <definedName name="ACENUVI" localSheetId="4">[25]Jornal!#REF!</definedName>
    <definedName name="ACENUVI" localSheetId="7">[25]Jornal!#REF!</definedName>
    <definedName name="ACENUVI">[25]Jornal!#REF!</definedName>
    <definedName name="ACERA" localSheetId="2">#REF!</definedName>
    <definedName name="ACERA" localSheetId="3">#REF!</definedName>
    <definedName name="ACERA" localSheetId="4">#REF!</definedName>
    <definedName name="ACERA" localSheetId="5">#REF!</definedName>
    <definedName name="ACERA" localSheetId="6">#REF!</definedName>
    <definedName name="ACERA" localSheetId="7">#REF!</definedName>
    <definedName name="ACERA" localSheetId="0">#REF!</definedName>
    <definedName name="ACERA">#REF!</definedName>
    <definedName name="acera1" localSheetId="2">#REF!</definedName>
    <definedName name="acera1" localSheetId="4">#REF!</definedName>
    <definedName name="acera1" localSheetId="7">#REF!</definedName>
    <definedName name="acera1">#REF!</definedName>
    <definedName name="acera12" localSheetId="2">#REF!</definedName>
    <definedName name="acera12" localSheetId="4">#REF!</definedName>
    <definedName name="acera12" localSheetId="7">#REF!</definedName>
    <definedName name="acera12">#REF!</definedName>
    <definedName name="ACERAES" localSheetId="2">#REF!</definedName>
    <definedName name="ACERAES" localSheetId="4">#REF!</definedName>
    <definedName name="ACERAES" localSheetId="7">#REF!</definedName>
    <definedName name="ACERAES">#REF!</definedName>
    <definedName name="aceras">[46]ANALISIS!$H$722</definedName>
    <definedName name="ACERO" localSheetId="2">#REF!</definedName>
    <definedName name="ACERO" localSheetId="3">#REF!</definedName>
    <definedName name="ACERO" localSheetId="4">#REF!</definedName>
    <definedName name="ACERO" localSheetId="5">#REF!</definedName>
    <definedName name="ACERO" localSheetId="6">#REF!</definedName>
    <definedName name="ACERO" localSheetId="7">#REF!</definedName>
    <definedName name="ACERO" localSheetId="0">#REF!</definedName>
    <definedName name="ACERO">#REF!</definedName>
    <definedName name="Acero.1er.Enrase.Villas" localSheetId="2">#REF!</definedName>
    <definedName name="Acero.1er.Enrase.Villas" localSheetId="4">#REF!</definedName>
    <definedName name="Acero.1er.Enrase.Villas" localSheetId="7">#REF!</definedName>
    <definedName name="Acero.1er.Enrase.Villas">#REF!</definedName>
    <definedName name="Acero.1er.Entrepiso.Villa" localSheetId="2">#REF!</definedName>
    <definedName name="Acero.1er.Entrepiso.Villa" localSheetId="4">#REF!</definedName>
    <definedName name="Acero.1er.Entrepiso.Villa" localSheetId="7">#REF!</definedName>
    <definedName name="Acero.1er.Entrepiso.Villa">#REF!</definedName>
    <definedName name="Acero.2do.Enrase.Villas" localSheetId="2">#REF!</definedName>
    <definedName name="Acero.2do.Enrase.Villas" localSheetId="4">#REF!</definedName>
    <definedName name="Acero.2do.Enrase.Villas" localSheetId="7">#REF!</definedName>
    <definedName name="Acero.2do.Enrase.Villas">#REF!</definedName>
    <definedName name="Acero.2do.Entrepiso.Villas" localSheetId="2">#REF!</definedName>
    <definedName name="Acero.2do.Entrepiso.Villas" localSheetId="4">#REF!</definedName>
    <definedName name="Acero.2do.Entrepiso.Villas" localSheetId="7">#REF!</definedName>
    <definedName name="Acero.2do.Entrepiso.Villas">#REF!</definedName>
    <definedName name="Acero.3erEnrase.Villas" localSheetId="2">#REF!</definedName>
    <definedName name="Acero.3erEnrase.Villas" localSheetId="4">#REF!</definedName>
    <definedName name="Acero.3erEnrase.Villas" localSheetId="7">#REF!</definedName>
    <definedName name="Acero.3erEnrase.Villas">#REF!</definedName>
    <definedName name="Acero.60" localSheetId="2">#REF!</definedName>
    <definedName name="Acero.60" localSheetId="4">#REF!</definedName>
    <definedName name="Acero.60" localSheetId="7">#REF!</definedName>
    <definedName name="Acero.60">#REF!</definedName>
    <definedName name="Acero.C1.1erN.Villa">'[47]Detalle Acero'!$H$26</definedName>
    <definedName name="Acero.C1.2doN.Villa" localSheetId="2">#REF!</definedName>
    <definedName name="Acero.C1.2doN.Villa" localSheetId="3">#REF!</definedName>
    <definedName name="Acero.C1.2doN.Villa" localSheetId="4">#REF!</definedName>
    <definedName name="Acero.C1.2doN.Villa" localSheetId="5">#REF!</definedName>
    <definedName name="Acero.C1.2doN.Villa" localSheetId="6">#REF!</definedName>
    <definedName name="Acero.C1.2doN.Villa" localSheetId="7">#REF!</definedName>
    <definedName name="Acero.C1.2doN.Villa">#REF!</definedName>
    <definedName name="Acero.C2.1erN.Villa">'[47]Detalle Acero'!$L$26</definedName>
    <definedName name="Acero.C3.2doN" localSheetId="2">#REF!</definedName>
    <definedName name="Acero.C3.2doN" localSheetId="3">#REF!</definedName>
    <definedName name="Acero.C3.2doN" localSheetId="4">#REF!</definedName>
    <definedName name="Acero.C3.2doN" localSheetId="5">#REF!</definedName>
    <definedName name="Acero.C3.2doN" localSheetId="6">#REF!</definedName>
    <definedName name="Acero.C3.2doN" localSheetId="7">#REF!</definedName>
    <definedName name="Acero.C3.2doN">#REF!</definedName>
    <definedName name="Acero.C4.1erN.Villa" localSheetId="2">#REF!</definedName>
    <definedName name="Acero.C4.1erN.Villa" localSheetId="4">#REF!</definedName>
    <definedName name="Acero.C4.1erN.Villa" localSheetId="7">#REF!</definedName>
    <definedName name="Acero.C4.1erN.Villa">#REF!</definedName>
    <definedName name="Acero.C4.2doN.Villas" localSheetId="2">#REF!</definedName>
    <definedName name="Acero.C4.2doN.Villas" localSheetId="4">#REF!</definedName>
    <definedName name="Acero.C4.2doN.Villas" localSheetId="7">#REF!</definedName>
    <definedName name="Acero.C4.2doN.Villas">#REF!</definedName>
    <definedName name="Acero.Losa.Techo.Villas" localSheetId="2">#REF!</definedName>
    <definedName name="Acero.Losa.Techo.Villas" localSheetId="4">#REF!</definedName>
    <definedName name="Acero.Losa.Techo.Villas" localSheetId="7">#REF!</definedName>
    <definedName name="Acero.Losa.Techo.Villas">#REF!</definedName>
    <definedName name="Acero.MA" localSheetId="2">#REF!</definedName>
    <definedName name="Acero.MA" localSheetId="4">#REF!</definedName>
    <definedName name="Acero.MA" localSheetId="7">#REF!</definedName>
    <definedName name="Acero.MA">#REF!</definedName>
    <definedName name="Acero.platea.Villa">'[47]Detalle Acero'!$D$26</definedName>
    <definedName name="Acero.V1E.Villas" localSheetId="2">#REF!</definedName>
    <definedName name="Acero.V1E.Villas" localSheetId="3">#REF!</definedName>
    <definedName name="Acero.V1E.Villas" localSheetId="4">#REF!</definedName>
    <definedName name="Acero.V1E.Villas" localSheetId="5">#REF!</definedName>
    <definedName name="Acero.V1E.Villas" localSheetId="6">#REF!</definedName>
    <definedName name="Acero.V1E.Villas" localSheetId="7">#REF!</definedName>
    <definedName name="Acero.V1E.Villas">#REF!</definedName>
    <definedName name="Acero.V1T.Villas" localSheetId="2">#REF!</definedName>
    <definedName name="Acero.V1T.Villas" localSheetId="4">#REF!</definedName>
    <definedName name="Acero.V1T.Villas" localSheetId="7">#REF!</definedName>
    <definedName name="Acero.V1T.Villas">#REF!</definedName>
    <definedName name="Acero.V2E.Villas" localSheetId="2">#REF!</definedName>
    <definedName name="Acero.V2E.Villas" localSheetId="4">#REF!</definedName>
    <definedName name="Acero.V2E.Villas" localSheetId="7">#REF!</definedName>
    <definedName name="Acero.V2E.Villas">#REF!</definedName>
    <definedName name="Acero.V2T.Villas" localSheetId="2">#REF!</definedName>
    <definedName name="Acero.V2T.Villas" localSheetId="4">#REF!</definedName>
    <definedName name="Acero.V2T.Villas" localSheetId="7">#REF!</definedName>
    <definedName name="Acero.V2T.Villas">#REF!</definedName>
    <definedName name="Acero.V3E.Villas" localSheetId="2">#REF!</definedName>
    <definedName name="Acero.V3E.Villas" localSheetId="4">#REF!</definedName>
    <definedName name="Acero.V3E.Villas" localSheetId="7">#REF!</definedName>
    <definedName name="Acero.V3E.Villas">#REF!</definedName>
    <definedName name="Acero.V3T.Villas" localSheetId="2">#REF!</definedName>
    <definedName name="Acero.V3T.Villas" localSheetId="4">#REF!</definedName>
    <definedName name="Acero.V3T.Villas" localSheetId="7">#REF!</definedName>
    <definedName name="Acero.V3T.Villas">#REF!</definedName>
    <definedName name="Acero.V4E.Villas" localSheetId="2">#REF!</definedName>
    <definedName name="Acero.V4E.Villas" localSheetId="4">#REF!</definedName>
    <definedName name="Acero.V4E.Villas" localSheetId="7">#REF!</definedName>
    <definedName name="Acero.V4E.Villas">#REF!</definedName>
    <definedName name="Acero.V4T.Villas" localSheetId="2">#REF!</definedName>
    <definedName name="Acero.V4T.Villas" localSheetId="4">#REF!</definedName>
    <definedName name="Acero.V4T.Villas" localSheetId="7">#REF!</definedName>
    <definedName name="Acero.V4T.Villas">#REF!</definedName>
    <definedName name="Acero.V5E.Villas" localSheetId="2">#REF!</definedName>
    <definedName name="Acero.V5E.Villas" localSheetId="4">#REF!</definedName>
    <definedName name="Acero.V5E.Villas" localSheetId="7">#REF!</definedName>
    <definedName name="Acero.V5E.Villas">#REF!</definedName>
    <definedName name="Acero.Viga.Platea.Villa">'[47]Detalle Acero'!$F$26</definedName>
    <definedName name="Acero_1">#N/A</definedName>
    <definedName name="Acero_1_2_____Grado_40">[48]Insumos!$B$6:$D$6</definedName>
    <definedName name="Acero_1_4______Grado_40">[48]Insumos!$B$7:$D$7</definedName>
    <definedName name="Acero_2">#N/A</definedName>
    <definedName name="Acero_3">#N/A</definedName>
    <definedName name="Acero_3_4__1_____Grado_40">[48]Insumos!$B$8:$D$8</definedName>
    <definedName name="Acero_3_8______Grado_40">[48]Insumos!$B$9:$D$9</definedName>
    <definedName name="Acero_Grado_60">'[49]LISTA DE PRECIO'!$C$6</definedName>
    <definedName name="ACERO1" localSheetId="2">#REF!</definedName>
    <definedName name="ACERO1" localSheetId="3">#REF!</definedName>
    <definedName name="ACERO1" localSheetId="4">#REF!</definedName>
    <definedName name="ACERO1" localSheetId="5">#REF!</definedName>
    <definedName name="ACERO1" localSheetId="6">#REF!</definedName>
    <definedName name="ACERO1" localSheetId="7">#REF!</definedName>
    <definedName name="ACERO1" localSheetId="0">#REF!</definedName>
    <definedName name="ACERO1">#REF!</definedName>
    <definedName name="ACERO1\2">[50]Materiales!$C$10</definedName>
    <definedName name="ACERO1\4">[50]Materiales!$C$14</definedName>
    <definedName name="ACERO12" localSheetId="2">#REF!</definedName>
    <definedName name="ACERO12" localSheetId="3">#REF!</definedName>
    <definedName name="ACERO12" localSheetId="4">#REF!</definedName>
    <definedName name="ACERO12" localSheetId="5">#REF!</definedName>
    <definedName name="ACERO12" localSheetId="6">#REF!</definedName>
    <definedName name="ACERO12" localSheetId="7">#REF!</definedName>
    <definedName name="ACERO12" localSheetId="0">#REF!</definedName>
    <definedName name="ACERO12">#REF!</definedName>
    <definedName name="ACERO1225" localSheetId="2">#REF!</definedName>
    <definedName name="ACERO1225" localSheetId="3">#REF!</definedName>
    <definedName name="ACERO1225" localSheetId="4">#REF!</definedName>
    <definedName name="ACERO1225" localSheetId="5">#REF!</definedName>
    <definedName name="ACERO1225" localSheetId="6">#REF!</definedName>
    <definedName name="ACERO1225" localSheetId="7">#REF!</definedName>
    <definedName name="ACERO1225" localSheetId="0">#REF!</definedName>
    <definedName name="ACERO1225">#REF!</definedName>
    <definedName name="ACERO14" localSheetId="2">#REF!</definedName>
    <definedName name="ACERO14" localSheetId="3">#REF!</definedName>
    <definedName name="ACERO14" localSheetId="4">#REF!</definedName>
    <definedName name="ACERO14" localSheetId="5">#REF!</definedName>
    <definedName name="ACERO14" localSheetId="6">#REF!</definedName>
    <definedName name="ACERO14" localSheetId="7">#REF!</definedName>
    <definedName name="ACERO14" localSheetId="0">#REF!</definedName>
    <definedName name="ACERO14">#REF!</definedName>
    <definedName name="acero2" localSheetId="2">#REF!</definedName>
    <definedName name="acero2" localSheetId="3">#REF!</definedName>
    <definedName name="acero2" localSheetId="4">#REF!</definedName>
    <definedName name="acero2" localSheetId="5">#REF!</definedName>
    <definedName name="acero2" localSheetId="6">#REF!</definedName>
    <definedName name="acero2" localSheetId="7">#REF!</definedName>
    <definedName name="acero2" localSheetId="0">#REF!</definedName>
    <definedName name="acero2">#REF!</definedName>
    <definedName name="ACERO3\8">[50]Materiales!$C$9</definedName>
    <definedName name="ACERO34" localSheetId="2">#REF!</definedName>
    <definedName name="ACERO34" localSheetId="3">#REF!</definedName>
    <definedName name="ACERO34" localSheetId="4">#REF!</definedName>
    <definedName name="ACERO34" localSheetId="5">#REF!</definedName>
    <definedName name="ACERO34" localSheetId="6">#REF!</definedName>
    <definedName name="ACERO34" localSheetId="7">#REF!</definedName>
    <definedName name="ACERO34" localSheetId="0">#REF!</definedName>
    <definedName name="ACERO34">#REF!</definedName>
    <definedName name="ACERO38" localSheetId="2">#REF!</definedName>
    <definedName name="ACERO38" localSheetId="3">#REF!</definedName>
    <definedName name="ACERO38" localSheetId="4">#REF!</definedName>
    <definedName name="ACERO38" localSheetId="5">#REF!</definedName>
    <definedName name="ACERO38" localSheetId="6">#REF!</definedName>
    <definedName name="ACERO38" localSheetId="7">#REF!</definedName>
    <definedName name="ACERO38" localSheetId="0">#REF!</definedName>
    <definedName name="ACERO38">#REF!</definedName>
    <definedName name="ACERO3825" localSheetId="2">#REF!</definedName>
    <definedName name="ACERO3825" localSheetId="3">#REF!</definedName>
    <definedName name="ACERO3825" localSheetId="4">#REF!</definedName>
    <definedName name="ACERO3825" localSheetId="5">#REF!</definedName>
    <definedName name="ACERO3825" localSheetId="6">#REF!</definedName>
    <definedName name="ACERO3825" localSheetId="7">#REF!</definedName>
    <definedName name="ACERO3825" localSheetId="0">#REF!</definedName>
    <definedName name="ACERO3825">#REF!</definedName>
    <definedName name="ACERO40" localSheetId="2">#REF!</definedName>
    <definedName name="ACERO40" localSheetId="3">#REF!</definedName>
    <definedName name="ACERO40" localSheetId="4">#REF!</definedName>
    <definedName name="ACERO40" localSheetId="5">#REF!</definedName>
    <definedName name="ACERO40" localSheetId="6">#REF!</definedName>
    <definedName name="ACERO40" localSheetId="7">#REF!</definedName>
    <definedName name="ACERO40" localSheetId="0">#REF!</definedName>
    <definedName name="ACERO40">#REF!</definedName>
    <definedName name="Acero60" localSheetId="2">#REF!</definedName>
    <definedName name="Acero60" localSheetId="3">#REF!</definedName>
    <definedName name="Acero60" localSheetId="4">#REF!</definedName>
    <definedName name="Acero60" localSheetId="5">#REF!</definedName>
    <definedName name="Acero60" localSheetId="6">#REF!</definedName>
    <definedName name="Acero60" localSheetId="7">#REF!</definedName>
    <definedName name="Acero60" localSheetId="0">#REF!</definedName>
    <definedName name="Acero60">#REF!</definedName>
    <definedName name="ACERO601" localSheetId="2">#REF!</definedName>
    <definedName name="ACERO601" localSheetId="3">#REF!</definedName>
    <definedName name="ACERO601" localSheetId="4">#REF!</definedName>
    <definedName name="ACERO601" localSheetId="5">#REF!</definedName>
    <definedName name="ACERO601" localSheetId="6">#REF!</definedName>
    <definedName name="ACERO601" localSheetId="7">#REF!</definedName>
    <definedName name="ACERO601" localSheetId="0">#REF!</definedName>
    <definedName name="ACERO601">#REF!</definedName>
    <definedName name="ACERO6012" localSheetId="2">#REF!</definedName>
    <definedName name="ACERO6012" localSheetId="3">#REF!</definedName>
    <definedName name="ACERO6012" localSheetId="4">#REF!</definedName>
    <definedName name="ACERO6012" localSheetId="5">#REF!</definedName>
    <definedName name="ACERO6012" localSheetId="6">#REF!</definedName>
    <definedName name="ACERO6012" localSheetId="7">#REF!</definedName>
    <definedName name="ACERO6012" localSheetId="0">#REF!</definedName>
    <definedName name="ACERO6012">#REF!</definedName>
    <definedName name="ACERO601225" localSheetId="2">#REF!</definedName>
    <definedName name="ACERO601225" localSheetId="3">#REF!</definedName>
    <definedName name="ACERO601225" localSheetId="4">#REF!</definedName>
    <definedName name="ACERO601225" localSheetId="5">#REF!</definedName>
    <definedName name="ACERO601225" localSheetId="6">#REF!</definedName>
    <definedName name="ACERO601225" localSheetId="7">#REF!</definedName>
    <definedName name="ACERO601225" localSheetId="0">#REF!</definedName>
    <definedName name="ACERO601225">#REF!</definedName>
    <definedName name="ACERO6034" localSheetId="2">#REF!</definedName>
    <definedName name="ACERO6034" localSheetId="3">#REF!</definedName>
    <definedName name="ACERO6034" localSheetId="4">#REF!</definedName>
    <definedName name="ACERO6034" localSheetId="5">#REF!</definedName>
    <definedName name="ACERO6034" localSheetId="6">#REF!</definedName>
    <definedName name="ACERO6034" localSheetId="7">#REF!</definedName>
    <definedName name="ACERO6034" localSheetId="0">#REF!</definedName>
    <definedName name="ACERO6034">#REF!</definedName>
    <definedName name="ACERO6035" localSheetId="2">#REF!</definedName>
    <definedName name="ACERO6035" localSheetId="4">#REF!</definedName>
    <definedName name="ACERO6035" localSheetId="7">#REF!</definedName>
    <definedName name="ACERO6035">#REF!</definedName>
    <definedName name="ACERO6038" localSheetId="2">#REF!</definedName>
    <definedName name="ACERO6038" localSheetId="3">#REF!</definedName>
    <definedName name="ACERO6038" localSheetId="4">#REF!</definedName>
    <definedName name="ACERO6038" localSheetId="5">#REF!</definedName>
    <definedName name="ACERO6038" localSheetId="6">#REF!</definedName>
    <definedName name="ACERO6038" localSheetId="7">#REF!</definedName>
    <definedName name="ACERO6038" localSheetId="0">#REF!</definedName>
    <definedName name="ACERO6038">#REF!</definedName>
    <definedName name="ACERO603825" localSheetId="2">#REF!</definedName>
    <definedName name="ACERO603825" localSheetId="3">#REF!</definedName>
    <definedName name="ACERO603825" localSheetId="4">#REF!</definedName>
    <definedName name="ACERO603825" localSheetId="5">#REF!</definedName>
    <definedName name="ACERO603825" localSheetId="6">#REF!</definedName>
    <definedName name="ACERO603825" localSheetId="7">#REF!</definedName>
    <definedName name="ACERO603825" localSheetId="0">#REF!</definedName>
    <definedName name="ACERO603825">#REF!</definedName>
    <definedName name="acerog40">[51]MATERIALES!$G$7</definedName>
    <definedName name="acerog60">[52]I.HORMIGON!$G$10</definedName>
    <definedName name="ACEROMA">[53]Mat!$D$16</definedName>
    <definedName name="aceromalla" localSheetId="2">#REF!</definedName>
    <definedName name="aceromalla" localSheetId="3">#REF!</definedName>
    <definedName name="aceromalla" localSheetId="4">#REF!</definedName>
    <definedName name="aceromalla" localSheetId="5">#REF!</definedName>
    <definedName name="aceromalla" localSheetId="6">#REF!</definedName>
    <definedName name="aceromalla" localSheetId="7">#REF!</definedName>
    <definedName name="aceromalla">#REF!</definedName>
    <definedName name="ACEROQQ" localSheetId="2">#REF!</definedName>
    <definedName name="ACEROQQ" localSheetId="4">#REF!</definedName>
    <definedName name="ACEROQQ" localSheetId="7">#REF!</definedName>
    <definedName name="ACEROQQ">#REF!</definedName>
    <definedName name="ACEROS" localSheetId="2">#REF!</definedName>
    <definedName name="ACEROS" localSheetId="4">#REF!</definedName>
    <definedName name="ACEROS" localSheetId="5">#REF!</definedName>
    <definedName name="ACEROS" localSheetId="6">#REF!</definedName>
    <definedName name="ACEROS" localSheetId="7">#REF!</definedName>
    <definedName name="ACEROS">#REF!</definedName>
    <definedName name="ACEVIAM" localSheetId="2">#REF!</definedName>
    <definedName name="ACEVIAM" localSheetId="4">#REF!</definedName>
    <definedName name="ACEVIAM" localSheetId="7">#REF!</definedName>
    <definedName name="ACEVIAM">#REF!</definedName>
    <definedName name="ACEZAMUBL" localSheetId="2">#REF!</definedName>
    <definedName name="ACEZAMUBL" localSheetId="4">#REF!</definedName>
    <definedName name="ACEZAMUBL" localSheetId="7">#REF!</definedName>
    <definedName name="ACEZAMUBL">#REF!</definedName>
    <definedName name="ACOMALTATENSIONCONTRA" localSheetId="2">#REF!</definedName>
    <definedName name="ACOMALTATENSIONCONTRA" localSheetId="4">#REF!</definedName>
    <definedName name="ACOMALTATENSIONCONTRA" localSheetId="7">#REF!</definedName>
    <definedName name="ACOMALTATENSIONCONTRA">#REF!</definedName>
    <definedName name="ACOMDEPLANTANUEAEQUIPO800ACONTRA" localSheetId="2">#REF!</definedName>
    <definedName name="ACOMDEPLANTANUEAEQUIPO800ACONTRA" localSheetId="4">#REF!</definedName>
    <definedName name="ACOMDEPLANTANUEAEQUIPO800ACONTRA" localSheetId="7">#REF!</definedName>
    <definedName name="ACOMDEPLANTANUEAEQUIPO800ACONTRA">#REF!</definedName>
    <definedName name="ACOMDESDEEQUIPOAPANELAA" localSheetId="2">#REF!</definedName>
    <definedName name="ACOMDESDEEQUIPOAPANELAA" localSheetId="4">#REF!</definedName>
    <definedName name="ACOMDESDEEQUIPOAPANELAA" localSheetId="7">#REF!</definedName>
    <definedName name="ACOMDESDEEQUIPOAPANELAA">#REF!</definedName>
    <definedName name="ACOMELEC" localSheetId="2">#REF!</definedName>
    <definedName name="ACOMELEC" localSheetId="4">#REF!</definedName>
    <definedName name="ACOMELEC" localSheetId="7">#REF!</definedName>
    <definedName name="ACOMELEC">#REF!</definedName>
    <definedName name="ACOMEQUIPOAPANELBOMBACONTRA" localSheetId="2">#REF!</definedName>
    <definedName name="ACOMEQUIPOAPANELBOMBACONTRA" localSheetId="4">#REF!</definedName>
    <definedName name="ACOMEQUIPOAPANELBOMBACONTRA" localSheetId="7">#REF!</definedName>
    <definedName name="ACOMEQUIPOAPANELBOMBACONTRA">#REF!</definedName>
    <definedName name="ACOMEQUIPOAPANELLUCESPARQCONTRA" localSheetId="2">#REF!</definedName>
    <definedName name="ACOMEQUIPOAPANELLUCESPARQCONTRA" localSheetId="4">#REF!</definedName>
    <definedName name="ACOMEQUIPOAPANELLUCESPARQCONTRA" localSheetId="7">#REF!</definedName>
    <definedName name="ACOMEQUIPOAPANELLUCESPARQCONTRA">#REF!</definedName>
    <definedName name="ACOMPRIDEPOSTEATRANSF750CONTRA" localSheetId="2">#REF!</definedName>
    <definedName name="ACOMPRIDEPOSTEATRANSF750CONTRA" localSheetId="4">#REF!</definedName>
    <definedName name="ACOMPRIDEPOSTEATRANSF750CONTRA" localSheetId="7">#REF!</definedName>
    <definedName name="ACOMPRIDEPOSTEATRANSF750CONTRA">#REF!</definedName>
    <definedName name="ACOMSECDEEQUIPOAPANLUCESYTC" localSheetId="2">#REF!</definedName>
    <definedName name="ACOMSECDEEQUIPOAPANLUCESYTC" localSheetId="4">#REF!</definedName>
    <definedName name="ACOMSECDEEQUIPOAPANLUCESYTC" localSheetId="7">#REF!</definedName>
    <definedName name="ACOMSECDEEQUIPOAPANLUCESYTC">#REF!</definedName>
    <definedName name="ACOMSECDEPLANUEAEQUI800CONTRA" localSheetId="2">#REF!</definedName>
    <definedName name="ACOMSECDEPLANUEAEQUI800CONTRA" localSheetId="4">#REF!</definedName>
    <definedName name="ACOMSECDEPLANUEAEQUI800CONTRA" localSheetId="7">#REF!</definedName>
    <definedName name="ACOMSECDEPLANUEAEQUI800CONTRA">#REF!</definedName>
    <definedName name="ACOMSECDETRANSF750AREGBCONTRA" localSheetId="2">#REF!</definedName>
    <definedName name="ACOMSECDETRANSF750AREGBCONTRA" localSheetId="4">#REF!</definedName>
    <definedName name="ACOMSECDETRANSF750AREGBCONTRA" localSheetId="7">#REF!</definedName>
    <definedName name="ACOMSECDETRANSF750AREGBCONTRA">#REF!</definedName>
    <definedName name="ACOMSECTRANSFAEQUIPOCONTRA" localSheetId="2">#REF!</definedName>
    <definedName name="ACOMSECTRANSFAEQUIPOCONTRA" localSheetId="4">#REF!</definedName>
    <definedName name="ACOMSECTRANSFAEQUIPOCONTRA" localSheetId="7">#REF!</definedName>
    <definedName name="ACOMSECTRANSFAEQUIPOCONTRA">#REF!</definedName>
    <definedName name="acpresupuesto" localSheetId="2">[1]Presup.!#REF!</definedName>
    <definedName name="acpresupuesto" localSheetId="4">[1]Presup.!#REF!</definedName>
    <definedName name="acpresupuesto" localSheetId="7">[1]Presup.!#REF!</definedName>
    <definedName name="acpresupuesto">[1]Presup.!#REF!</definedName>
    <definedName name="ACR">[35]Materiales!$E$36</definedName>
    <definedName name="Act." localSheetId="2">#REF!</definedName>
    <definedName name="Act." localSheetId="3">#REF!</definedName>
    <definedName name="Act." localSheetId="4">#REF!</definedName>
    <definedName name="Act." localSheetId="5">#REF!</definedName>
    <definedName name="Act." localSheetId="6">#REF!</definedName>
    <definedName name="Act." localSheetId="7">#REF!</definedName>
    <definedName name="Act." localSheetId="0">#REF!</definedName>
    <definedName name="Act.">#REF!</definedName>
    <definedName name="ACUM" localSheetId="2">[32]A!#REF!</definedName>
    <definedName name="ACUM" localSheetId="3">[32]A!#REF!</definedName>
    <definedName name="ACUM" localSheetId="4">[32]A!#REF!</definedName>
    <definedName name="ACUM" localSheetId="5">[32]A!#REF!</definedName>
    <definedName name="ACUM" localSheetId="6">[32]A!#REF!</definedName>
    <definedName name="ACUM" localSheetId="7">[32]A!#REF!</definedName>
    <definedName name="ACUM">[32]A!#REF!</definedName>
    <definedName name="ADAMIOSIN" localSheetId="2">#REF!</definedName>
    <definedName name="ADAMIOSIN" localSheetId="3">#REF!</definedName>
    <definedName name="ADAMIOSIN" localSheetId="4">#REF!</definedName>
    <definedName name="ADAMIOSIN" localSheetId="5">#REF!</definedName>
    <definedName name="ADAMIOSIN" localSheetId="6">#REF!</definedName>
    <definedName name="ADAMIOSIN" localSheetId="7">#REF!</definedName>
    <definedName name="ADAMIOSIN" localSheetId="0">#REF!</definedName>
    <definedName name="ADAMIOSIN">#REF!</definedName>
    <definedName name="ADAPH1P">'[31]Pu-Sanit.'!$C$203</definedName>
    <definedName name="ADAPM12P">'[25]Pu-Sanit.'!$C$208</definedName>
    <definedName name="ADAPTCPVCH12" localSheetId="2">#REF!</definedName>
    <definedName name="ADAPTCPVCH12" localSheetId="3">#REF!</definedName>
    <definedName name="ADAPTCPVCH12" localSheetId="4">#REF!</definedName>
    <definedName name="ADAPTCPVCH12" localSheetId="5">#REF!</definedName>
    <definedName name="ADAPTCPVCH12" localSheetId="6">#REF!</definedName>
    <definedName name="ADAPTCPVCH12" localSheetId="7">#REF!</definedName>
    <definedName name="ADAPTCPVCH12" localSheetId="0">#REF!</definedName>
    <definedName name="ADAPTCPVCH12">#REF!</definedName>
    <definedName name="ADAPTCPVCH34" localSheetId="2">#REF!</definedName>
    <definedName name="ADAPTCPVCH34" localSheetId="4">#REF!</definedName>
    <definedName name="ADAPTCPVCH34" localSheetId="7">#REF!</definedName>
    <definedName name="ADAPTCPVCH34">#REF!</definedName>
    <definedName name="ADAPTCPVCM12" localSheetId="2">#REF!</definedName>
    <definedName name="ADAPTCPVCM12" localSheetId="4">#REF!</definedName>
    <definedName name="ADAPTCPVCM12" localSheetId="7">#REF!</definedName>
    <definedName name="ADAPTCPVCM12">#REF!</definedName>
    <definedName name="ADAPTCPVCM34" localSheetId="2">#REF!</definedName>
    <definedName name="ADAPTCPVCM34" localSheetId="4">#REF!</definedName>
    <definedName name="ADAPTCPVCM34" localSheetId="7">#REF!</definedName>
    <definedName name="ADAPTCPVCM34">#REF!</definedName>
    <definedName name="ADAPTPVCH1" localSheetId="2">#REF!</definedName>
    <definedName name="ADAPTPVCH1" localSheetId="4">#REF!</definedName>
    <definedName name="ADAPTPVCH1" localSheetId="7">#REF!</definedName>
    <definedName name="ADAPTPVCH1">#REF!</definedName>
    <definedName name="ADAPTPVCH112" localSheetId="2">#REF!</definedName>
    <definedName name="ADAPTPVCH112" localSheetId="4">#REF!</definedName>
    <definedName name="ADAPTPVCH112" localSheetId="7">#REF!</definedName>
    <definedName name="ADAPTPVCH112">#REF!</definedName>
    <definedName name="ADAPTPVCH12" localSheetId="2">#REF!</definedName>
    <definedName name="ADAPTPVCH12" localSheetId="4">#REF!</definedName>
    <definedName name="ADAPTPVCH12" localSheetId="7">#REF!</definedName>
    <definedName name="ADAPTPVCH12">#REF!</definedName>
    <definedName name="ADAPTPVCH2" localSheetId="2">#REF!</definedName>
    <definedName name="ADAPTPVCH2" localSheetId="4">#REF!</definedName>
    <definedName name="ADAPTPVCH2" localSheetId="7">#REF!</definedName>
    <definedName name="ADAPTPVCH2">#REF!</definedName>
    <definedName name="ADAPTPVCH3" localSheetId="2">#REF!</definedName>
    <definedName name="ADAPTPVCH3" localSheetId="4">#REF!</definedName>
    <definedName name="ADAPTPVCH3" localSheetId="7">#REF!</definedName>
    <definedName name="ADAPTPVCH3">#REF!</definedName>
    <definedName name="ADAPTPVCH34" localSheetId="2">#REF!</definedName>
    <definedName name="ADAPTPVCH34" localSheetId="4">#REF!</definedName>
    <definedName name="ADAPTPVCH34" localSheetId="7">#REF!</definedName>
    <definedName name="ADAPTPVCH34">#REF!</definedName>
    <definedName name="ADAPTPVCH4" localSheetId="2">#REF!</definedName>
    <definedName name="ADAPTPVCH4" localSheetId="4">#REF!</definedName>
    <definedName name="ADAPTPVCH4" localSheetId="7">#REF!</definedName>
    <definedName name="ADAPTPVCH4">#REF!</definedName>
    <definedName name="ADAPTPVCH6" localSheetId="2">#REF!</definedName>
    <definedName name="ADAPTPVCH6" localSheetId="4">#REF!</definedName>
    <definedName name="ADAPTPVCH6" localSheetId="7">#REF!</definedName>
    <definedName name="ADAPTPVCH6">#REF!</definedName>
    <definedName name="ADAPTPVCM1" localSheetId="2">#REF!</definedName>
    <definedName name="ADAPTPVCM1" localSheetId="4">#REF!</definedName>
    <definedName name="ADAPTPVCM1" localSheetId="7">#REF!</definedName>
    <definedName name="ADAPTPVCM1">#REF!</definedName>
    <definedName name="ADAPTPVCM112" localSheetId="2">#REF!</definedName>
    <definedName name="ADAPTPVCM112" localSheetId="4">#REF!</definedName>
    <definedName name="ADAPTPVCM112" localSheetId="7">#REF!</definedName>
    <definedName name="ADAPTPVCM112">#REF!</definedName>
    <definedName name="ADAPTPVCM12" localSheetId="2">#REF!</definedName>
    <definedName name="ADAPTPVCM12" localSheetId="4">#REF!</definedName>
    <definedName name="ADAPTPVCM12" localSheetId="7">#REF!</definedName>
    <definedName name="ADAPTPVCM12">#REF!</definedName>
    <definedName name="ADAPTPVCM2" localSheetId="2">#REF!</definedName>
    <definedName name="ADAPTPVCM2" localSheetId="4">#REF!</definedName>
    <definedName name="ADAPTPVCM2" localSheetId="7">#REF!</definedName>
    <definedName name="ADAPTPVCM2">#REF!</definedName>
    <definedName name="ADAPTPVCM3" localSheetId="2">#REF!</definedName>
    <definedName name="ADAPTPVCM3" localSheetId="4">#REF!</definedName>
    <definedName name="ADAPTPVCM3" localSheetId="7">#REF!</definedName>
    <definedName name="ADAPTPVCM3">#REF!</definedName>
    <definedName name="ADAPTPVCM34" localSheetId="2">#REF!</definedName>
    <definedName name="ADAPTPVCM34" localSheetId="4">#REF!</definedName>
    <definedName name="ADAPTPVCM34" localSheetId="7">#REF!</definedName>
    <definedName name="ADAPTPVCM34">#REF!</definedName>
    <definedName name="ADAPTPVCM4" localSheetId="2">#REF!</definedName>
    <definedName name="ADAPTPVCM4" localSheetId="4">#REF!</definedName>
    <definedName name="ADAPTPVCM4" localSheetId="7">#REF!</definedName>
    <definedName name="ADAPTPVCM4">#REF!</definedName>
    <definedName name="ADAPTPVCM6" localSheetId="2">#REF!</definedName>
    <definedName name="ADAPTPVCM6" localSheetId="4">#REF!</definedName>
    <definedName name="ADAPTPVCM6" localSheetId="7">#REF!</definedName>
    <definedName name="ADAPTPVCM6">#REF!</definedName>
    <definedName name="ADER" localSheetId="2">#REF!</definedName>
    <definedName name="ADER" localSheetId="4">#REF!</definedName>
    <definedName name="ADER" localSheetId="7">#REF!</definedName>
    <definedName name="ADER">#REF!</definedName>
    <definedName name="ADHERENCIA">[46]ANALISIS!$H$455</definedName>
    <definedName name="ADICIONAL">#N/A</definedName>
    <definedName name="Adicionales" localSheetId="2">#REF!</definedName>
    <definedName name="Adicionales" localSheetId="3">#REF!</definedName>
    <definedName name="Adicionales" localSheetId="4">#REF!</definedName>
    <definedName name="Adicionales" localSheetId="5">#REF!</definedName>
    <definedName name="Adicionales" localSheetId="6">#REF!</definedName>
    <definedName name="Adicionales" localSheetId="7">#REF!</definedName>
    <definedName name="Adicionales" localSheetId="0">#REF!</definedName>
    <definedName name="Adicionales">#REF!</definedName>
    <definedName name="adicionales1" localSheetId="2">[54]Cubicacion!#REF!</definedName>
    <definedName name="adicionales1" localSheetId="3">[55]Cubicacion!#REF!</definedName>
    <definedName name="adicionales1" localSheetId="4">[55]Cubicacion!#REF!</definedName>
    <definedName name="adicionales1" localSheetId="5">[55]Cubicacion!#REF!</definedName>
    <definedName name="adicionales1" localSheetId="6">[55]Cubicacion!#REF!</definedName>
    <definedName name="adicionales1" localSheetId="7">[55]Cubicacion!#REF!</definedName>
    <definedName name="adicionales1" localSheetId="0">[54]Cubicacion!#REF!</definedName>
    <definedName name="adicionales1">[54]Cubicacion!#REF!</definedName>
    <definedName name="ADITIVO" localSheetId="2">#REF!</definedName>
    <definedName name="ADITIVO" localSheetId="3">#REF!</definedName>
    <definedName name="ADITIVO" localSheetId="4">#REF!</definedName>
    <definedName name="ADITIVO" localSheetId="5">#REF!</definedName>
    <definedName name="ADITIVO" localSheetId="6">#REF!</definedName>
    <definedName name="ADITIVO" localSheetId="7">#REF!</definedName>
    <definedName name="ADITIVO" localSheetId="0">#REF!</definedName>
    <definedName name="ADITIVO">#REF!</definedName>
    <definedName name="adm">'[56]Resumen Precio Equipos'!$C$28</definedName>
    <definedName name="adm.a" localSheetId="2" hidden="1">'[36]ANALISIS STO DGO'!#REF!</definedName>
    <definedName name="adm.a" localSheetId="3" hidden="1">'[36]ANALISIS STO DGO'!#REF!</definedName>
    <definedName name="adm.a" localSheetId="4" hidden="1">'[36]ANALISIS STO DGO'!#REF!</definedName>
    <definedName name="adm.a" localSheetId="5" hidden="1">'[36]ANALISIS STO DGO'!#REF!</definedName>
    <definedName name="adm.a" localSheetId="6" hidden="1">'[36]ANALISIS STO DGO'!#REF!</definedName>
    <definedName name="adm.a" localSheetId="7" hidden="1">'[36]ANALISIS STO DGO'!#REF!</definedName>
    <definedName name="adm.a" localSheetId="0" hidden="1">'[36]ANALISIS STO DGO'!#REF!</definedName>
    <definedName name="adm.a" hidden="1">'[36]ANALISIS STO DGO'!#REF!</definedName>
    <definedName name="ADMBL" localSheetId="2" hidden="1">'[36]ANALISIS STO DGO'!#REF!</definedName>
    <definedName name="ADMBL" localSheetId="3" hidden="1">'[36]ANALISIS STO DGO'!#REF!</definedName>
    <definedName name="ADMBL" localSheetId="4" hidden="1">'[36]ANALISIS STO DGO'!#REF!</definedName>
    <definedName name="ADMBL" localSheetId="5" hidden="1">'[36]ANALISIS STO DGO'!#REF!</definedName>
    <definedName name="ADMBL" localSheetId="6" hidden="1">'[36]ANALISIS STO DGO'!#REF!</definedName>
    <definedName name="ADMBL" localSheetId="7" hidden="1">'[36]ANALISIS STO DGO'!#REF!</definedName>
    <definedName name="ADMBL" hidden="1">'[36]ANALISIS STO DGO'!#REF!</definedName>
    <definedName name="Adoquín_Mediterráneo_Gris">[48]Insumos!$B$156:$D$156</definedName>
    <definedName name="AG">[11]Precio!$F$21</definedName>
    <definedName name="Agregado" localSheetId="2">[57]Insumos!#REF!</definedName>
    <definedName name="Agregado" localSheetId="3">[57]Insumos!#REF!</definedName>
    <definedName name="Agregado" localSheetId="4">[57]Insumos!#REF!</definedName>
    <definedName name="Agregado" localSheetId="5">[57]Insumos!#REF!</definedName>
    <definedName name="Agregado" localSheetId="6">[57]Insumos!#REF!</definedName>
    <definedName name="Agregado" localSheetId="7">[57]Insumos!#REF!</definedName>
    <definedName name="Agregado">[57]Insumos!#REF!</definedName>
    <definedName name="Agregado_2">#N/A</definedName>
    <definedName name="Agregado_3">#N/A</definedName>
    <definedName name="Agregados">[58]Materiales!$B$4</definedName>
    <definedName name="Agregados_Hormigon">[59]Materiales!$B$5</definedName>
    <definedName name="AGRMH">[33]Precio!$F$23</definedName>
    <definedName name="Agua" localSheetId="2">[57]Insumos!#REF!</definedName>
    <definedName name="Agua" localSheetId="3">[57]Insumos!#REF!</definedName>
    <definedName name="Agua" localSheetId="4">[57]Insumos!#REF!</definedName>
    <definedName name="Agua" localSheetId="5">[57]Insumos!#REF!</definedName>
    <definedName name="Agua" localSheetId="6">[57]Insumos!#REF!</definedName>
    <definedName name="Agua" localSheetId="7">[57]Insumos!#REF!</definedName>
    <definedName name="Agua" localSheetId="0">[57]Insumos!#REF!</definedName>
    <definedName name="Agua">[57]Insumos!#REF!</definedName>
    <definedName name="Agua.MA" localSheetId="2">#REF!</definedName>
    <definedName name="Agua.MA" localSheetId="3">#REF!</definedName>
    <definedName name="Agua.MA" localSheetId="4">#REF!</definedName>
    <definedName name="Agua.MA" localSheetId="5">#REF!</definedName>
    <definedName name="Agua.MA" localSheetId="6">#REF!</definedName>
    <definedName name="Agua.MA" localSheetId="7">#REF!</definedName>
    <definedName name="Agua.MA">#REF!</definedName>
    <definedName name="Agua.Potable.1erN">[60]Análisis!$F$1816</definedName>
    <definedName name="Agua.Potable.3er.4toy5toN">[60]Análisis!$F$1956</definedName>
    <definedName name="Agua_1">#N/A</definedName>
    <definedName name="Agua_2">#N/A</definedName>
    <definedName name="Agua_3">#N/A</definedName>
    <definedName name="AGUAGL">'[61]MATERIALES LISTADO'!$D$8</definedName>
    <definedName name="AGUARRAS" localSheetId="2">#REF!</definedName>
    <definedName name="AGUARRAS" localSheetId="3">#REF!</definedName>
    <definedName name="AGUARRAS" localSheetId="4">#REF!</definedName>
    <definedName name="AGUARRAS" localSheetId="5">#REF!</definedName>
    <definedName name="AGUARRAS" localSheetId="6">#REF!</definedName>
    <definedName name="AGUARRAS" localSheetId="7">#REF!</definedName>
    <definedName name="AGUARRAS" localSheetId="0">#REF!</definedName>
    <definedName name="AGUARRAS">#REF!</definedName>
    <definedName name="Aint." localSheetId="2">[25]Volumenes!#REF!</definedName>
    <definedName name="Aint." localSheetId="3">[25]Volumenes!#REF!</definedName>
    <definedName name="Aint." localSheetId="4">[25]Volumenes!#REF!</definedName>
    <definedName name="Aint." localSheetId="5">[25]Volumenes!#REF!</definedName>
    <definedName name="Aint." localSheetId="6">[25]Volumenes!#REF!</definedName>
    <definedName name="Aint." localSheetId="7">[25]Volumenes!#REF!</definedName>
    <definedName name="Aint." localSheetId="0">[25]Volumenes!#REF!</definedName>
    <definedName name="Aint.">[25]Volumenes!#REF!</definedName>
    <definedName name="AIRE.ACONDICIONADO" localSheetId="2">#REF!</definedName>
    <definedName name="AIRE.ACONDICIONADO" localSheetId="3">#REF!</definedName>
    <definedName name="AIRE.ACONDICIONADO" localSheetId="4">#REF!</definedName>
    <definedName name="AIRE.ACONDICIONADO" localSheetId="5">#REF!</definedName>
    <definedName name="AIRE.ACONDICIONADO" localSheetId="6">#REF!</definedName>
    <definedName name="AIRE.ACONDICIONADO" localSheetId="7">#REF!</definedName>
    <definedName name="AIRE.ACONDICIONADO">#REF!</definedName>
    <definedName name="AL" localSheetId="2">#REF!</definedName>
    <definedName name="AL" localSheetId="4">#REF!</definedName>
    <definedName name="AL" localSheetId="7">#REF!</definedName>
    <definedName name="AL">#REF!</definedName>
    <definedName name="AL0THW" localSheetId="2">'[25]PU-Elect.'!#REF!</definedName>
    <definedName name="AL0THW" localSheetId="4">'[25]PU-Elect.'!#REF!</definedName>
    <definedName name="AL0THW" localSheetId="7">'[25]PU-Elect.'!#REF!</definedName>
    <definedName name="AL0THW">'[25]PU-Elect.'!#REF!</definedName>
    <definedName name="AL10_" localSheetId="2">#REF!</definedName>
    <definedName name="AL10_" localSheetId="3">#REF!</definedName>
    <definedName name="AL10_" localSheetId="4">#REF!</definedName>
    <definedName name="AL10_" localSheetId="5">#REF!</definedName>
    <definedName name="AL10_" localSheetId="6">#REF!</definedName>
    <definedName name="AL10_" localSheetId="7">#REF!</definedName>
    <definedName name="AL10_" localSheetId="0">#REF!</definedName>
    <definedName name="AL10_">#REF!</definedName>
    <definedName name="AL10THW" localSheetId="3">'[5]PU-Elect.'!$D$39</definedName>
    <definedName name="AL10THW" localSheetId="4">'[5]PU-Elect.'!$D$39</definedName>
    <definedName name="AL10THW" localSheetId="5">'[5]PU-Elect.'!$D$39</definedName>
    <definedName name="AL10THW" localSheetId="6">'[5]PU-Elect.'!$D$39</definedName>
    <definedName name="AL10THW" localSheetId="7">'[5]PU-Elect.'!$D$39</definedName>
    <definedName name="AL10THW" localSheetId="0">'[5]PU-Elect.'!$D$39</definedName>
    <definedName name="AL10THW">'[6]PU-Elect.'!$D$39</definedName>
    <definedName name="AL12_" localSheetId="2">#REF!</definedName>
    <definedName name="AL12_" localSheetId="3">#REF!</definedName>
    <definedName name="AL12_" localSheetId="4">#REF!</definedName>
    <definedName name="AL12_" localSheetId="5">#REF!</definedName>
    <definedName name="AL12_" localSheetId="6">#REF!</definedName>
    <definedName name="AL12_" localSheetId="7">#REF!</definedName>
    <definedName name="AL12_" localSheetId="0">#REF!</definedName>
    <definedName name="AL12_">#REF!</definedName>
    <definedName name="AL14_" localSheetId="2">#REF!</definedName>
    <definedName name="AL14_" localSheetId="4">#REF!</definedName>
    <definedName name="AL14_" localSheetId="7">#REF!</definedName>
    <definedName name="AL14_">#REF!</definedName>
    <definedName name="AL14GALV" localSheetId="2">#REF!</definedName>
    <definedName name="AL14GALV" localSheetId="4">#REF!</definedName>
    <definedName name="AL14GALV" localSheetId="5">#REF!</definedName>
    <definedName name="AL14GALV" localSheetId="6">#REF!</definedName>
    <definedName name="AL14GALV" localSheetId="7">#REF!</definedName>
    <definedName name="AL14GALV">#REF!</definedName>
    <definedName name="AL18DUPLO" localSheetId="2">#REF!</definedName>
    <definedName name="AL18DUPLO" localSheetId="4">#REF!</definedName>
    <definedName name="AL18DUPLO" localSheetId="7">#REF!</definedName>
    <definedName name="AL18DUPLO">#REF!</definedName>
    <definedName name="AL18GALV" localSheetId="2">#REF!</definedName>
    <definedName name="AL18GALV" localSheetId="4">#REF!</definedName>
    <definedName name="AL18GALV" localSheetId="5">#REF!</definedName>
    <definedName name="AL18GALV" localSheetId="6">#REF!</definedName>
    <definedName name="AL18GALV" localSheetId="7">#REF!</definedName>
    <definedName name="AL18GALV">#REF!</definedName>
    <definedName name="AL1C" localSheetId="2">#REF!</definedName>
    <definedName name="AL1C" localSheetId="4">#REF!</definedName>
    <definedName name="AL1C" localSheetId="7">#REF!</definedName>
    <definedName name="AL1C">#REF!</definedName>
    <definedName name="AL2_" localSheetId="2">#REF!</definedName>
    <definedName name="AL2_" localSheetId="4">#REF!</definedName>
    <definedName name="AL2_" localSheetId="7">#REF!</definedName>
    <definedName name="AL2_">#REF!</definedName>
    <definedName name="AL2C" localSheetId="2">#REF!</definedName>
    <definedName name="AL2C" localSheetId="4">#REF!</definedName>
    <definedName name="AL2C" localSheetId="7">#REF!</definedName>
    <definedName name="AL2C">#REF!</definedName>
    <definedName name="AL3C" localSheetId="2">#REF!</definedName>
    <definedName name="AL3C" localSheetId="4">#REF!</definedName>
    <definedName name="AL3C" localSheetId="7">#REF!</definedName>
    <definedName name="AL3C">#REF!</definedName>
    <definedName name="AL4_" localSheetId="2">#REF!</definedName>
    <definedName name="AL4_" localSheetId="4">#REF!</definedName>
    <definedName name="AL4_" localSheetId="7">#REF!</definedName>
    <definedName name="AL4_">#REF!</definedName>
    <definedName name="AL4C" localSheetId="2">#REF!</definedName>
    <definedName name="AL4C" localSheetId="4">#REF!</definedName>
    <definedName name="AL4C" localSheetId="5">#REF!</definedName>
    <definedName name="AL4C" localSheetId="6">#REF!</definedName>
    <definedName name="AL4C" localSheetId="7">#REF!</definedName>
    <definedName name="AL4C">#REF!</definedName>
    <definedName name="AL6_" localSheetId="2">#REF!</definedName>
    <definedName name="AL6_" localSheetId="4">#REF!</definedName>
    <definedName name="AL6_" localSheetId="7">#REF!</definedName>
    <definedName name="AL6_">#REF!</definedName>
    <definedName name="AL8_" localSheetId="2">#REF!</definedName>
    <definedName name="AL8_" localSheetId="4">#REF!</definedName>
    <definedName name="AL8_" localSheetId="7">#REF!</definedName>
    <definedName name="AL8_">#REF!</definedName>
    <definedName name="ALAM" localSheetId="2">#REF!</definedName>
    <definedName name="ALAM" localSheetId="4">#REF!</definedName>
    <definedName name="ALAM" localSheetId="7">#REF!</definedName>
    <definedName name="ALAM">#REF!</definedName>
    <definedName name="ALAM16">[11]Precio!$F$16</definedName>
    <definedName name="ALAM18">[11]Precio!$F$15</definedName>
    <definedName name="ALAMBRE" localSheetId="2">#REF!</definedName>
    <definedName name="ALAMBRE" localSheetId="3">#REF!</definedName>
    <definedName name="ALAMBRE" localSheetId="4">#REF!</definedName>
    <definedName name="ALAMBRE" localSheetId="5">#REF!</definedName>
    <definedName name="ALAMBRE" localSheetId="6">#REF!</definedName>
    <definedName name="ALAMBRE" localSheetId="7">#REF!</definedName>
    <definedName name="ALAMBRE" localSheetId="0">#REF!</definedName>
    <definedName name="ALAMBRE">#REF!</definedName>
    <definedName name="Alambre_2">#N/A</definedName>
    <definedName name="Alambre_3">#N/A</definedName>
    <definedName name="alambre_4" localSheetId="2">#REF!</definedName>
    <definedName name="alambre_4" localSheetId="3">#REF!</definedName>
    <definedName name="alambre_4" localSheetId="4">#REF!</definedName>
    <definedName name="alambre_4" localSheetId="5">#REF!</definedName>
    <definedName name="alambre_4" localSheetId="6">#REF!</definedName>
    <definedName name="alambre_4" localSheetId="7">#REF!</definedName>
    <definedName name="alambre_4" localSheetId="0">#REF!</definedName>
    <definedName name="alambre_4">#REF!</definedName>
    <definedName name="alambre_6" localSheetId="2">#REF!</definedName>
    <definedName name="alambre_6" localSheetId="4">#REF!</definedName>
    <definedName name="alambre_6" localSheetId="7">#REF!</definedName>
    <definedName name="alambre_6">#REF!</definedName>
    <definedName name="Alambre_galvanizago__18">'[49]LISTA DE PRECIO'!$C$7</definedName>
    <definedName name="Alambre_No._18">[48]Insumos!$B$20:$D$20</definedName>
    <definedName name="Alambre_No.18" localSheetId="2">[57]Insumos!#REF!</definedName>
    <definedName name="Alambre_No.18" localSheetId="3">[57]Insumos!#REF!</definedName>
    <definedName name="Alambre_No.18" localSheetId="4">[57]Insumos!#REF!</definedName>
    <definedName name="Alambre_No.18" localSheetId="5">[57]Insumos!#REF!</definedName>
    <definedName name="Alambre_No.18" localSheetId="6">[57]Insumos!#REF!</definedName>
    <definedName name="Alambre_No.18" localSheetId="7">[57]Insumos!#REF!</definedName>
    <definedName name="Alambre_No.18" localSheetId="0">[57]Insumos!#REF!</definedName>
    <definedName name="Alambre_No.18">[57]Insumos!#REF!</definedName>
    <definedName name="Alambre_No.18_2">#N/A</definedName>
    <definedName name="Alambre_No.18_3">#N/A</definedName>
    <definedName name="ALAMBRE1_0">[35]Materiales!$E$746</definedName>
    <definedName name="alambre18">[51]MATERIALES!$G$10</definedName>
    <definedName name="Alambre18.MA" localSheetId="2">#REF!</definedName>
    <definedName name="Alambre18.MA" localSheetId="3">#REF!</definedName>
    <definedName name="Alambre18.MA" localSheetId="4">#REF!</definedName>
    <definedName name="Alambre18.MA" localSheetId="5">#REF!</definedName>
    <definedName name="Alambre18.MA" localSheetId="6">#REF!</definedName>
    <definedName name="Alambre18.MA" localSheetId="7">#REF!</definedName>
    <definedName name="Alambre18.MA">#REF!</definedName>
    <definedName name="ALAMBRED" localSheetId="2">#REF!</definedName>
    <definedName name="ALAMBRED" localSheetId="3">#REF!</definedName>
    <definedName name="ALAMBRED" localSheetId="4">#REF!</definedName>
    <definedName name="ALAMBRED" localSheetId="5">#REF!</definedName>
    <definedName name="ALAMBRED" localSheetId="6">#REF!</definedName>
    <definedName name="ALAMBRED" localSheetId="7">#REF!</definedName>
    <definedName name="ALAMBRED" localSheetId="0">#REF!</definedName>
    <definedName name="ALAMBRED">#REF!</definedName>
    <definedName name="alambredulce">[52]I.HORMIGON!$G$12</definedName>
    <definedName name="ALAMBRENo12">[35]Materiales!$E$755</definedName>
    <definedName name="ALAMBREVARILLA">[35]Materiales!$E$661</definedName>
    <definedName name="ALAMBREVINIL12">[35]Materiales!$E$758</definedName>
    <definedName name="ALB" localSheetId="2">'[25]anal term'!#REF!</definedName>
    <definedName name="ALB" localSheetId="3">'[25]anal term'!#REF!</definedName>
    <definedName name="ALB" localSheetId="4">'[25]anal term'!#REF!</definedName>
    <definedName name="ALB" localSheetId="5">'[25]anal term'!#REF!</definedName>
    <definedName name="ALB" localSheetId="6">'[25]anal term'!#REF!</definedName>
    <definedName name="ALB" localSheetId="7">'[25]anal term'!#REF!</definedName>
    <definedName name="ALB">'[25]anal term'!#REF!</definedName>
    <definedName name="ALB_001" localSheetId="2">#REF!</definedName>
    <definedName name="ALB_001" localSheetId="3">#REF!</definedName>
    <definedName name="ALB_001" localSheetId="4">#REF!</definedName>
    <definedName name="ALB_001" localSheetId="5">#REF!</definedName>
    <definedName name="ALB_001" localSheetId="6">#REF!</definedName>
    <definedName name="ALB_001" localSheetId="7">#REF!</definedName>
    <definedName name="ALB_001">#REF!</definedName>
    <definedName name="ALB_003" localSheetId="2">#REF!</definedName>
    <definedName name="ALB_003" localSheetId="4">#REF!</definedName>
    <definedName name="ALB_003" localSheetId="7">#REF!</definedName>
    <definedName name="ALB_003">#REF!</definedName>
    <definedName name="ALB_007">'[44]A-civil'!$A$13:$G$13</definedName>
    <definedName name="ALB1RA" localSheetId="2">#REF!</definedName>
    <definedName name="ALB1RA" localSheetId="3">#REF!</definedName>
    <definedName name="ALB1RA" localSheetId="4">#REF!</definedName>
    <definedName name="ALB1RA" localSheetId="5">#REF!</definedName>
    <definedName name="ALB1RA" localSheetId="6">#REF!</definedName>
    <definedName name="ALB1RA" localSheetId="7">#REF!</definedName>
    <definedName name="ALB1RA">#REF!</definedName>
    <definedName name="ALB2DA" localSheetId="2">#REF!</definedName>
    <definedName name="ALB2DA" localSheetId="4">#REF!</definedName>
    <definedName name="ALB2DA" localSheetId="7">#REF!</definedName>
    <definedName name="ALB2DA">#REF!</definedName>
    <definedName name="ALBANIL" localSheetId="2">#REF!</definedName>
    <definedName name="ALBANIL" localSheetId="4">#REF!</definedName>
    <definedName name="ALBANIL" localSheetId="7">#REF!</definedName>
    <definedName name="ALBANIL">#REF!</definedName>
    <definedName name="ALBANIL2" localSheetId="2">#REF!</definedName>
    <definedName name="ALBANIL2" localSheetId="4">#REF!</definedName>
    <definedName name="ALBANIL2" localSheetId="7">#REF!</definedName>
    <definedName name="ALBANIL2">#REF!</definedName>
    <definedName name="ALBANIL3" localSheetId="2">#REF!</definedName>
    <definedName name="ALBANIL3" localSheetId="4">#REF!</definedName>
    <definedName name="ALBANIL3" localSheetId="7">#REF!</definedName>
    <definedName name="ALBANIL3">#REF!</definedName>
    <definedName name="Albañil_Dia">[58]MO!$C$14</definedName>
    <definedName name="ale" localSheetId="2">#REF!</definedName>
    <definedName name="ale" localSheetId="3">#REF!</definedName>
    <definedName name="ale" localSheetId="4">#REF!</definedName>
    <definedName name="ale" localSheetId="5">#REF!</definedName>
    <definedName name="ale" localSheetId="6">#REF!</definedName>
    <definedName name="ale" localSheetId="7">#REF!</definedName>
    <definedName name="ale" localSheetId="0">#REF!</definedName>
    <definedName name="ale">#REF!</definedName>
    <definedName name="ALH" localSheetId="2">#REF!</definedName>
    <definedName name="ALH" localSheetId="4">#REF!</definedName>
    <definedName name="ALH" localSheetId="7">#REF!</definedName>
    <definedName name="ALH">#REF!</definedName>
    <definedName name="Ali.Desde.Trans.Villas" localSheetId="2">#REF!</definedName>
    <definedName name="Ali.Desde.Trans.Villas" localSheetId="4">#REF!</definedName>
    <definedName name="Ali.Desde.Trans.Villas" localSheetId="7">#REF!</definedName>
    <definedName name="Ali.Desde.Trans.Villas">#REF!</definedName>
    <definedName name="aliba1" localSheetId="2">[25]Volumenes!#REF!</definedName>
    <definedName name="aliba1" localSheetId="4">[25]Volumenes!#REF!</definedName>
    <definedName name="aliba1" localSheetId="7">[25]Volumenes!#REF!</definedName>
    <definedName name="aliba1">[25]Volumenes!#REF!</definedName>
    <definedName name="aliba2" localSheetId="2">[25]Volumenes!#REF!</definedName>
    <definedName name="aliba2" localSheetId="4">[25]Volumenes!#REF!</definedName>
    <definedName name="aliba2" localSheetId="7">[25]Volumenes!#REF!</definedName>
    <definedName name="aliba2">[25]Volumenes!#REF!</definedName>
    <definedName name="aliba3" localSheetId="2">[25]Volumenes!#REF!</definedName>
    <definedName name="aliba3" localSheetId="4">[25]Volumenes!#REF!</definedName>
    <definedName name="aliba3" localSheetId="7">[25]Volumenes!#REF!</definedName>
    <definedName name="aliba3">[25]Volumenes!#REF!</definedName>
    <definedName name="aliger1" localSheetId="2">[25]Volumenes!#REF!</definedName>
    <definedName name="aliger1" localSheetId="4">[25]Volumenes!#REF!</definedName>
    <definedName name="aliger1" localSheetId="7">[25]Volumenes!#REF!</definedName>
    <definedName name="aliger1">[25]Volumenes!#REF!</definedName>
    <definedName name="aliger2" localSheetId="2">[25]Volumenes!#REF!</definedName>
    <definedName name="aliger2" localSheetId="4">[25]Volumenes!#REF!</definedName>
    <definedName name="aliger2" localSheetId="7">[25]Volumenes!#REF!</definedName>
    <definedName name="aliger2">[25]Volumenes!#REF!</definedName>
    <definedName name="aliger3" localSheetId="2">[25]Volumenes!#REF!</definedName>
    <definedName name="aliger3" localSheetId="4">[25]Volumenes!#REF!</definedName>
    <definedName name="aliger3" localSheetId="7">[25]Volumenes!#REF!</definedName>
    <definedName name="aliger3">[25]Volumenes!#REF!</definedName>
    <definedName name="Alim.a.Trnsf." localSheetId="2">#REF!</definedName>
    <definedName name="Alim.a.Trnsf." localSheetId="3">#REF!</definedName>
    <definedName name="Alim.a.Trnsf." localSheetId="4">#REF!</definedName>
    <definedName name="Alim.a.Trnsf." localSheetId="5">#REF!</definedName>
    <definedName name="Alim.a.Trnsf." localSheetId="6">#REF!</definedName>
    <definedName name="Alim.a.Trnsf." localSheetId="7">#REF!</definedName>
    <definedName name="Alim.a.Trnsf.">#REF!</definedName>
    <definedName name="Alq._Madera_Dintel____Incl._M_O">[48]Insumos!$B$122:$D$122</definedName>
    <definedName name="Alq._Madera_P_Antepecho____Incl._M_O" localSheetId="2">[21]Insumos!#REF!</definedName>
    <definedName name="Alq._Madera_P_Antepecho____Incl._M_O" localSheetId="3">[21]Insumos!#REF!</definedName>
    <definedName name="Alq._Madera_P_Antepecho____Incl._M_O" localSheetId="4">[21]Insumos!#REF!</definedName>
    <definedName name="Alq._Madera_P_Antepecho____Incl._M_O" localSheetId="5">[21]Insumos!#REF!</definedName>
    <definedName name="Alq._Madera_P_Antepecho____Incl._M_O" localSheetId="6">[21]Insumos!#REF!</definedName>
    <definedName name="Alq._Madera_P_Antepecho____Incl._M_O" localSheetId="7">[21]Insumos!#REF!</definedName>
    <definedName name="Alq._Madera_P_Antepecho____Incl._M_O" localSheetId="0">[21]Insumos!#REF!</definedName>
    <definedName name="Alq._Madera_P_Antepecho____Incl._M_O">[21]Insumos!#REF!</definedName>
    <definedName name="Alq._Madera_P_Col._____Incl._M_O" localSheetId="2">[21]Insumos!#REF!</definedName>
    <definedName name="Alq._Madera_P_Col._____Incl._M_O" localSheetId="3">[21]Insumos!#REF!</definedName>
    <definedName name="Alq._Madera_P_Col._____Incl._M_O" localSheetId="4">[21]Insumos!#REF!</definedName>
    <definedName name="Alq._Madera_P_Col._____Incl._M_O" localSheetId="5">[21]Insumos!#REF!</definedName>
    <definedName name="Alq._Madera_P_Col._____Incl._M_O" localSheetId="6">[21]Insumos!#REF!</definedName>
    <definedName name="Alq._Madera_P_Col._____Incl._M_O" localSheetId="7">[21]Insumos!#REF!</definedName>
    <definedName name="Alq._Madera_P_Col._____Incl._M_O">[21]Insumos!#REF!</definedName>
    <definedName name="Alq._Madera_P_Losa_____Incl._M_O">[48]Insumos!$B$124:$D$124</definedName>
    <definedName name="Alq._Madera_P_Rampa_____Incl._M_O">[48]Insumos!$B$127:$D$127</definedName>
    <definedName name="Alq._Madera_P_Viga_____Incl._M_O">[48]Insumos!$B$128:$D$128</definedName>
    <definedName name="Alq._Madera_P_Vigas_y_Columnas_Amarre____Incl._M_O">[48]Insumos!$B$129:$D$129</definedName>
    <definedName name="ALT" localSheetId="2">#REF!</definedName>
    <definedName name="ALT" localSheetId="3">#REF!</definedName>
    <definedName name="ALT" localSheetId="4">#REF!</definedName>
    <definedName name="ALT" localSheetId="5">#REF!</definedName>
    <definedName name="ALT" localSheetId="6">#REF!</definedName>
    <definedName name="ALT" localSheetId="7">#REF!</definedName>
    <definedName name="ALT">#REF!</definedName>
    <definedName name="ALTATEN" localSheetId="2">#REF!</definedName>
    <definedName name="ALTATEN" localSheetId="4">#REF!</definedName>
    <definedName name="ALTATEN" localSheetId="7">#REF!</definedName>
    <definedName name="ALTATEN">#REF!</definedName>
    <definedName name="ALTATENSION" localSheetId="2">#REF!</definedName>
    <definedName name="ALTATENSION" localSheetId="4">#REF!</definedName>
    <definedName name="ALTATENSION" localSheetId="5">#REF!</definedName>
    <definedName name="ALTATENSION" localSheetId="6">#REF!</definedName>
    <definedName name="ALTATENSION" localSheetId="7">#REF!</definedName>
    <definedName name="ALTATENSION">#REF!</definedName>
    <definedName name="altext3">[62]Volumenes!$S$2521</definedName>
    <definedName name="AMARREVARILLA20">[35]M.O.!$C$110</definedName>
    <definedName name="AMARREVARILLA40">[35]M.O.!$C$111</definedName>
    <definedName name="AMARREVARILLA60" localSheetId="2">#REF!</definedName>
    <definedName name="AMARREVARILLA60" localSheetId="3">#REF!</definedName>
    <definedName name="AMARREVARILLA60" localSheetId="4">#REF!</definedName>
    <definedName name="AMARREVARILLA60" localSheetId="5">#REF!</definedName>
    <definedName name="AMARREVARILLA60" localSheetId="6">#REF!</definedName>
    <definedName name="AMARREVARILLA60" localSheetId="7">#REF!</definedName>
    <definedName name="AMARREVARILLA60" localSheetId="0">#REF!</definedName>
    <definedName name="AMARREVARILLA60">#REF!</definedName>
    <definedName name="AMARREVARILLA80">[35]M.O.!$C$113</definedName>
    <definedName name="ana_abrasadera_1.5pulg" localSheetId="2">#REF!</definedName>
    <definedName name="ana_abrasadera_1.5pulg" localSheetId="3">#REF!</definedName>
    <definedName name="ana_abrasadera_1.5pulg" localSheetId="4">#REF!</definedName>
    <definedName name="ana_abrasadera_1.5pulg" localSheetId="5">#REF!</definedName>
    <definedName name="ana_abrasadera_1.5pulg" localSheetId="6">#REF!</definedName>
    <definedName name="ana_abrasadera_1.5pulg" localSheetId="7">#REF!</definedName>
    <definedName name="ana_abrasadera_1.5pulg" localSheetId="0">#REF!</definedName>
    <definedName name="ana_abrasadera_1.5pulg">#REF!</definedName>
    <definedName name="ana_abrasadera_1pulg" localSheetId="2">#REF!</definedName>
    <definedName name="ana_abrasadera_1pulg" localSheetId="4">#REF!</definedName>
    <definedName name="ana_abrasadera_1pulg" localSheetId="7">#REF!</definedName>
    <definedName name="ana_abrasadera_1pulg">#REF!</definedName>
    <definedName name="ana_abrasadera_2pulg" localSheetId="2">#REF!</definedName>
    <definedName name="ana_abrasadera_2pulg" localSheetId="4">#REF!</definedName>
    <definedName name="ana_abrasadera_2pulg" localSheetId="7">#REF!</definedName>
    <definedName name="ana_abrasadera_2pulg">#REF!</definedName>
    <definedName name="ana_abrasadera_3pulg" localSheetId="2">#REF!</definedName>
    <definedName name="ana_abrasadera_3pulg" localSheetId="4">#REF!</definedName>
    <definedName name="ana_abrasadera_3pulg" localSheetId="7">#REF!</definedName>
    <definedName name="ana_abrasadera_3pulg">#REF!</definedName>
    <definedName name="ana_abrasadera_4pulg" localSheetId="2">#REF!</definedName>
    <definedName name="ana_abrasadera_4pulg" localSheetId="4">#REF!</definedName>
    <definedName name="ana_abrasadera_4pulg" localSheetId="7">#REF!</definedName>
    <definedName name="ana_abrasadera_4pulg">#REF!</definedName>
    <definedName name="ana_adap_hn_2pulg">[41]ANA!$F$1146</definedName>
    <definedName name="ana_adap_hn_4pulg">[41]ANA!$F$1139</definedName>
    <definedName name="ana_adap_pp_0.5pulg">[41]ANA!$F$234</definedName>
    <definedName name="ana_adap_pp_0.75pulg">[41]ANA!$F$227</definedName>
    <definedName name="ana_adap_pvc_1.5pulg">[41]ANA!$F$1700</definedName>
    <definedName name="ana_adap_pvc_2pulg">[41]ANA!$F$1693</definedName>
    <definedName name="ana_adap_pvc_3pulg">[41]ANA!$F$1686</definedName>
    <definedName name="ana_arrancador_velocidad_variable">[41]ANA!$F$405</definedName>
    <definedName name="ana_aspersor_tipo_1">[41]ANA!$F$1504</definedName>
    <definedName name="ana_aspersor_tipo_2">[41]ANA!$F$1510</definedName>
    <definedName name="ana_aspersor_tipo_3">[41]ANA!$F$1516</definedName>
    <definedName name="ana_bajante_descarga_3pulg">[41]ANA!$F$885</definedName>
    <definedName name="ana_bajante_descarga_4pulg">[41]ANA!$F$872</definedName>
    <definedName name="ana_bajante_pluvial_3pulg">[63]ANA!$F$536</definedName>
    <definedName name="ana_bajante_pluvial_4pulg">[41]ANA!$F$896</definedName>
    <definedName name="ana_bañera">[41]ANA!$F$510</definedName>
    <definedName name="ana_bidet">[41]ANA!$F$491</definedName>
    <definedName name="ana_blocks_6pulg" localSheetId="2">#REF!</definedName>
    <definedName name="ana_blocks_6pulg" localSheetId="3">#REF!</definedName>
    <definedName name="ana_blocks_6pulg" localSheetId="4">#REF!</definedName>
    <definedName name="ana_blocks_6pulg" localSheetId="5">#REF!</definedName>
    <definedName name="ana_blocks_6pulg" localSheetId="6">#REF!</definedName>
    <definedName name="ana_blocks_6pulg" localSheetId="7">#REF!</definedName>
    <definedName name="ana_blocks_6pulg" localSheetId="0">#REF!</definedName>
    <definedName name="ana_blocks_6pulg">#REF!</definedName>
    <definedName name="ana_blocks_8pulg" localSheetId="2">#REF!</definedName>
    <definedName name="ana_blocks_8pulg" localSheetId="4">#REF!</definedName>
    <definedName name="ana_blocks_8pulg" localSheetId="7">#REF!</definedName>
    <definedName name="ana_blocks_8pulg">#REF!</definedName>
    <definedName name="ana_bomba_drenaje_sotano">[41]ANA!$F$1000</definedName>
    <definedName name="ana_bomba_fosa_ascensor">[41]ANA!$F$1011</definedName>
    <definedName name="ana_bomba_incendio">[41]ANA!$F$1272</definedName>
    <definedName name="ana_bomba_jokey">[41]ANA!$F$1278</definedName>
    <definedName name="ana_bombas_presion_constante">[41]ANA!$F$393</definedName>
    <definedName name="ana_caja_inspeccion">[63]ANA!$F$907</definedName>
    <definedName name="ana_calentador_electrico">[41]ANA!$F$556</definedName>
    <definedName name="ana_camara_desarenadora">[41]ANA!$F$988</definedName>
    <definedName name="ana_check_hor_2pulg" localSheetId="2">#REF!</definedName>
    <definedName name="ana_check_hor_2pulg" localSheetId="3">#REF!</definedName>
    <definedName name="ana_check_hor_2pulg" localSheetId="4">#REF!</definedName>
    <definedName name="ana_check_hor_2pulg" localSheetId="5">#REF!</definedName>
    <definedName name="ana_check_hor_2pulg" localSheetId="6">#REF!</definedName>
    <definedName name="ana_check_hor_2pulg" localSheetId="7">#REF!</definedName>
    <definedName name="ana_check_hor_2pulg" localSheetId="0">#REF!</definedName>
    <definedName name="ana_check_hor_2pulg">#REF!</definedName>
    <definedName name="ana_check_ver_3pulg" localSheetId="2">#REF!</definedName>
    <definedName name="ana_check_ver_3pulg" localSheetId="4">#REF!</definedName>
    <definedName name="ana_check_ver_3pulg" localSheetId="7">#REF!</definedName>
    <definedName name="ana_check_ver_3pulg">#REF!</definedName>
    <definedName name="ana_clorinador_para_agua_potable">[41]ANA!$F$381</definedName>
    <definedName name="ana_codo_cpvc_0.5pulg" localSheetId="2">#REF!</definedName>
    <definedName name="ana_codo_cpvc_0.5pulg" localSheetId="3">#REF!</definedName>
    <definedName name="ana_codo_cpvc_0.5pulg" localSheetId="4">#REF!</definedName>
    <definedName name="ana_codo_cpvc_0.5pulg" localSheetId="5">#REF!</definedName>
    <definedName name="ana_codo_cpvc_0.5pulg" localSheetId="6">#REF!</definedName>
    <definedName name="ana_codo_cpvc_0.5pulg" localSheetId="7">#REF!</definedName>
    <definedName name="ana_codo_cpvc_0.5pulg" localSheetId="0">#REF!</definedName>
    <definedName name="ana_codo_cpvc_0.5pulg">#REF!</definedName>
    <definedName name="ana_codo_cpvc_0.75pulg" localSheetId="2">#REF!</definedName>
    <definedName name="ana_codo_cpvc_0.75pulg" localSheetId="4">#REF!</definedName>
    <definedName name="ana_codo_cpvc_0.75pulg" localSheetId="7">#REF!</definedName>
    <definedName name="ana_codo_cpvc_0.75pulg">#REF!</definedName>
    <definedName name="ana_codo_hg_2hg" localSheetId="2">#REF!</definedName>
    <definedName name="ana_codo_hg_2hg" localSheetId="4">#REF!</definedName>
    <definedName name="ana_codo_hg_2hg" localSheetId="7">#REF!</definedName>
    <definedName name="ana_codo_hg_2hg">#REF!</definedName>
    <definedName name="ana_codo_hg_3hg" localSheetId="2">#REF!</definedName>
    <definedName name="ana_codo_hg_3hg" localSheetId="4">#REF!</definedName>
    <definedName name="ana_codo_hg_3hg" localSheetId="7">#REF!</definedName>
    <definedName name="ana_codo_hg_3hg">#REF!</definedName>
    <definedName name="ana_codo_hn_0.75pulgx90">[41]ANA!$F$1132</definedName>
    <definedName name="ana_codo_hn_1.5pulgx90">[41]ANA!$F$1125</definedName>
    <definedName name="ana_codo_hn_2pulgx90">[41]ANA!$F$1118</definedName>
    <definedName name="ana_codo_hn_4pulgx90">[41]ANA!$F$1111</definedName>
    <definedName name="ana_codo_pe_0.5pulgx90">[41]ANA!$F$1433</definedName>
    <definedName name="ana_codo_pe_0.75pulgx45">[41]ANA!$F$1451</definedName>
    <definedName name="ana_codo_pe_0.75pulgx90">[41]ANA!$F$1427</definedName>
    <definedName name="ana_codo_pe_1.5pulgx45">[41]ANA!$F$1439</definedName>
    <definedName name="ana_codo_pe_1.5pulgx90">[41]ANA!$F$1421</definedName>
    <definedName name="ana_codo_pe_1pulgx45">[41]ANA!$F$1445</definedName>
    <definedName name="ana_codo_pe_2pulgx90">[41]ANA!$F$1415</definedName>
    <definedName name="ana_codo_pp_0.5pulgx90">[41]ANA!$F$173</definedName>
    <definedName name="ana_codo_pp_0.75pulgx90">[41]ANA!$F$166</definedName>
    <definedName name="ana_codo_pp_1.5pulgx90">[41]ANA!$F$152</definedName>
    <definedName name="ana_codo_pp_1pulgx90">[41]ANA!$F$159</definedName>
    <definedName name="ana_codo_pp_4pulgx90">[41]ANA!$F$145</definedName>
    <definedName name="ana_codo_pvc_drenaje_2pulgx45">[63]ANA!$F$324</definedName>
    <definedName name="ana_codo_pvc_drenaje_2pulgx90">[41]ANA!$F$732</definedName>
    <definedName name="ana_codo_pvc_drenaje_3pulgx45">[63]ANA!$F$331</definedName>
    <definedName name="ana_codo_pvc_drenaje_3pulgx90">[41]ANA!$F$725</definedName>
    <definedName name="ana_codo_pvc_drenaje_4pulgx45">[63]ANA!$F$338</definedName>
    <definedName name="ana_codo_pvc_drenaje_4pulgx90">[41]ANA!$F$718</definedName>
    <definedName name="ana_codo_pvc_drenaje_6pulgx45">[41]ANA!$F$739</definedName>
    <definedName name="ana_codo_pvc_drenaje_6pulgx90">[41]ANA!$F$711</definedName>
    <definedName name="ana_codo_pvc_presion_0.5pulg" localSheetId="2">#REF!</definedName>
    <definedName name="ana_codo_pvc_presion_0.5pulg" localSheetId="3">#REF!</definedName>
    <definedName name="ana_codo_pvc_presion_0.5pulg" localSheetId="4">#REF!</definedName>
    <definedName name="ana_codo_pvc_presion_0.5pulg" localSheetId="5">#REF!</definedName>
    <definedName name="ana_codo_pvc_presion_0.5pulg" localSheetId="6">#REF!</definedName>
    <definedName name="ana_codo_pvc_presion_0.5pulg" localSheetId="7">#REF!</definedName>
    <definedName name="ana_codo_pvc_presion_0.5pulg" localSheetId="0">#REF!</definedName>
    <definedName name="ana_codo_pvc_presion_0.5pulg">#REF!</definedName>
    <definedName name="ana_codo_pvc_presion_0.75pulg" localSheetId="2">#REF!</definedName>
    <definedName name="ana_codo_pvc_presion_0.75pulg" localSheetId="4">#REF!</definedName>
    <definedName name="ana_codo_pvc_presion_0.75pulg" localSheetId="7">#REF!</definedName>
    <definedName name="ana_codo_pvc_presion_0.75pulg">#REF!</definedName>
    <definedName name="ana_codo_pvc_presion_1.5pulg">[63]ANA!$F$275</definedName>
    <definedName name="ana_codo_pvc_presion_1.5pulgx90">[41]ANA!$F$1636</definedName>
    <definedName name="ana_codo_pvc_presion_1pulg" localSheetId="2">#REF!</definedName>
    <definedName name="ana_codo_pvc_presion_1pulg" localSheetId="3">#REF!</definedName>
    <definedName name="ana_codo_pvc_presion_1pulg" localSheetId="4">#REF!</definedName>
    <definedName name="ana_codo_pvc_presion_1pulg" localSheetId="5">#REF!</definedName>
    <definedName name="ana_codo_pvc_presion_1pulg" localSheetId="6">#REF!</definedName>
    <definedName name="ana_codo_pvc_presion_1pulg" localSheetId="7">#REF!</definedName>
    <definedName name="ana_codo_pvc_presion_1pulg" localSheetId="0">#REF!</definedName>
    <definedName name="ana_codo_pvc_presion_1pulg">#REF!</definedName>
    <definedName name="ana_codo_pvc_presion_2pulg" localSheetId="2">#REF!</definedName>
    <definedName name="ana_codo_pvc_presion_2pulg" localSheetId="4">#REF!</definedName>
    <definedName name="ana_codo_pvc_presion_2pulg" localSheetId="7">#REF!</definedName>
    <definedName name="ana_codo_pvc_presion_2pulg">#REF!</definedName>
    <definedName name="ana_codo_pvc_presion_2pulgx90">[41]ANA!$F$1629</definedName>
    <definedName name="ana_codo_pvc_presion_3pulg" localSheetId="2">#REF!</definedName>
    <definedName name="ana_codo_pvc_presion_3pulg" localSheetId="3">#REF!</definedName>
    <definedName name="ana_codo_pvc_presion_3pulg" localSheetId="4">#REF!</definedName>
    <definedName name="ana_codo_pvc_presion_3pulg" localSheetId="5">#REF!</definedName>
    <definedName name="ana_codo_pvc_presion_3pulg" localSheetId="6">#REF!</definedName>
    <definedName name="ana_codo_pvc_presion_3pulg" localSheetId="7">#REF!</definedName>
    <definedName name="ana_codo_pvc_presion_3pulg" localSheetId="0">#REF!</definedName>
    <definedName name="ana_codo_pvc_presion_3pulg">#REF!</definedName>
    <definedName name="ana_codo_pvc_presion_3pulgx90">[41]ANA!$F$1622</definedName>
    <definedName name="ana_columna" localSheetId="2">#REF!</definedName>
    <definedName name="ana_columna" localSheetId="3">#REF!</definedName>
    <definedName name="ana_columna" localSheetId="4">#REF!</definedName>
    <definedName name="ana_columna" localSheetId="5">#REF!</definedName>
    <definedName name="ana_columna" localSheetId="6">#REF!</definedName>
    <definedName name="ana_columna" localSheetId="7">#REF!</definedName>
    <definedName name="ana_columna" localSheetId="0">#REF!</definedName>
    <definedName name="ana_columna">#REF!</definedName>
    <definedName name="ana_columna_1.5pulg" localSheetId="2">#REF!</definedName>
    <definedName name="ana_columna_1.5pulg" localSheetId="4">#REF!</definedName>
    <definedName name="ana_columna_1.5pulg" localSheetId="7">#REF!</definedName>
    <definedName name="ana_columna_1.5pulg">#REF!</definedName>
    <definedName name="ana_columna_1pulg" localSheetId="2">#REF!</definedName>
    <definedName name="ana_columna_1pulg" localSheetId="4">#REF!</definedName>
    <definedName name="ana_columna_1pulg" localSheetId="7">#REF!</definedName>
    <definedName name="ana_columna_1pulg">#REF!</definedName>
    <definedName name="ana_columna_agua_1.5pulg">[41]ANA!$F$295</definedName>
    <definedName name="ana_columna_agua_1pulg">[41]ANA!$F$307</definedName>
    <definedName name="ana_columna_agua_3pulg">[41]ANA!$F$283</definedName>
    <definedName name="ana_columna_descaga_3pulg" localSheetId="2">#REF!</definedName>
    <definedName name="ana_columna_descaga_3pulg" localSheetId="3">#REF!</definedName>
    <definedName name="ana_columna_descaga_3pulg" localSheetId="4">#REF!</definedName>
    <definedName name="ana_columna_descaga_3pulg" localSheetId="5">#REF!</definedName>
    <definedName name="ana_columna_descaga_3pulg" localSheetId="6">#REF!</definedName>
    <definedName name="ana_columna_descaga_3pulg" localSheetId="7">#REF!</definedName>
    <definedName name="ana_columna_descaga_3pulg" localSheetId="0">#REF!</definedName>
    <definedName name="ana_columna_descaga_3pulg">#REF!</definedName>
    <definedName name="ana_columna_descaga_4pulg" localSheetId="2">#REF!</definedName>
    <definedName name="ana_columna_descaga_4pulg" localSheetId="4">#REF!</definedName>
    <definedName name="ana_columna_descaga_4pulg" localSheetId="7">#REF!</definedName>
    <definedName name="ana_columna_descaga_4pulg">#REF!</definedName>
    <definedName name="ana_columna_proteccion_incendio_1.5pulg">[41]ANA!$F$1212</definedName>
    <definedName name="ana_columna_proteccion_incendio_2pulg">[41]ANA!$F$1198</definedName>
    <definedName name="ana_columna_proteccion_incendio_3pulg">[41]ANA!$F$1183</definedName>
    <definedName name="ana_columna_proteccion_incendio_4pulg">[41]ANA!$F$1168</definedName>
    <definedName name="ana_columna_ventilacion_2pulg">[63]ANA!$F$514</definedName>
    <definedName name="ana_columna_ventilacion_3pulg">[63]ANA!$F$526</definedName>
    <definedName name="ana_columna_ventilacion_4pulg">[41]ANA!$F$908</definedName>
    <definedName name="ana_cotrtina_baño">[41]ANA!$F$542</definedName>
    <definedName name="ana_couplig_pvc_1.5pulg">[41]ANA!$F$1728</definedName>
    <definedName name="ana_couplig_pvc_2pulg">[41]ANA!$F$1721</definedName>
    <definedName name="ana_couplig_pvc_3pulg">[41]ANA!$F$1714</definedName>
    <definedName name="ana_couplig_pvc_4pulg">[41]ANA!$F$1707</definedName>
    <definedName name="ana_coupling_cpvc_1.5pulg">[63]ANA!$F$451</definedName>
    <definedName name="ana_coupling_pp_0.75pulg">[41]ANA!$F$220</definedName>
    <definedName name="ana_coupling_pvc_drenaje_3pulg">[41]ANA!$F$803</definedName>
    <definedName name="ana_coupling_pvc_drenaje_4pulg">[41]ANA!$F$795</definedName>
    <definedName name="ana_desague_piso" localSheetId="2">#REF!</definedName>
    <definedName name="ana_desague_piso" localSheetId="3">#REF!</definedName>
    <definedName name="ana_desague_piso" localSheetId="4">#REF!</definedName>
    <definedName name="ana_desague_piso" localSheetId="5">#REF!</definedName>
    <definedName name="ana_desague_piso" localSheetId="6">#REF!</definedName>
    <definedName name="ana_desague_piso" localSheetId="7">#REF!</definedName>
    <definedName name="ana_desague_piso" localSheetId="0">#REF!</definedName>
    <definedName name="ana_desague_piso">#REF!</definedName>
    <definedName name="ana_drenaje_piso_2pulg">[41]ANA!$F$843</definedName>
    <definedName name="ana_electrovalvula_1.5pulg">[41]ANA!$F$1536</definedName>
    <definedName name="ana_electrovalvula_2pulg">[41]ANA!$F$1529</definedName>
    <definedName name="ana_filtrante">[41]ANA!$F$953</definedName>
    <definedName name="ana_filtro_150psi_60x60pulg">[41]ANA!$F$375</definedName>
    <definedName name="ana_fino_fondo" localSheetId="2">#REF!</definedName>
    <definedName name="ana_fino_fondo" localSheetId="3">#REF!</definedName>
    <definedName name="ana_fino_fondo" localSheetId="4">#REF!</definedName>
    <definedName name="ana_fino_fondo" localSheetId="5">#REF!</definedName>
    <definedName name="ana_fino_fondo" localSheetId="6">#REF!</definedName>
    <definedName name="ana_fino_fondo" localSheetId="7">#REF!</definedName>
    <definedName name="ana_fino_fondo" localSheetId="0">#REF!</definedName>
    <definedName name="ana_fino_fondo">#REF!</definedName>
    <definedName name="ana_flotas_agua_potable">[41]ANA!$F$462</definedName>
    <definedName name="ana_fregadero">[41]ANA!$F$528</definedName>
    <definedName name="ana_gabinete_proteccion_incendio">[41]ANA!$F$1230</definedName>
    <definedName name="ana_hidrante">[41]ANA!$F$1245</definedName>
    <definedName name="ana_imbornal">[41]ANA!$F$971</definedName>
    <definedName name="ana_inodoro">[41]ANA!$F$477</definedName>
    <definedName name="ana_jacuzzi" localSheetId="2">#REF!</definedName>
    <definedName name="ana_jacuzzi" localSheetId="3">#REF!</definedName>
    <definedName name="ana_jacuzzi" localSheetId="4">#REF!</definedName>
    <definedName name="ana_jacuzzi" localSheetId="5">#REF!</definedName>
    <definedName name="ana_jacuzzi" localSheetId="6">#REF!</definedName>
    <definedName name="ana_jacuzzi" localSheetId="7">#REF!</definedName>
    <definedName name="ana_jacuzzi" localSheetId="0">#REF!</definedName>
    <definedName name="ana_jacuzzi">#REF!</definedName>
    <definedName name="ana_juego_accesorios">[41]ANA!$F$535</definedName>
    <definedName name="ana_lavamanos">[41]ANA!$F$503</definedName>
    <definedName name="ana_llave_chorro">[41]ANA!$F$549</definedName>
    <definedName name="ana_losa_fondo" localSheetId="2">#REF!</definedName>
    <definedName name="ana_losa_fondo" localSheetId="3">#REF!</definedName>
    <definedName name="ana_losa_fondo" localSheetId="4">#REF!</definedName>
    <definedName name="ana_losa_fondo" localSheetId="5">#REF!</definedName>
    <definedName name="ana_losa_fondo" localSheetId="6">#REF!</definedName>
    <definedName name="ana_losa_fondo" localSheetId="7">#REF!</definedName>
    <definedName name="ana_losa_fondo" localSheetId="0">#REF!</definedName>
    <definedName name="ana_losa_fondo">#REF!</definedName>
    <definedName name="ana_losa_techo" localSheetId="2">#REF!</definedName>
    <definedName name="ana_losa_techo" localSheetId="4">#REF!</definedName>
    <definedName name="ana_losa_techo" localSheetId="7">#REF!</definedName>
    <definedName name="ana_losa_techo">#REF!</definedName>
    <definedName name="ana_manifor_bomba_jokey">[41]ANA!$F$1321</definedName>
    <definedName name="ana_manifor_descarga_bomba_jokey">[41]ANA!$F$1333</definedName>
    <definedName name="ana_maniford_descarga_agua_potable">[41]ANA!$F$435</definedName>
    <definedName name="ana_maniford_incendio">[41]ANA!$F$1290</definedName>
    <definedName name="ana_maniford_succion_agua_potable">[41]ANA!$F$417</definedName>
    <definedName name="ana_niple_hn_1.5pulg">[41]ANA!$F$1153</definedName>
    <definedName name="ana_panel_contro_riego">[41]ANA!$F$1522</definedName>
    <definedName name="ana_panel_control_velocidad_variable">[41]ANA!$F$399</definedName>
    <definedName name="ana_pañete" localSheetId="2">#REF!</definedName>
    <definedName name="ana_pañete" localSheetId="3">#REF!</definedName>
    <definedName name="ana_pañete" localSheetId="4">#REF!</definedName>
    <definedName name="ana_pañete" localSheetId="5">#REF!</definedName>
    <definedName name="ana_pañete" localSheetId="6">#REF!</definedName>
    <definedName name="ana_pañete" localSheetId="7">#REF!</definedName>
    <definedName name="ana_pañete" localSheetId="0">#REF!</definedName>
    <definedName name="ana_pañete">#REF!</definedName>
    <definedName name="ana_plato_ducha">[41]ANA!$F$517</definedName>
    <definedName name="ana_red_cpvc_0.75x0.5pulg" localSheetId="2">#REF!</definedName>
    <definedName name="ana_red_cpvc_0.75x0.5pulg" localSheetId="3">#REF!</definedName>
    <definedName name="ana_red_cpvc_0.75x0.5pulg" localSheetId="4">#REF!</definedName>
    <definedName name="ana_red_cpvc_0.75x0.5pulg" localSheetId="5">#REF!</definedName>
    <definedName name="ana_red_cpvc_0.75x0.5pulg" localSheetId="6">#REF!</definedName>
    <definedName name="ana_red_cpvc_0.75x0.5pulg" localSheetId="7">#REF!</definedName>
    <definedName name="ana_red_cpvc_0.75x0.5pulg" localSheetId="0">#REF!</definedName>
    <definedName name="ana_red_cpvc_0.75x0.5pulg">#REF!</definedName>
    <definedName name="ana_red_hg_3x2" localSheetId="2">#REF!</definedName>
    <definedName name="ana_red_hg_3x2" localSheetId="4">#REF!</definedName>
    <definedName name="ana_red_hg_3x2" localSheetId="7">#REF!</definedName>
    <definedName name="ana_red_hg_3x2">#REF!</definedName>
    <definedName name="ana_red_pe_0.75x0.5pulg">[41]ANA!$F$1487</definedName>
    <definedName name="ana_red_pe_1.5x0.5pulg">[41]ANA!$F$1469</definedName>
    <definedName name="ana_red_pe_1.5x1pulg">[41]ANA!$F$1463</definedName>
    <definedName name="ana_red_pe_1x0.5pulg">[41]ANA!$F$1481</definedName>
    <definedName name="ana_red_pe_1x0.75pulg">[41]ANA!$F$1475</definedName>
    <definedName name="ana_red_pe_2x1.5pulg">[41]ANA!$F$1457</definedName>
    <definedName name="ana_red_pp_0.75x0.375pulg">[41]ANA!$F$213</definedName>
    <definedName name="ana_red_pp_0.75x0.5pulg">[41]ANA!$F$205</definedName>
    <definedName name="ana_red_pp_1.5x0.75pulg">[41]ANA!$F$189</definedName>
    <definedName name="ana_red_pp_1.5x1pulg">[41]ANA!$F$181</definedName>
    <definedName name="ana_red_pp_1x0.75pulg">[41]ANA!$F$197</definedName>
    <definedName name="ana_red_pvc_3x2pulg">[63]ANA!$F$429</definedName>
    <definedName name="ana_red_pvc_4x2pulg" localSheetId="2">#REF!</definedName>
    <definedName name="ana_red_pvc_4x2pulg" localSheetId="3">#REF!</definedName>
    <definedName name="ana_red_pvc_4x2pulg" localSheetId="4">#REF!</definedName>
    <definedName name="ana_red_pvc_4x2pulg" localSheetId="5">#REF!</definedName>
    <definedName name="ana_red_pvc_4x2pulg" localSheetId="6">#REF!</definedName>
    <definedName name="ana_red_pvc_4x2pulg" localSheetId="7">#REF!</definedName>
    <definedName name="ana_red_pvc_4x2pulg" localSheetId="0">#REF!</definedName>
    <definedName name="ana_red_pvc_4x2pulg">#REF!</definedName>
    <definedName name="ana_red_pvc_4x3pulg">[63]ANA!$F$415</definedName>
    <definedName name="ana_red_pvc_drenaje_3x2pulg">[41]ANA!$F$774</definedName>
    <definedName name="ana_red_pvc_drenaje_4x3pulg">[41]ANA!$F$767</definedName>
    <definedName name="ana_red_pvc_presion_0.75x0.5pulg" localSheetId="2">#REF!</definedName>
    <definedName name="ana_red_pvc_presion_0.75x0.5pulg" localSheetId="3">#REF!</definedName>
    <definedName name="ana_red_pvc_presion_0.75x0.5pulg" localSheetId="4">#REF!</definedName>
    <definedName name="ana_red_pvc_presion_0.75x0.5pulg" localSheetId="5">#REF!</definedName>
    <definedName name="ana_red_pvc_presion_0.75x0.5pulg" localSheetId="6">#REF!</definedName>
    <definedName name="ana_red_pvc_presion_0.75x0.5pulg" localSheetId="7">#REF!</definedName>
    <definedName name="ana_red_pvc_presion_0.75x0.5pulg" localSheetId="0">#REF!</definedName>
    <definedName name="ana_red_pvc_presion_0.75x0.5pulg">#REF!</definedName>
    <definedName name="ana_red_pvc_presion_1.5x0.75pulg" localSheetId="2">#REF!</definedName>
    <definedName name="ana_red_pvc_presion_1.5x0.75pulg" localSheetId="4">#REF!</definedName>
    <definedName name="ana_red_pvc_presion_1.5x0.75pulg" localSheetId="7">#REF!</definedName>
    <definedName name="ana_red_pvc_presion_1.5x0.75pulg">#REF!</definedName>
    <definedName name="ana_red_pvc_presion_1.5x1pulg">[63]ANA!$F$373</definedName>
    <definedName name="ana_red_pvc_presion_1x0.5pulg" localSheetId="2">#REF!</definedName>
    <definedName name="ana_red_pvc_presion_1x0.5pulg" localSheetId="3">#REF!</definedName>
    <definedName name="ana_red_pvc_presion_1x0.5pulg" localSheetId="4">#REF!</definedName>
    <definedName name="ana_red_pvc_presion_1x0.5pulg" localSheetId="5">#REF!</definedName>
    <definedName name="ana_red_pvc_presion_1x0.5pulg" localSheetId="6">#REF!</definedName>
    <definedName name="ana_red_pvc_presion_1x0.5pulg" localSheetId="7">#REF!</definedName>
    <definedName name="ana_red_pvc_presion_1x0.5pulg" localSheetId="0">#REF!</definedName>
    <definedName name="ana_red_pvc_presion_1x0.5pulg">#REF!</definedName>
    <definedName name="ana_red_pvc_presion_1x0.75pulg" localSheetId="2">#REF!</definedName>
    <definedName name="ana_red_pvc_presion_1x0.75pulg" localSheetId="4">#REF!</definedName>
    <definedName name="ana_red_pvc_presion_1x0.75pulg" localSheetId="7">#REF!</definedName>
    <definedName name="ana_red_pvc_presion_1x0.75pulg">#REF!</definedName>
    <definedName name="ana_red_pvc_presion_2x1.5pulg">[41]ANA!$F$1679</definedName>
    <definedName name="ana_red_pvc_presion_2x1pulg" localSheetId="2">#REF!</definedName>
    <definedName name="ana_red_pvc_presion_2x1pulg" localSheetId="3">#REF!</definedName>
    <definedName name="ana_red_pvc_presion_2x1pulg" localSheetId="4">#REF!</definedName>
    <definedName name="ana_red_pvc_presion_2x1pulg" localSheetId="5">#REF!</definedName>
    <definedName name="ana_red_pvc_presion_2x1pulg" localSheetId="6">#REF!</definedName>
    <definedName name="ana_red_pvc_presion_2x1pulg" localSheetId="7">#REF!</definedName>
    <definedName name="ana_red_pvc_presion_2x1pulg" localSheetId="0">#REF!</definedName>
    <definedName name="ana_red_pvc_presion_2x1pulg">#REF!</definedName>
    <definedName name="ana_red_pvc_presion_3x1.5pulg">[41]ANA!$F$1672</definedName>
    <definedName name="ana_red_pvc_presion_3x1pulg" localSheetId="2">#REF!</definedName>
    <definedName name="ana_red_pvc_presion_3x1pulg" localSheetId="3">#REF!</definedName>
    <definedName name="ana_red_pvc_presion_3x1pulg" localSheetId="4">#REF!</definedName>
    <definedName name="ana_red_pvc_presion_3x1pulg" localSheetId="5">#REF!</definedName>
    <definedName name="ana_red_pvc_presion_3x1pulg" localSheetId="6">#REF!</definedName>
    <definedName name="ana_red_pvc_presion_3x1pulg" localSheetId="7">#REF!</definedName>
    <definedName name="ana_red_pvc_presion_3x1pulg" localSheetId="0">#REF!</definedName>
    <definedName name="ana_red_pvc_presion_3x1pulg">#REF!</definedName>
    <definedName name="ana_red_pvc_presion_3x2pulg">[41]ANA!$F$1664</definedName>
    <definedName name="ana_red_pvc_presion_4x1.5pulg">[41]ANA!$F$1657</definedName>
    <definedName name="ana_red_pvc_presion_4x2pulg">[41]ANA!$F$1650</definedName>
    <definedName name="ana_red_pvc_presion_4x3pulg">[41]ANA!$F$1643</definedName>
    <definedName name="ana_rejilla_piso">[41]ANA!$F$859</definedName>
    <definedName name="ana_rejilla_techo">[41]ANA!$F$851</definedName>
    <definedName name="ana_salida_ac_0.5pulg" localSheetId="2">#REF!</definedName>
    <definedName name="ana_salida_ac_0.5pulg" localSheetId="3">#REF!</definedName>
    <definedName name="ana_salida_ac_0.5pulg" localSheetId="4">#REF!</definedName>
    <definedName name="ana_salida_ac_0.5pulg" localSheetId="5">#REF!</definedName>
    <definedName name="ana_salida_ac_0.5pulg" localSheetId="6">#REF!</definedName>
    <definedName name="ana_salida_ac_0.5pulg" localSheetId="7">#REF!</definedName>
    <definedName name="ana_salida_ac_0.5pulg" localSheetId="0">#REF!</definedName>
    <definedName name="ana_salida_ac_0.5pulg">#REF!</definedName>
    <definedName name="ana_salida_ac_0.75pulg" localSheetId="2">#REF!</definedName>
    <definedName name="ana_salida_ac_0.75pulg" localSheetId="4">#REF!</definedName>
    <definedName name="ana_salida_ac_0.75pulg" localSheetId="7">#REF!</definedName>
    <definedName name="ana_salida_ac_0.75pulg">#REF!</definedName>
    <definedName name="ana_salida_af_0.5pulg" localSheetId="2">#REF!</definedName>
    <definedName name="ana_salida_af_0.5pulg" localSheetId="4">#REF!</definedName>
    <definedName name="ana_salida_af_0.5pulg" localSheetId="7">#REF!</definedName>
    <definedName name="ana_salida_af_0.5pulg">#REF!</definedName>
    <definedName name="ana_salida_af_0.75pulg" localSheetId="2">#REF!</definedName>
    <definedName name="ana_salida_af_0.75pulg" localSheetId="4">#REF!</definedName>
    <definedName name="ana_salida_af_0.75pulg" localSheetId="7">#REF!</definedName>
    <definedName name="ana_salida_af_0.75pulg">#REF!</definedName>
    <definedName name="ana_salida_agua_0.5pulg">[41]ANA!$F$262</definedName>
    <definedName name="ana_salida_agua_0.75pulg">[41]ANA!$F$253</definedName>
    <definedName name="ana_salida_agua_1.5pulg">[41]ANA!$F$243</definedName>
    <definedName name="ana_salida_drenaje_2pulg">[41]ANA!$F$831</definedName>
    <definedName name="ana_salida_drenaje_4pulg">[41]ANA!$F$820</definedName>
    <definedName name="ana_salida_gabinete_1.5pulg">[41]ANA!$F$1223</definedName>
    <definedName name="ana_salida_gas_0.375pulg">[41]ANA!$F$271</definedName>
    <definedName name="ana_salida_riego_0.5pulg">[41]ANA!$F$1498</definedName>
    <definedName name="ana_sensor_lluvia">[41]ANA!$F$1542</definedName>
    <definedName name="ana_siamesa">[41]ANA!$F$1252</definedName>
    <definedName name="ana_sifon_1.5pulg">[41]ANA!$F$810</definedName>
    <definedName name="ana_supresora_golpe_ariete_0.75pulg">[41]ANA!$F$369</definedName>
    <definedName name="ana_supresora_golpe_ariete_2pulg">[41]ANA!$F$1301</definedName>
    <definedName name="ana_supresora_golpe_ariete_3pulg">[41]ANA!$F$446</definedName>
    <definedName name="ana_tanque_hidroneumatico_210gls">[41]ANA!$F$387</definedName>
    <definedName name="ana_tapon_pvc_1.5pulg">[41]ANA!$F$1742</definedName>
    <definedName name="ana_tapon_pvc_3pulg">[41]ANA!$F$1735</definedName>
    <definedName name="ana_tapon_rejistro_pvc_drenaje_2pulg">[41]ANA!$F$788</definedName>
    <definedName name="ana_tapon_rejistro_pvc_drenaje_4pulg">[41]ANA!$F$781</definedName>
    <definedName name="ana_tee_cpvc_0.5pulg" localSheetId="2">#REF!</definedName>
    <definedName name="ana_tee_cpvc_0.5pulg" localSheetId="3">#REF!</definedName>
    <definedName name="ana_tee_cpvc_0.5pulg" localSheetId="4">#REF!</definedName>
    <definedName name="ana_tee_cpvc_0.5pulg" localSheetId="5">#REF!</definedName>
    <definedName name="ana_tee_cpvc_0.5pulg" localSheetId="6">#REF!</definedName>
    <definedName name="ana_tee_cpvc_0.5pulg" localSheetId="7">#REF!</definedName>
    <definedName name="ana_tee_cpvc_0.5pulg" localSheetId="0">#REF!</definedName>
    <definedName name="ana_tee_cpvc_0.5pulg">#REF!</definedName>
    <definedName name="ana_tee_cpvc_0.75pulg" localSheetId="2">#REF!</definedName>
    <definedName name="ana_tee_cpvc_0.75pulg" localSheetId="4">#REF!</definedName>
    <definedName name="ana_tee_cpvc_0.75pulg" localSheetId="7">#REF!</definedName>
    <definedName name="ana_tee_cpvc_0.75pulg">#REF!</definedName>
    <definedName name="ana_tee_hg_3hg" localSheetId="2">#REF!</definedName>
    <definedName name="ana_tee_hg_3hg" localSheetId="4">#REF!</definedName>
    <definedName name="ana_tee_hg_3hg" localSheetId="7">#REF!</definedName>
    <definedName name="ana_tee_hg_3hg">#REF!</definedName>
    <definedName name="ana_tee_hn_1.5x1.5pulg">[41]ANA!$F$1104</definedName>
    <definedName name="ana_tee_hn_2x1.5pulg">[41]ANA!$F$1097</definedName>
    <definedName name="ana_tee_hn_2x2pulg">[41]ANA!$F$1090</definedName>
    <definedName name="ana_tee_hn_4x4pulg">[41]ANA!$F$1083</definedName>
    <definedName name="ana_tee_pe_0.5x0.5pulg">[41]ANA!$F$1409</definedName>
    <definedName name="ana_tee_pe_0.75x0.75pulg">[41]ANA!$F$1403</definedName>
    <definedName name="ana_tee_pe_1.5x1.5pulg">[41]ANA!$F$1391</definedName>
    <definedName name="ana_tee_pe_1x1pulg">[41]ANA!$F$1397</definedName>
    <definedName name="ana_tee_pe_2x2pulg">[41]ANA!$F$1385</definedName>
    <definedName name="ana_tee_pp_0.5x0.5pulg">[41]ANA!$F$138</definedName>
    <definedName name="ana_tee_pp_0.75x0.5pulg">[41]ANA!$F$131</definedName>
    <definedName name="ana_tee_pp_0.75x0.75pulg">[41]ANA!$F$123</definedName>
    <definedName name="ana_tee_pp_1.5x1.5pulg">[41]ANA!$F$101</definedName>
    <definedName name="ana_tee_pp_1x0.75pulg">[41]ANA!$F$116</definedName>
    <definedName name="ana_tee_pp_1x1pulg">[41]ANA!$F$108</definedName>
    <definedName name="ana_tee_pp_2x1pulg">[41]ANA!$F$94</definedName>
    <definedName name="ana_tee_pp_4x4pulg">[41]ANA!$F$86</definedName>
    <definedName name="ana_tee_pvc_presion_0.5pulg" localSheetId="2">#REF!</definedName>
    <definedName name="ana_tee_pvc_presion_0.5pulg" localSheetId="3">#REF!</definedName>
    <definedName name="ana_tee_pvc_presion_0.5pulg" localSheetId="4">#REF!</definedName>
    <definedName name="ana_tee_pvc_presion_0.5pulg" localSheetId="5">#REF!</definedName>
    <definedName name="ana_tee_pvc_presion_0.5pulg" localSheetId="6">#REF!</definedName>
    <definedName name="ana_tee_pvc_presion_0.5pulg" localSheetId="7">#REF!</definedName>
    <definedName name="ana_tee_pvc_presion_0.5pulg" localSheetId="0">#REF!</definedName>
    <definedName name="ana_tee_pvc_presion_0.5pulg">#REF!</definedName>
    <definedName name="ana_tee_pvc_presion_0.75pulg" localSheetId="2">#REF!</definedName>
    <definedName name="ana_tee_pvc_presion_0.75pulg" localSheetId="4">#REF!</definedName>
    <definedName name="ana_tee_pvc_presion_0.75pulg" localSheetId="7">#REF!</definedName>
    <definedName name="ana_tee_pvc_presion_0.75pulg">#REF!</definedName>
    <definedName name="ana_tee_pvc_presion_1.5pulg">[63]ANA!$F$190</definedName>
    <definedName name="ana_tee_pvc_presion_1.5x1.5pulg">[41]ANA!$F$1615</definedName>
    <definedName name="ana_tee_pvc_presion_1pulg" localSheetId="2">#REF!</definedName>
    <definedName name="ana_tee_pvc_presion_1pulg" localSheetId="3">#REF!</definedName>
    <definedName name="ana_tee_pvc_presion_1pulg" localSheetId="4">#REF!</definedName>
    <definedName name="ana_tee_pvc_presion_1pulg" localSheetId="5">#REF!</definedName>
    <definedName name="ana_tee_pvc_presion_1pulg" localSheetId="6">#REF!</definedName>
    <definedName name="ana_tee_pvc_presion_1pulg" localSheetId="7">#REF!</definedName>
    <definedName name="ana_tee_pvc_presion_1pulg" localSheetId="0">#REF!</definedName>
    <definedName name="ana_tee_pvc_presion_1pulg">#REF!</definedName>
    <definedName name="ana_tee_pvc_presion_2pulg" localSheetId="2">#REF!</definedName>
    <definedName name="ana_tee_pvc_presion_2pulg" localSheetId="4">#REF!</definedName>
    <definedName name="ana_tee_pvc_presion_2pulg" localSheetId="7">#REF!</definedName>
    <definedName name="ana_tee_pvc_presion_2pulg">#REF!</definedName>
    <definedName name="ana_tee_pvc_presion_2x2pulg">[41]ANA!$F$1608</definedName>
    <definedName name="ana_tee_pvc_presion_3pulg" localSheetId="2">#REF!</definedName>
    <definedName name="ana_tee_pvc_presion_3pulg" localSheetId="3">#REF!</definedName>
    <definedName name="ana_tee_pvc_presion_3pulg" localSheetId="4">#REF!</definedName>
    <definedName name="ana_tee_pvc_presion_3pulg" localSheetId="5">#REF!</definedName>
    <definedName name="ana_tee_pvc_presion_3pulg" localSheetId="6">#REF!</definedName>
    <definedName name="ana_tee_pvc_presion_3pulg" localSheetId="7">#REF!</definedName>
    <definedName name="ana_tee_pvc_presion_3pulg" localSheetId="0">#REF!</definedName>
    <definedName name="ana_tee_pvc_presion_3pulg">#REF!</definedName>
    <definedName name="ana_tee_pvc_presion_3x3pulg">[41]ANA!$F$1601</definedName>
    <definedName name="ana_tee_pvc_presion_4x4pulg">[41]ANA!$F$1594</definedName>
    <definedName name="ana_tee_yee_pvc_drenaje_2X2pulg">[41]ANA!$F$663</definedName>
    <definedName name="ana_tee_yee_pvc_drenaje_3X2pulg">[41]ANA!$F$656</definedName>
    <definedName name="ana_tee_yee_pvc_drenaje_3X3pulg">[41]ANA!$F$649</definedName>
    <definedName name="ana_tee_yee_pvc_drenaje_4X3pulg">[41]ANA!$F$642</definedName>
    <definedName name="ana_tee_yee_pvc_drenaje_4X4pulg">[41]ANA!$F$634</definedName>
    <definedName name="ana_trampa_grasa" localSheetId="2">#REF!</definedName>
    <definedName name="ana_trampa_grasa" localSheetId="3">#REF!</definedName>
    <definedName name="ana_trampa_grasa" localSheetId="4">#REF!</definedName>
    <definedName name="ana_trampa_grasa" localSheetId="5">#REF!</definedName>
    <definedName name="ana_trampa_grasa" localSheetId="6">#REF!</definedName>
    <definedName name="ana_trampa_grasa" localSheetId="7">#REF!</definedName>
    <definedName name="ana_trampa_grasa" localSheetId="0">#REF!</definedName>
    <definedName name="ana_trampa_grasa">#REF!</definedName>
    <definedName name="ana_tub_colg_cpvc_0.5pulg" localSheetId="2">#REF!</definedName>
    <definedName name="ana_tub_colg_cpvc_0.5pulg" localSheetId="4">#REF!</definedName>
    <definedName name="ana_tub_colg_cpvc_0.5pulg" localSheetId="7">#REF!</definedName>
    <definedName name="ana_tub_colg_cpvc_0.5pulg">#REF!</definedName>
    <definedName name="ana_tub_colg_cpvc_0.75pulg" localSheetId="2">#REF!</definedName>
    <definedName name="ana_tub_colg_cpvc_0.75pulg" localSheetId="4">#REF!</definedName>
    <definedName name="ana_tub_colg_cpvc_0.75pulg" localSheetId="7">#REF!</definedName>
    <definedName name="ana_tub_colg_cpvc_0.75pulg">#REF!</definedName>
    <definedName name="ana_tub_colg_pvc_sch40_0.5pulg" localSheetId="2">#REF!</definedName>
    <definedName name="ana_tub_colg_pvc_sch40_0.5pulg" localSheetId="4">#REF!</definedName>
    <definedName name="ana_tub_colg_pvc_sch40_0.5pulg" localSheetId="7">#REF!</definedName>
    <definedName name="ana_tub_colg_pvc_sch40_0.5pulg">#REF!</definedName>
    <definedName name="ana_tub_colg_pvc_sch40_0.75pulg" localSheetId="2">#REF!</definedName>
    <definedName name="ana_tub_colg_pvc_sch40_0.75pulg" localSheetId="4">#REF!</definedName>
    <definedName name="ana_tub_colg_pvc_sch40_0.75pulg" localSheetId="7">#REF!</definedName>
    <definedName name="ana_tub_colg_pvc_sch40_0.75pulg">#REF!</definedName>
    <definedName name="ana_tub_colg_pvc_sch40_1.5pulg" localSheetId="2">#REF!</definedName>
    <definedName name="ana_tub_colg_pvc_sch40_1.5pulg" localSheetId="4">#REF!</definedName>
    <definedName name="ana_tub_colg_pvc_sch40_1.5pulg" localSheetId="7">#REF!</definedName>
    <definedName name="ana_tub_colg_pvc_sch40_1.5pulg">#REF!</definedName>
    <definedName name="ana_tub_colg_pvc_sch40_1pulg" localSheetId="2">#REF!</definedName>
    <definedName name="ana_tub_colg_pvc_sch40_1pulg" localSheetId="4">#REF!</definedName>
    <definedName name="ana_tub_colg_pvc_sch40_1pulg" localSheetId="7">#REF!</definedName>
    <definedName name="ana_tub_colg_pvc_sch40_1pulg">#REF!</definedName>
    <definedName name="ana_tub_colg_pvc_sdr26_2pulg" localSheetId="2">#REF!</definedName>
    <definedName name="ana_tub_colg_pvc_sdr26_2pulg" localSheetId="4">#REF!</definedName>
    <definedName name="ana_tub_colg_pvc_sdr26_2pulg" localSheetId="7">#REF!</definedName>
    <definedName name="ana_tub_colg_pvc_sdr26_2pulg">#REF!</definedName>
    <definedName name="ana_tub_colg_pvc_sdr26_3pulg" localSheetId="2">#REF!</definedName>
    <definedName name="ana_tub_colg_pvc_sdr26_3pulg" localSheetId="4">#REF!</definedName>
    <definedName name="ana_tub_colg_pvc_sdr26_3pulg" localSheetId="7">#REF!</definedName>
    <definedName name="ana_tub_colg_pvc_sdr26_3pulg">#REF!</definedName>
    <definedName name="ana_tub_colg_pvc_sdr32.5_4pulg" localSheetId="2">#REF!</definedName>
    <definedName name="ana_tub_colg_pvc_sdr32.5_4pulg" localSheetId="4">#REF!</definedName>
    <definedName name="ana_tub_colg_pvc_sdr32.5_4pulg" localSheetId="7">#REF!</definedName>
    <definedName name="ana_tub_colg_pvc_sdr32.5_4pulg">#REF!</definedName>
    <definedName name="ana_tub_escape_motor">[41]ANA!$F$1309</definedName>
    <definedName name="ana_tub_hg_2pulg" localSheetId="2">#REF!</definedName>
    <definedName name="ana_tub_hg_2pulg" localSheetId="3">#REF!</definedName>
    <definedName name="ana_tub_hg_2pulg" localSheetId="4">#REF!</definedName>
    <definedName name="ana_tub_hg_2pulg" localSheetId="5">#REF!</definedName>
    <definedName name="ana_tub_hg_2pulg" localSheetId="6">#REF!</definedName>
    <definedName name="ana_tub_hg_2pulg" localSheetId="7">#REF!</definedName>
    <definedName name="ana_tub_hg_2pulg" localSheetId="0">#REF!</definedName>
    <definedName name="ana_tub_hg_2pulg">#REF!</definedName>
    <definedName name="ana_tub_hg_3pulg" localSheetId="2">#REF!</definedName>
    <definedName name="ana_tub_hg_3pulg" localSheetId="4">#REF!</definedName>
    <definedName name="ana_tub_hg_3pulg" localSheetId="7">#REF!</definedName>
    <definedName name="ana_tub_hg_3pulg">#REF!</definedName>
    <definedName name="ana_tub_hn_0.75pulg">[41]ANA!$F$1076</definedName>
    <definedName name="ana_tub_hn_1.5pulg">[41]ANA!$F$1066</definedName>
    <definedName name="ana_tub_hn_2pulg">[41]ANA!$F$1056</definedName>
    <definedName name="ana_tub_hn_4pulg">[41]ANA!$F$1046</definedName>
    <definedName name="ana_tub_pe_pn10_0.5pulg">[41]ANA!$F$1379</definedName>
    <definedName name="ana_tub_pe_pn10_0.75pulg">[41]ANA!$F$1370</definedName>
    <definedName name="ana_tub_pe_pn10_1.5pulg">[41]ANA!$F$1352</definedName>
    <definedName name="ana_tub_pe_pn10_1pulg">[41]ANA!$F$1361</definedName>
    <definedName name="ana_tub_pe_pn10_2pulg">[41]ANA!$F$1343</definedName>
    <definedName name="ana_tub_pp_0.375pulg_colg">[41]ANA!$F$79</definedName>
    <definedName name="ana_tub_pp_0.5pulg_colg">[41]ANA!$F$71</definedName>
    <definedName name="ana_tub_pp_0.75pulg_colg">[41]ANA!$F$63</definedName>
    <definedName name="ana_tub_pp_1.5pulg_colg">[41]ANA!$F$47</definedName>
    <definedName name="ana_tub_pp_1pulg_colg">[41]ANA!$F$55</definedName>
    <definedName name="ana_tub_pp_3pulg_colg">[41]ANA!$F$31</definedName>
    <definedName name="ana_tub_pp_4pulg_colg">[41]ANA!$F$23</definedName>
    <definedName name="ana_tub_pvc_sdr26_1.5pulg_sot">[41]ANA!$F$1587</definedName>
    <definedName name="ana_tub_pvc_sdr26_2pulg_sot">[41]ANA!$F$1576</definedName>
    <definedName name="ana_tub_pvc_sdr26_3pulg_sot">[41]ANA!$F$1565</definedName>
    <definedName name="ana_tub_pvc_sdr26_4pulg_sot">[41]ANA!$F$1554</definedName>
    <definedName name="ana_tub_pvc_sdr32.5_2pulg_colg">[41]ANA!$F$581</definedName>
    <definedName name="ana_tub_pvc_sdr32.5_3pulg_colg">[41]ANA!$F$573</definedName>
    <definedName name="ana_tub_pvc_sdr32.5_4pulg_colg">[41]ANA!$F$565</definedName>
    <definedName name="ana_tub_pvc_sdr32.5_4pulg_sot">[41]ANA!$F$614</definedName>
    <definedName name="ana_tub_pvc_sdr32.5_6pulg_dren_frances">[41]ANA!$F$627</definedName>
    <definedName name="ana_tub_pvc_sdr32.5_6pulg_sot">[41]ANA!$F$603</definedName>
    <definedName name="ana_tub_pvc_sdr32.5_8pulg_sot">[41]ANA!$F$592</definedName>
    <definedName name="ana_tub_sot_pvc_sdr21_2pulg" localSheetId="2">#REF!</definedName>
    <definedName name="ana_tub_sot_pvc_sdr21_2pulg" localSheetId="3">#REF!</definedName>
    <definedName name="ana_tub_sot_pvc_sdr21_2pulg" localSheetId="4">#REF!</definedName>
    <definedName name="ana_tub_sot_pvc_sdr21_2pulg" localSheetId="5">#REF!</definedName>
    <definedName name="ana_tub_sot_pvc_sdr21_2pulg" localSheetId="6">#REF!</definedName>
    <definedName name="ana_tub_sot_pvc_sdr21_2pulg" localSheetId="7">#REF!</definedName>
    <definedName name="ana_tub_sot_pvc_sdr21_2pulg" localSheetId="0">#REF!</definedName>
    <definedName name="ana_tub_sot_pvc_sdr21_2pulg">#REF!</definedName>
    <definedName name="ana_tub_sot_pvc_sdr21_3pulg" localSheetId="2">#REF!</definedName>
    <definedName name="ana_tub_sot_pvc_sdr21_3pulg" localSheetId="4">#REF!</definedName>
    <definedName name="ana_tub_sot_pvc_sdr21_3pulg" localSheetId="7">#REF!</definedName>
    <definedName name="ana_tub_sot_pvc_sdr21_3pulg">#REF!</definedName>
    <definedName name="ana_tub_sot_pvc_sdr26_3pulg" localSheetId="2">#REF!</definedName>
    <definedName name="ana_tub_sot_pvc_sdr26_3pulg" localSheetId="4">#REF!</definedName>
    <definedName name="ana_tub_sot_pvc_sdr26_3pulg" localSheetId="7">#REF!</definedName>
    <definedName name="ana_tub_sot_pvc_sdr26_3pulg">#REF!</definedName>
    <definedName name="ana_tub_sot_pvc_sdr32.5_4pulg" localSheetId="2">#REF!</definedName>
    <definedName name="ana_tub_sot_pvc_sdr32.5_4pulg" localSheetId="4">#REF!</definedName>
    <definedName name="ana_tub_sot_pvc_sdr32.5_4pulg" localSheetId="7">#REF!</definedName>
    <definedName name="ana_tub_sot_pvc_sdr32.5_4pulg">#REF!</definedName>
    <definedName name="ana_tub_sot_pvc_sdr32.5_6pulg" localSheetId="2">#REF!</definedName>
    <definedName name="ana_tub_sot_pvc_sdr32.5_6pulg" localSheetId="4">#REF!</definedName>
    <definedName name="ana_tub_sot_pvc_sdr32.5_6pulg" localSheetId="7">#REF!</definedName>
    <definedName name="ana_tub_sot_pvc_sdr32.5_6pulg">#REF!</definedName>
    <definedName name="ana_unidad_tratamiento_tampa_grasa">[41]ANA!$F$1035</definedName>
    <definedName name="ana_valvula_0.5pulg">[41]ANA!$F$339</definedName>
    <definedName name="ana_valvula_0.75pulg">[41]ANA!$F$331</definedName>
    <definedName name="ana_valvula_1.5pulg">[41]ANA!$F$323</definedName>
    <definedName name="ana_valvula_1pulg" localSheetId="2">#REF!</definedName>
    <definedName name="ana_valvula_1pulg" localSheetId="3">#REF!</definedName>
    <definedName name="ana_valvula_1pulg" localSheetId="4">#REF!</definedName>
    <definedName name="ana_valvula_1pulg" localSheetId="5">#REF!</definedName>
    <definedName name="ana_valvula_1pulg" localSheetId="6">#REF!</definedName>
    <definedName name="ana_valvula_1pulg" localSheetId="7">#REF!</definedName>
    <definedName name="ana_valvula_1pulg" localSheetId="0">#REF!</definedName>
    <definedName name="ana_valvula_1pulg">#REF!</definedName>
    <definedName name="ana_valvula_2pulg">[41]ANA!$F$315</definedName>
    <definedName name="ana_valvula_aire_1pulg">[41]ANA!$F$456</definedName>
    <definedName name="ana_valvula_mariposa_2pulg">[41]ANA!$F$1266</definedName>
    <definedName name="ana_valvula_mariposa_4pulg">[41]ANA!$F$1259</definedName>
    <definedName name="ana_valvula_reguladora_1.5pulg">[41]ANA!$F$361</definedName>
    <definedName name="ana_valvula_reguladora_1pulg" localSheetId="2">#REF!</definedName>
    <definedName name="ana_valvula_reguladora_1pulg" localSheetId="3">#REF!</definedName>
    <definedName name="ana_valvula_reguladora_1pulg" localSheetId="4">#REF!</definedName>
    <definedName name="ana_valvula_reguladora_1pulg" localSheetId="5">#REF!</definedName>
    <definedName name="ana_valvula_reguladora_1pulg" localSheetId="6">#REF!</definedName>
    <definedName name="ana_valvula_reguladora_1pulg" localSheetId="7">#REF!</definedName>
    <definedName name="ana_valvula_reguladora_1pulg" localSheetId="0">#REF!</definedName>
    <definedName name="ana_valvula_reguladora_1pulg">#REF!</definedName>
    <definedName name="ana_valvula_reguladora_2pulg">[41]ANA!$F$350</definedName>
    <definedName name="ana_vertedero" localSheetId="2">#REF!</definedName>
    <definedName name="ana_vertedero" localSheetId="3">#REF!</definedName>
    <definedName name="ana_vertedero" localSheetId="4">#REF!</definedName>
    <definedName name="ana_vertedero" localSheetId="5">#REF!</definedName>
    <definedName name="ana_vertedero" localSheetId="6">#REF!</definedName>
    <definedName name="ana_vertedero" localSheetId="7">#REF!</definedName>
    <definedName name="ana_vertedero" localSheetId="0">#REF!</definedName>
    <definedName name="ana_vertedero">#REF!</definedName>
    <definedName name="ana_viga_amarre" localSheetId="2">#REF!</definedName>
    <definedName name="ana_viga_amarre" localSheetId="4">#REF!</definedName>
    <definedName name="ana_viga_amarre" localSheetId="7">#REF!</definedName>
    <definedName name="ana_viga_amarre">#REF!</definedName>
    <definedName name="ana_viga_riostra" localSheetId="2">#REF!</definedName>
    <definedName name="ana_viga_riostra" localSheetId="4">#REF!</definedName>
    <definedName name="ana_viga_riostra" localSheetId="7">#REF!</definedName>
    <definedName name="ana_viga_riostra">#REF!</definedName>
    <definedName name="ana_yee_pvc_drenaje_2pulg">[63]ANA!$F$232</definedName>
    <definedName name="ana_yee_pvc_drenaje_2X2pulg">[41]ANA!$F$704</definedName>
    <definedName name="ana_yee_pvc_drenaje_3pulg">[63]ANA!$F$239</definedName>
    <definedName name="ana_yee_pvc_drenaje_3X2pulg">[41]ANA!$F$697</definedName>
    <definedName name="ana_yee_pvc_drenaje_4pulg">[63]ANA!$F$246</definedName>
    <definedName name="ana_yee_pvc_drenaje_4X2pulg">[41]ANA!$F$690</definedName>
    <definedName name="ana_yee_pvc_drenaje_4X3pulg">[41]ANA!$F$684</definedName>
    <definedName name="ana_yee_pvc_drenaje_4X4pulg">[41]ANA!$F$677</definedName>
    <definedName name="ana_yee_pvc_drenaje_6X4pulg">[41]ANA!$F$670</definedName>
    <definedName name="ana_zabaleta" localSheetId="2">#REF!</definedName>
    <definedName name="ana_zabaleta" localSheetId="3">#REF!</definedName>
    <definedName name="ana_zabaleta" localSheetId="4">#REF!</definedName>
    <definedName name="ana_zabaleta" localSheetId="5">#REF!</definedName>
    <definedName name="ana_zabaleta" localSheetId="6">#REF!</definedName>
    <definedName name="ana_zabaleta" localSheetId="7">#REF!</definedName>
    <definedName name="ana_zabaleta" localSheetId="0">#REF!</definedName>
    <definedName name="ana_zabaleta">#REF!</definedName>
    <definedName name="ANAACEROS" localSheetId="2">#REF!</definedName>
    <definedName name="ANAACEROS" localSheetId="4">#REF!</definedName>
    <definedName name="ANAACEROS" localSheetId="5">#REF!</definedName>
    <definedName name="ANAACEROS" localSheetId="6">#REF!</definedName>
    <definedName name="ANAACEROS" localSheetId="7">#REF!</definedName>
    <definedName name="ANAACEROS">#REF!</definedName>
    <definedName name="ANABLOQUESMUROS" localSheetId="2">#REF!</definedName>
    <definedName name="ANABLOQUESMUROS" localSheetId="4">#REF!</definedName>
    <definedName name="ANABLOQUESMUROS" localSheetId="5">#REF!</definedName>
    <definedName name="ANABLOQUESMUROS" localSheetId="6">#REF!</definedName>
    <definedName name="ANABLOQUESMUROS" localSheetId="7">#REF!</definedName>
    <definedName name="ANABLOQUESMUROS">#REF!</definedName>
    <definedName name="ANABORDILLOS" localSheetId="2">#REF!</definedName>
    <definedName name="ANABORDILLOS" localSheetId="4">#REF!</definedName>
    <definedName name="ANABORDILLOS" localSheetId="5">#REF!</definedName>
    <definedName name="ANABORDILLOS" localSheetId="6">#REF!</definedName>
    <definedName name="ANABORDILLOS" localSheetId="7">#REF!</definedName>
    <definedName name="ANABORDILLOS">#REF!</definedName>
    <definedName name="ANACASETAS" localSheetId="2">#REF!</definedName>
    <definedName name="ANACASETAS" localSheetId="4">#REF!</definedName>
    <definedName name="ANACASETAS" localSheetId="5">#REF!</definedName>
    <definedName name="ANACASETAS" localSheetId="6">#REF!</definedName>
    <definedName name="ANACASETAS" localSheetId="7">#REF!</definedName>
    <definedName name="ANACASETAS">#REF!</definedName>
    <definedName name="ANACONTEN" localSheetId="2">#REF!</definedName>
    <definedName name="ANACONTEN" localSheetId="4">#REF!</definedName>
    <definedName name="ANACONTEN" localSheetId="5">#REF!</definedName>
    <definedName name="ANACONTEN" localSheetId="6">#REF!</definedName>
    <definedName name="ANACONTEN" localSheetId="7">#REF!</definedName>
    <definedName name="ANACONTEN">#REF!</definedName>
    <definedName name="ANADESPLUV" localSheetId="2">#REF!</definedName>
    <definedName name="ANADESPLUV" localSheetId="4">#REF!</definedName>
    <definedName name="ANADESPLUV" localSheetId="5">#REF!</definedName>
    <definedName name="ANADESPLUV" localSheetId="6">#REF!</definedName>
    <definedName name="ANADESPLUV" localSheetId="7">#REF!</definedName>
    <definedName name="ANADESPLUV">#REF!</definedName>
    <definedName name="ANAEMPAÑETES" localSheetId="2">#REF!</definedName>
    <definedName name="ANAEMPAÑETES" localSheetId="4">#REF!</definedName>
    <definedName name="ANAEMPAÑETES" localSheetId="5">#REF!</definedName>
    <definedName name="ANAEMPAÑETES" localSheetId="6">#REF!</definedName>
    <definedName name="ANAEMPAÑETES" localSheetId="7">#REF!</definedName>
    <definedName name="ANAEMPAÑETES">#REF!</definedName>
    <definedName name="ANAESCALONES" localSheetId="2">#REF!</definedName>
    <definedName name="ANAESCALONES" localSheetId="4">#REF!</definedName>
    <definedName name="ANAESCALONES" localSheetId="5">#REF!</definedName>
    <definedName name="ANAESCALONES" localSheetId="6">#REF!</definedName>
    <definedName name="ANAESCALONES" localSheetId="7">#REF!</definedName>
    <definedName name="ANAESCALONES">#REF!</definedName>
    <definedName name="ANAHAANTEP" localSheetId="2">#REF!</definedName>
    <definedName name="ANAHAANTEP" localSheetId="4">#REF!</definedName>
    <definedName name="ANAHAANTEP" localSheetId="5">#REF!</definedName>
    <definedName name="ANAHAANTEP" localSheetId="6">#REF!</definedName>
    <definedName name="ANAHAANTEP" localSheetId="7">#REF!</definedName>
    <definedName name="ANAHAANTEP">#REF!</definedName>
    <definedName name="ANAHABADENES" localSheetId="2">#REF!</definedName>
    <definedName name="ANAHABADENES" localSheetId="4">#REF!</definedName>
    <definedName name="ANAHABADENES" localSheetId="5">#REF!</definedName>
    <definedName name="ANAHABADENES" localSheetId="6">#REF!</definedName>
    <definedName name="ANAHABADENES" localSheetId="7">#REF!</definedName>
    <definedName name="ANAHABADENES">#REF!</definedName>
    <definedName name="ANAHACOL" localSheetId="2">#REF!</definedName>
    <definedName name="ANAHACOL" localSheetId="4">#REF!</definedName>
    <definedName name="ANAHACOL" localSheetId="5">#REF!</definedName>
    <definedName name="ANAHACOL" localSheetId="6">#REF!</definedName>
    <definedName name="ANAHACOL" localSheetId="7">#REF!</definedName>
    <definedName name="ANAHACOL">#REF!</definedName>
    <definedName name="ANAHACOLAMA" localSheetId="2">#REF!</definedName>
    <definedName name="ANAHACOLAMA" localSheetId="4">#REF!</definedName>
    <definedName name="ANAHACOLAMA" localSheetId="5">#REF!</definedName>
    <definedName name="ANAHACOLAMA" localSheetId="6">#REF!</definedName>
    <definedName name="ANAHACOLAMA" localSheetId="7">#REF!</definedName>
    <definedName name="ANAHACOLAMA">#REF!</definedName>
    <definedName name="ANAHACOLCIR" localSheetId="2">#REF!</definedName>
    <definedName name="ANAHACOLCIR" localSheetId="4">#REF!</definedName>
    <definedName name="ANAHACOLCIR" localSheetId="5">#REF!</definedName>
    <definedName name="ANAHACOLCIR" localSheetId="6">#REF!</definedName>
    <definedName name="ANAHACOLCIR" localSheetId="7">#REF!</definedName>
    <definedName name="ANAHACOLCIR">#REF!</definedName>
    <definedName name="ANAHADINTELES" localSheetId="2">#REF!</definedName>
    <definedName name="ANAHADINTELES" localSheetId="4">#REF!</definedName>
    <definedName name="ANAHADINTELES" localSheetId="5">#REF!</definedName>
    <definedName name="ANAHADINTELES" localSheetId="6">#REF!</definedName>
    <definedName name="ANAHADINTELES" localSheetId="7">#REF!</definedName>
    <definedName name="ANAHADINTELES">#REF!</definedName>
    <definedName name="ANAHALOSASMONO" localSheetId="2">#REF!</definedName>
    <definedName name="ANAHALOSASMONO" localSheetId="4">#REF!</definedName>
    <definedName name="ANAHALOSASMONO" localSheetId="5">#REF!</definedName>
    <definedName name="ANAHALOSASMONO" localSheetId="6">#REF!</definedName>
    <definedName name="ANAHALOSASMONO" localSheetId="7">#REF!</definedName>
    <definedName name="ANAHALOSASMONO">#REF!</definedName>
    <definedName name="ANAHAMUROS" localSheetId="2">#REF!</definedName>
    <definedName name="ANAHAMUROS" localSheetId="4">#REF!</definedName>
    <definedName name="ANAHAMUROS" localSheetId="5">#REF!</definedName>
    <definedName name="ANAHAMUROS" localSheetId="6">#REF!</definedName>
    <definedName name="ANAHAMUROS" localSheetId="7">#REF!</definedName>
    <definedName name="ANAHAMUROS">#REF!</definedName>
    <definedName name="ANAHARAMPASESC" localSheetId="2">#REF!</definedName>
    <definedName name="ANAHARAMPASESC" localSheetId="4">#REF!</definedName>
    <definedName name="ANAHARAMPASESC" localSheetId="5">#REF!</definedName>
    <definedName name="ANAHARAMPASESC" localSheetId="6">#REF!</definedName>
    <definedName name="ANAHARAMPASESC" localSheetId="7">#REF!</definedName>
    <definedName name="ANAHARAMPASESC">#REF!</definedName>
    <definedName name="ANAHAVIGAS" localSheetId="2">#REF!</definedName>
    <definedName name="ANAHAVIGAS" localSheetId="4">#REF!</definedName>
    <definedName name="ANAHAVIGAS" localSheetId="5">#REF!</definedName>
    <definedName name="ANAHAVIGAS" localSheetId="6">#REF!</definedName>
    <definedName name="ANAHAVIGAS" localSheetId="7">#REF!</definedName>
    <definedName name="ANAHAVIGAS">#REF!</definedName>
    <definedName name="ANAHAVIGASAMA" localSheetId="2">#REF!</definedName>
    <definedName name="ANAHAVIGASAMA" localSheetId="4">#REF!</definedName>
    <definedName name="ANAHAVIGASAMA" localSheetId="5">#REF!</definedName>
    <definedName name="ANAHAVIGASAMA" localSheetId="6">#REF!</definedName>
    <definedName name="ANAHAVIGASAMA" localSheetId="7">#REF!</definedName>
    <definedName name="ANAHAVIGASAMA">#REF!</definedName>
    <definedName name="ANAHAVUELOS" localSheetId="2">#REF!</definedName>
    <definedName name="ANAHAVUELOS" localSheetId="4">#REF!</definedName>
    <definedName name="ANAHAVUELOS" localSheetId="5">#REF!</definedName>
    <definedName name="ANAHAVUELOS" localSheetId="6">#REF!</definedName>
    <definedName name="ANAHAVUELOS" localSheetId="7">#REF!</definedName>
    <definedName name="ANAHAVUELOS">#REF!</definedName>
    <definedName name="ANAHAZAPCOL1" localSheetId="2">#REF!</definedName>
    <definedName name="ANAHAZAPCOL1" localSheetId="4">#REF!</definedName>
    <definedName name="ANAHAZAPCOL1" localSheetId="5">#REF!</definedName>
    <definedName name="ANAHAZAPCOL1" localSheetId="6">#REF!</definedName>
    <definedName name="ANAHAZAPCOL1" localSheetId="7">#REF!</definedName>
    <definedName name="ANAHAZAPCOL1">#REF!</definedName>
    <definedName name="ANAHAZAPCOL2" localSheetId="2">#REF!</definedName>
    <definedName name="ANAHAZAPCOL2" localSheetId="4">#REF!</definedName>
    <definedName name="ANAHAZAPCOL2" localSheetId="5">#REF!</definedName>
    <definedName name="ANAHAZAPCOL2" localSheetId="6">#REF!</definedName>
    <definedName name="ANAHAZAPCOL2" localSheetId="7">#REF!</definedName>
    <definedName name="ANAHAZAPCOL2">#REF!</definedName>
    <definedName name="ANAHAZAPMUR1" localSheetId="2">#REF!</definedName>
    <definedName name="ANAHAZAPMUR1" localSheetId="4">#REF!</definedName>
    <definedName name="ANAHAZAPMUR1" localSheetId="5">#REF!</definedName>
    <definedName name="ANAHAZAPMUR1" localSheetId="6">#REF!</definedName>
    <definedName name="ANAHAZAPMUR1" localSheetId="7">#REF!</definedName>
    <definedName name="ANAHAZAPMUR1">#REF!</definedName>
    <definedName name="ANAHORMIND" localSheetId="2">#REF!</definedName>
    <definedName name="ANAHORMIND" localSheetId="4">#REF!</definedName>
    <definedName name="ANAHORMIND" localSheetId="5">#REF!</definedName>
    <definedName name="ANAHORMIND" localSheetId="6">#REF!</definedName>
    <definedName name="ANAHORMIND" localSheetId="7">#REF!</definedName>
    <definedName name="ANAHORMIND">#REF!</definedName>
    <definedName name="ANAHORMSIM" localSheetId="2">#REF!</definedName>
    <definedName name="ANAHORMSIM" localSheetId="4">#REF!</definedName>
    <definedName name="ANAHORMSIM" localSheetId="5">#REF!</definedName>
    <definedName name="ANAHORMSIM" localSheetId="6">#REF!</definedName>
    <definedName name="ANAHORMSIM" localSheetId="7">#REF!</definedName>
    <definedName name="ANAHORMSIM">#REF!</definedName>
    <definedName name="ANAIMPERMEABILIZA" localSheetId="2">#REF!</definedName>
    <definedName name="ANAIMPERMEABILIZA" localSheetId="4">#REF!</definedName>
    <definedName name="ANAIMPERMEABILIZA" localSheetId="5">#REF!</definedName>
    <definedName name="ANAIMPERMEABILIZA" localSheetId="6">#REF!</definedName>
    <definedName name="ANAIMPERMEABILIZA" localSheetId="7">#REF!</definedName>
    <definedName name="ANAIMPERMEABILIZA">#REF!</definedName>
    <definedName name="ANAINSTELECTACOM" localSheetId="2">#REF!</definedName>
    <definedName name="ANAINSTELECTACOM" localSheetId="4">#REF!</definedName>
    <definedName name="ANAINSTELECTACOM" localSheetId="5">#REF!</definedName>
    <definedName name="ANAINSTELECTACOM" localSheetId="6">#REF!</definedName>
    <definedName name="ANAINSTELECTACOM" localSheetId="7">#REF!</definedName>
    <definedName name="ANAINSTELECTACOM">#REF!</definedName>
    <definedName name="ANAINSTELECTSALIDAS" localSheetId="2">#REF!</definedName>
    <definedName name="ANAINSTELECTSALIDAS" localSheetId="4">#REF!</definedName>
    <definedName name="ANAINSTELECTSALIDAS" localSheetId="5">#REF!</definedName>
    <definedName name="ANAINSTELECTSALIDAS" localSheetId="6">#REF!</definedName>
    <definedName name="ANAINSTELECTSALIDAS" localSheetId="7">#REF!</definedName>
    <definedName name="ANAINSTELECTSALIDAS">#REF!</definedName>
    <definedName name="ANAINSTSANITAPATUBMO" localSheetId="2">#REF!</definedName>
    <definedName name="ANAINSTSANITAPATUBMO" localSheetId="4">#REF!</definedName>
    <definedName name="ANAINSTSANITAPATUBMO" localSheetId="5">#REF!</definedName>
    <definedName name="ANAINSTSANITAPATUBMO" localSheetId="6">#REF!</definedName>
    <definedName name="ANAINSTSANITAPATUBMO" localSheetId="7">#REF!</definedName>
    <definedName name="ANAINSTSANITAPATUBMO">#REF!</definedName>
    <definedName name="ANAINSTSANITCISTERNAS" localSheetId="2">#REF!</definedName>
    <definedName name="ANAINSTSANITCISTERNAS" localSheetId="4">#REF!</definedName>
    <definedName name="ANAINSTSANITCISTERNAS" localSheetId="5">#REF!</definedName>
    <definedName name="ANAINSTSANITCISTERNAS" localSheetId="6">#REF!</definedName>
    <definedName name="ANAINSTSANITCISTERNAS" localSheetId="7">#REF!</definedName>
    <definedName name="ANAINSTSANITCISTERNAS">#REF!</definedName>
    <definedName name="ANAINSTSANITCISTSEPT" localSheetId="2">#REF!</definedName>
    <definedName name="ANAINSTSANITCISTSEPT" localSheetId="4">#REF!</definedName>
    <definedName name="ANAINSTSANITCISTSEPT" localSheetId="5">#REF!</definedName>
    <definedName name="ANAINSTSANITCISTSEPT" localSheetId="6">#REF!</definedName>
    <definedName name="ANAINSTSANITCISTSEPT" localSheetId="7">#REF!</definedName>
    <definedName name="ANAINSTSANITCISTSEPT">#REF!</definedName>
    <definedName name="ANAINSTSANITCOLOCAPAR" localSheetId="2">#REF!</definedName>
    <definedName name="ANAINSTSANITCOLOCAPAR" localSheetId="4">#REF!</definedName>
    <definedName name="ANAINSTSANITCOLOCAPAR" localSheetId="5">#REF!</definedName>
    <definedName name="ANAINSTSANITCOLOCAPAR" localSheetId="6">#REF!</definedName>
    <definedName name="ANAINSTSANITCOLOCAPAR" localSheetId="7">#REF!</definedName>
    <definedName name="ANAINSTSANITCOLOCAPAR">#REF!</definedName>
    <definedName name="ANALISIS" localSheetId="2">#REF!</definedName>
    <definedName name="ANALISIS" localSheetId="4">#REF!</definedName>
    <definedName name="ANALISIS" localSheetId="7">#REF!</definedName>
    <definedName name="ANALISIS">#REF!</definedName>
    <definedName name="ANAMALLASCICL" localSheetId="2">#REF!</definedName>
    <definedName name="ANAMALLASCICL" localSheetId="4">#REF!</definedName>
    <definedName name="ANAMALLASCICL" localSheetId="5">#REF!</definedName>
    <definedName name="ANAMALLASCICL" localSheetId="6">#REF!</definedName>
    <definedName name="ANAMALLASCICL" localSheetId="7">#REF!</definedName>
    <definedName name="ANAMALLASCICL">#REF!</definedName>
    <definedName name="ANAMORTEROS" localSheetId="2">#REF!</definedName>
    <definedName name="ANAMORTEROS" localSheetId="4">#REF!</definedName>
    <definedName name="ANAMORTEROS" localSheetId="5">#REF!</definedName>
    <definedName name="ANAMORTEROS" localSheetId="6">#REF!</definedName>
    <definedName name="ANAMORTEROS" localSheetId="7">#REF!</definedName>
    <definedName name="ANAMORTEROS">#REF!</definedName>
    <definedName name="ANAMOVTIE" localSheetId="2">#REF!</definedName>
    <definedName name="ANAMOVTIE" localSheetId="4">#REF!</definedName>
    <definedName name="ANAMOVTIE" localSheetId="5">#REF!</definedName>
    <definedName name="ANAMOVTIE" localSheetId="6">#REF!</definedName>
    <definedName name="ANAMOVTIE" localSheetId="7">#REF!</definedName>
    <definedName name="ANAMOVTIE">#REF!</definedName>
    <definedName name="ANAPINTURAS" localSheetId="2">#REF!</definedName>
    <definedName name="ANAPINTURAS" localSheetId="4">#REF!</definedName>
    <definedName name="ANAPINTURAS" localSheetId="5">#REF!</definedName>
    <definedName name="ANAPINTURAS" localSheetId="6">#REF!</definedName>
    <definedName name="ANAPINTURAS" localSheetId="7">#REF!</definedName>
    <definedName name="ANAPINTURAS">#REF!</definedName>
    <definedName name="ANAPISOS" localSheetId="2">#REF!</definedName>
    <definedName name="ANAPISOS" localSheetId="4">#REF!</definedName>
    <definedName name="ANAPISOS" localSheetId="5">#REF!</definedName>
    <definedName name="ANAPISOS" localSheetId="6">#REF!</definedName>
    <definedName name="ANAPISOS" localSheetId="7">#REF!</definedName>
    <definedName name="ANAPISOS">#REF!</definedName>
    <definedName name="ANAPORTAJEMAD" localSheetId="2">#REF!</definedName>
    <definedName name="ANAPORTAJEMAD" localSheetId="4">#REF!</definedName>
    <definedName name="ANAPORTAJEMAD" localSheetId="5">#REF!</definedName>
    <definedName name="ANAPORTAJEMAD" localSheetId="6">#REF!</definedName>
    <definedName name="ANAPORTAJEMAD" localSheetId="7">#REF!</definedName>
    <definedName name="ANAPORTAJEMAD">#REF!</definedName>
    <definedName name="ANAREPLANTEO" localSheetId="2">#REF!</definedName>
    <definedName name="ANAREPLANTEO" localSheetId="4">#REF!</definedName>
    <definedName name="ANAREPLANTEO" localSheetId="5">#REF!</definedName>
    <definedName name="ANAREPLANTEO" localSheetId="6">#REF!</definedName>
    <definedName name="ANAREPLANTEO" localSheetId="7">#REF!</definedName>
    <definedName name="ANAREPLANTEO">#REF!</definedName>
    <definedName name="ANAREVEST" localSheetId="2">#REF!</definedName>
    <definedName name="ANAREVEST" localSheetId="4">#REF!</definedName>
    <definedName name="ANAREVEST" localSheetId="5">#REF!</definedName>
    <definedName name="ANAREVEST" localSheetId="6">#REF!</definedName>
    <definedName name="ANAREVEST" localSheetId="7">#REF!</definedName>
    <definedName name="ANAREVEST">#REF!</definedName>
    <definedName name="ANATECHOS" localSheetId="2">#REF!</definedName>
    <definedName name="ANATECHOS" localSheetId="4">#REF!</definedName>
    <definedName name="ANATECHOS" localSheetId="5">#REF!</definedName>
    <definedName name="ANATECHOS" localSheetId="6">#REF!</definedName>
    <definedName name="ANATECHOS" localSheetId="7">#REF!</definedName>
    <definedName name="ANATECHOS">#REF!</definedName>
    <definedName name="ANATECHOSTERM" localSheetId="2">#REF!</definedName>
    <definedName name="ANATECHOSTERM" localSheetId="4">#REF!</definedName>
    <definedName name="ANATECHOSTERM" localSheetId="5">#REF!</definedName>
    <definedName name="ANATECHOSTERM" localSheetId="6">#REF!</definedName>
    <definedName name="ANATECHOSTERM" localSheetId="7">#REF!</definedName>
    <definedName name="ANATECHOSTERM">#REF!</definedName>
    <definedName name="ANAVENTANAS" localSheetId="2">#REF!</definedName>
    <definedName name="ANAVENTANAS" localSheetId="4">#REF!</definedName>
    <definedName name="ANAVENTANAS" localSheetId="5">#REF!</definedName>
    <definedName name="ANAVENTANAS" localSheetId="6">#REF!</definedName>
    <definedName name="ANAVENTANAS" localSheetId="7">#REF!</definedName>
    <definedName name="ANAVENTANAS">#REF!</definedName>
    <definedName name="ANAVERJAS" localSheetId="2">#REF!</definedName>
    <definedName name="ANAVERJAS" localSheetId="4">#REF!</definedName>
    <definedName name="ANAVERJAS" localSheetId="5">#REF!</definedName>
    <definedName name="ANAVERJAS" localSheetId="6">#REF!</definedName>
    <definedName name="ANAVERJAS" localSheetId="7">#REF!</definedName>
    <definedName name="ANAVERJAS">#REF!</definedName>
    <definedName name="Anclaje_de_Pilotes" localSheetId="2">[57]Insumos!#REF!</definedName>
    <definedName name="Anclaje_de_Pilotes" localSheetId="4">[57]Insumos!#REF!</definedName>
    <definedName name="Anclaje_de_Pilotes" localSheetId="7">[57]Insumos!#REF!</definedName>
    <definedName name="Anclaje_de_Pilotes">[57]Insumos!#REF!</definedName>
    <definedName name="Anclaje_de_Pilotes_2">#N/A</definedName>
    <definedName name="Anclaje_de_Pilotes_3">#N/A</definedName>
    <definedName name="ancoa" localSheetId="2">#REF!</definedName>
    <definedName name="ancoa" localSheetId="3">#REF!</definedName>
    <definedName name="ancoa" localSheetId="4">#REF!</definedName>
    <definedName name="ancoa" localSheetId="5">#REF!</definedName>
    <definedName name="ancoa" localSheetId="6">#REF!</definedName>
    <definedName name="ancoa" localSheetId="7">#REF!</definedName>
    <definedName name="ancoa" localSheetId="0">#REF!</definedName>
    <definedName name="ancoa">#REF!</definedName>
    <definedName name="Andamio" localSheetId="2">#REF!</definedName>
    <definedName name="Andamio" localSheetId="4">#REF!</definedName>
    <definedName name="Andamio" localSheetId="7">#REF!</definedName>
    <definedName name="Andamio">#REF!</definedName>
    <definedName name="Andamio.Goteros" localSheetId="2">#REF!</definedName>
    <definedName name="Andamio.Goteros" localSheetId="4">#REF!</definedName>
    <definedName name="Andamio.Goteros" localSheetId="7">#REF!</definedName>
    <definedName name="Andamio.Goteros">#REF!</definedName>
    <definedName name="Andamio.Panete" localSheetId="2">#REF!</definedName>
    <definedName name="Andamio.Panete" localSheetId="4">#REF!</definedName>
    <definedName name="Andamio.Panete" localSheetId="7">#REF!</definedName>
    <definedName name="Andamio.Panete">#REF!</definedName>
    <definedName name="Andamio.Pañete.pared.Exterior">[60]Insumos!$E$155</definedName>
    <definedName name="Andamios">[64]Insumos!$B$24:$D$24</definedName>
    <definedName name="Andamios.Bloque" localSheetId="2">#REF!</definedName>
    <definedName name="Andamios.Bloque" localSheetId="3">#REF!</definedName>
    <definedName name="Andamios.Bloque" localSheetId="4">#REF!</definedName>
    <definedName name="Andamios.Bloque" localSheetId="5">#REF!</definedName>
    <definedName name="Andamios.Bloque" localSheetId="6">#REF!</definedName>
    <definedName name="Andamios.Bloque" localSheetId="7">#REF!</definedName>
    <definedName name="Andamios.Bloque">#REF!</definedName>
    <definedName name="Andamios____0.25_planchas_plywood___10_usos">[48]Insumos!$B$25:$D$25</definedName>
    <definedName name="andamiosin" localSheetId="2">#REF!</definedName>
    <definedName name="andamiosin" localSheetId="3">#REF!</definedName>
    <definedName name="andamiosin" localSheetId="4">#REF!</definedName>
    <definedName name="andamiosin" localSheetId="5">#REF!</definedName>
    <definedName name="andamiosin" localSheetId="6">#REF!</definedName>
    <definedName name="andamiosin" localSheetId="7">#REF!</definedName>
    <definedName name="andamiosin" localSheetId="0">#REF!</definedName>
    <definedName name="andamiosin">#REF!</definedName>
    <definedName name="ANDAMIOSPLAF" localSheetId="2">#REF!</definedName>
    <definedName name="ANDAMIOSPLAF" localSheetId="4">#REF!</definedName>
    <definedName name="ANDAMIOSPLAF" localSheetId="7">#REF!</definedName>
    <definedName name="ANDAMIOSPLAF">#REF!</definedName>
    <definedName name="ANDBL" localSheetId="2">#REF!</definedName>
    <definedName name="ANDBL" localSheetId="4">#REF!</definedName>
    <definedName name="ANDBL" localSheetId="7">#REF!</definedName>
    <definedName name="ANDBL">#REF!</definedName>
    <definedName name="ANDBLM2" localSheetId="2">#REF!</definedName>
    <definedName name="ANDBLM2" localSheetId="4">#REF!</definedName>
    <definedName name="ANDBLM2" localSheetId="7">#REF!</definedName>
    <definedName name="ANDBLM2">#REF!</definedName>
    <definedName name="ANDPAÑ" localSheetId="2">#REF!</definedName>
    <definedName name="ANDPAÑ" localSheetId="4">#REF!</definedName>
    <definedName name="ANDPAÑ" localSheetId="7">#REF!</definedName>
    <definedName name="ANDPAÑ">#REF!</definedName>
    <definedName name="Anf.LosasYvuelos" localSheetId="2">[65]Análisis!#REF!</definedName>
    <definedName name="Anf.LosasYvuelos" localSheetId="4">[65]Análisis!#REF!</definedName>
    <definedName name="Anf.LosasYvuelos" localSheetId="7">[65]Análisis!#REF!</definedName>
    <definedName name="Anf.LosasYvuelos">[65]Análisis!#REF!</definedName>
    <definedName name="Anfi.Zap.Col" localSheetId="2">[65]Análisis!#REF!</definedName>
    <definedName name="Anfi.Zap.Col" localSheetId="4">[65]Análisis!#REF!</definedName>
    <definedName name="Anfi.Zap.Col" localSheetId="7">[65]Análisis!#REF!</definedName>
    <definedName name="Anfi.Zap.Col">[65]Análisis!#REF!</definedName>
    <definedName name="Anfit.Col.C1" localSheetId="2">[65]Análisis!#REF!</definedName>
    <definedName name="Anfit.Col.C1" localSheetId="4">[65]Análisis!#REF!</definedName>
    <definedName name="Anfit.Col.C1" localSheetId="7">[65]Análisis!#REF!</definedName>
    <definedName name="Anfit.Col.C1">[65]Análisis!#REF!</definedName>
    <definedName name="Anfit.Col.CA" localSheetId="2">[65]Análisis!#REF!</definedName>
    <definedName name="Anfit.Col.CA" localSheetId="4">[65]Análisis!#REF!</definedName>
    <definedName name="Anfit.Col.CA" localSheetId="7">[65]Análisis!#REF!</definedName>
    <definedName name="Anfit.Col.CA">[65]Análisis!#REF!</definedName>
    <definedName name="ANFITEATRO" localSheetId="2">#REF!</definedName>
    <definedName name="ANFITEATRO" localSheetId="3">#REF!</definedName>
    <definedName name="ANFITEATRO" localSheetId="4">#REF!</definedName>
    <definedName name="ANFITEATRO" localSheetId="5">#REF!</definedName>
    <definedName name="ANFITEATRO" localSheetId="6">#REF!</definedName>
    <definedName name="ANFITEATRO" localSheetId="7">#REF!</definedName>
    <definedName name="ANFITEATRO">#REF!</definedName>
    <definedName name="ANG2X2SOPLAMPCONTRA" localSheetId="2">#REF!</definedName>
    <definedName name="ANG2X2SOPLAMPCONTRA" localSheetId="4">#REF!</definedName>
    <definedName name="ANG2X2SOPLAMPCONTRA" localSheetId="7">#REF!</definedName>
    <definedName name="ANG2X2SOPLAMPCONTRA">#REF!</definedName>
    <definedName name="ANGULAR" localSheetId="2">#REF!</definedName>
    <definedName name="ANGULAR" localSheetId="4">#REF!</definedName>
    <definedName name="ANGULAR" localSheetId="7">#REF!</definedName>
    <definedName name="ANGULAR">#REF!</definedName>
    <definedName name="ANGULAR_2">"$#REF!.$B$246"</definedName>
    <definedName name="ANGULAR_3">"$#REF!.$B$246"</definedName>
    <definedName name="ANIMACION" localSheetId="2">#REF!</definedName>
    <definedName name="ANIMACION" localSheetId="3">#REF!</definedName>
    <definedName name="ANIMACION" localSheetId="4">#REF!</definedName>
    <definedName name="ANIMACION" localSheetId="5">#REF!</definedName>
    <definedName name="ANIMACION" localSheetId="6">#REF!</definedName>
    <definedName name="ANIMACION" localSheetId="7">#REF!</definedName>
    <definedName name="ANIMACION">#REF!</definedName>
    <definedName name="antepech" localSheetId="2">[25]Volumenes!#REF!</definedName>
    <definedName name="antepech" localSheetId="3">[25]Volumenes!#REF!</definedName>
    <definedName name="antepech" localSheetId="4">[25]Volumenes!#REF!</definedName>
    <definedName name="antepech" localSheetId="5">[25]Volumenes!#REF!</definedName>
    <definedName name="antepech" localSheetId="6">[25]Volumenes!#REF!</definedName>
    <definedName name="antepech" localSheetId="7">[25]Volumenes!#REF!</definedName>
    <definedName name="antepech" localSheetId="0">[25]Volumenes!#REF!</definedName>
    <definedName name="antepech">[25]Volumenes!#REF!</definedName>
    <definedName name="ANTEPECHO">'[62]anal term'!$F$1819</definedName>
    <definedName name="Antepecho..superior.incluye.losa">[60]Análisis!$D$658</definedName>
    <definedName name="antepecho.block.de.6" localSheetId="2">#REF!</definedName>
    <definedName name="antepecho.block.de.6" localSheetId="3">#REF!</definedName>
    <definedName name="antepecho.block.de.6" localSheetId="4">#REF!</definedName>
    <definedName name="antepecho.block.de.6" localSheetId="5">#REF!</definedName>
    <definedName name="antepecho.block.de.6" localSheetId="6">#REF!</definedName>
    <definedName name="antepecho.block.de.6" localSheetId="7">#REF!</definedName>
    <definedName name="antepecho.block.de.6">#REF!</definedName>
    <definedName name="APAÑ" localSheetId="2">[25]Volumenes!#REF!</definedName>
    <definedName name="APAÑ" localSheetId="3">[25]Volumenes!#REF!</definedName>
    <definedName name="APAÑ" localSheetId="4">[25]Volumenes!#REF!</definedName>
    <definedName name="APAÑ" localSheetId="5">[25]Volumenes!#REF!</definedName>
    <definedName name="APAÑ" localSheetId="6">[25]Volumenes!#REF!</definedName>
    <definedName name="APAÑ" localSheetId="7">[25]Volumenes!#REF!</definedName>
    <definedName name="APAÑ">[25]Volumenes!#REF!</definedName>
    <definedName name="APARATOS" localSheetId="2">#REF!</definedName>
    <definedName name="APARATOS" localSheetId="3">#REF!</definedName>
    <definedName name="APARATOS" localSheetId="4">#REF!</definedName>
    <definedName name="APARATOS" localSheetId="5">#REF!</definedName>
    <definedName name="APARATOS" localSheetId="6">#REF!</definedName>
    <definedName name="APARATOS" localSheetId="7">#REF!</definedName>
    <definedName name="APARATOS">#REF!</definedName>
    <definedName name="APE" localSheetId="2">#REF!</definedName>
    <definedName name="APE" localSheetId="4">#REF!</definedName>
    <definedName name="APE" localSheetId="7">#REF!</definedName>
    <definedName name="APE">#REF!</definedName>
    <definedName name="API" localSheetId="2">#REF!</definedName>
    <definedName name="API" localSheetId="4">#REF!</definedName>
    <definedName name="API" localSheetId="7">#REF!</definedName>
    <definedName name="API">#REF!</definedName>
    <definedName name="APIN" localSheetId="2">[25]Volumenes!#REF!</definedName>
    <definedName name="APIN" localSheetId="4">[25]Volumenes!#REF!</definedName>
    <definedName name="APIN" localSheetId="7">[25]Volumenes!#REF!</definedName>
    <definedName name="APIN">[25]Volumenes!#REF!</definedName>
    <definedName name="APLICARLACA2C" localSheetId="2">#REF!</definedName>
    <definedName name="APLICARLACA2C" localSheetId="3">#REF!</definedName>
    <definedName name="APLICARLACA2C" localSheetId="4">#REF!</definedName>
    <definedName name="APLICARLACA2C" localSheetId="5">#REF!</definedName>
    <definedName name="APLICARLACA2C" localSheetId="6">#REF!</definedName>
    <definedName name="APLICARLACA2C" localSheetId="7">#REF!</definedName>
    <definedName name="APLICARLACA2C" localSheetId="0">#REF!</definedName>
    <definedName name="APLICARLACA2C">#REF!</definedName>
    <definedName name="APT" localSheetId="2">#REF!</definedName>
    <definedName name="APT" localSheetId="4">#REF!</definedName>
    <definedName name="APT" localSheetId="7">#REF!</definedName>
    <definedName name="APT">#REF!</definedName>
    <definedName name="AQUAPEL" localSheetId="2">#REF!</definedName>
    <definedName name="AQUAPEL" localSheetId="4">#REF!</definedName>
    <definedName name="AQUAPEL" localSheetId="7">#REF!</definedName>
    <definedName name="AQUAPEL">#REF!</definedName>
    <definedName name="AR" localSheetId="2">#REF!</definedName>
    <definedName name="AR" localSheetId="4">#REF!</definedName>
    <definedName name="AR" localSheetId="7">#REF!</definedName>
    <definedName name="AR">#REF!</definedName>
    <definedName name="ARANDELAINODORO">[43]Materiales!$E$496</definedName>
    <definedName name="ARANDELAPLAS" localSheetId="2">#REF!</definedName>
    <definedName name="ARANDELAPLAS" localSheetId="3">#REF!</definedName>
    <definedName name="ARANDELAPLAS" localSheetId="4">#REF!</definedName>
    <definedName name="ARANDELAPLAS" localSheetId="5">#REF!</definedName>
    <definedName name="ARANDELAPLAS" localSheetId="6">#REF!</definedName>
    <definedName name="ARANDELAPLAS" localSheetId="7">#REF!</definedName>
    <definedName name="ARANDELAPLAS" localSheetId="0">#REF!</definedName>
    <definedName name="ARANDELAPLAS">#REF!</definedName>
    <definedName name="archivo" localSheetId="2">#REF!</definedName>
    <definedName name="archivo" localSheetId="4">#REF!</definedName>
    <definedName name="archivo" localSheetId="7">#REF!</definedName>
    <definedName name="archivo">#REF!</definedName>
    <definedName name="ARE" localSheetId="2">'[2]Part. No Ejecutables'!#REF!</definedName>
    <definedName name="ARE" localSheetId="4">'[2]Part. No Ejecutables'!#REF!</definedName>
    <definedName name="ARE" localSheetId="7">'[2]Part. No Ejecutables'!#REF!</definedName>
    <definedName name="ARE">'[2]Part. No Ejecutables'!#REF!</definedName>
    <definedName name="_xlnm.Extract" localSheetId="2">#REF!</definedName>
    <definedName name="_xlnm.Extract" localSheetId="4">#REF!</definedName>
    <definedName name="_xlnm.Extract" localSheetId="5">#REF!</definedName>
    <definedName name="_xlnm.Extract" localSheetId="6">#REF!</definedName>
    <definedName name="_xlnm.Extract" localSheetId="7">#REF!</definedName>
    <definedName name="_xlnm.Extract">#REF!</definedName>
    <definedName name="_xlnm.Print_Area" localSheetId="1">'LOTE I'!$B$8:$H$1023</definedName>
    <definedName name="_xlnm.Print_Area" localSheetId="2">'LOTE II'!$B$8:$H$299</definedName>
    <definedName name="_xlnm.Print_Area" localSheetId="3">'LOTE III'!$B$9:$H$130</definedName>
    <definedName name="_xlnm.Print_Area" localSheetId="4">'LOTE IV'!$B$9:$H$1007</definedName>
    <definedName name="_xlnm.Print_Area" localSheetId="5">'LOTE V'!$B$9:$H$714</definedName>
    <definedName name="_xlnm.Print_Area" localSheetId="6">'LOTE VI'!$B$9:$H$254</definedName>
    <definedName name="_xlnm.Print_Area" localSheetId="7">'LOTE VII'!$B$9:$H$48</definedName>
    <definedName name="_xlnm.Print_Area" localSheetId="0">RESUMEN!$B$4:$E$34</definedName>
    <definedName name="_xlnm.Print_Area">#REF!</definedName>
    <definedName name="AREA1" localSheetId="2">#REF!</definedName>
    <definedName name="AREA1" localSheetId="3">#REF!</definedName>
    <definedName name="AREA1" localSheetId="4">#REF!</definedName>
    <definedName name="AREA1" localSheetId="5">#REF!</definedName>
    <definedName name="AREA1" localSheetId="6">#REF!</definedName>
    <definedName name="AREA1" localSheetId="7">#REF!</definedName>
    <definedName name="AREA1">#REF!</definedName>
    <definedName name="AREA12" localSheetId="2">#REF!</definedName>
    <definedName name="AREA12" localSheetId="4">#REF!</definedName>
    <definedName name="AREA12" localSheetId="7">#REF!</definedName>
    <definedName name="AREA12">#REF!</definedName>
    <definedName name="AREA34" localSheetId="2">#REF!</definedName>
    <definedName name="AREA34" localSheetId="4">#REF!</definedName>
    <definedName name="AREA34" localSheetId="7">#REF!</definedName>
    <definedName name="AREA34">#REF!</definedName>
    <definedName name="AREA38" localSheetId="2">#REF!</definedName>
    <definedName name="AREA38" localSheetId="4">#REF!</definedName>
    <definedName name="AREA38" localSheetId="7">#REF!</definedName>
    <definedName name="AREA38">#REF!</definedName>
    <definedName name="AREAB8" localSheetId="2">[25]Volumenes!#REF!</definedName>
    <definedName name="AREAB8" localSheetId="4">[25]Volumenes!#REF!</definedName>
    <definedName name="AREAB8" localSheetId="7">[25]Volumenes!#REF!</definedName>
    <definedName name="AREAB8">[25]Volumenes!#REF!</definedName>
    <definedName name="AREABACO" localSheetId="2">[25]Volumenes!#REF!</definedName>
    <definedName name="AREABACO" localSheetId="4">[25]Volumenes!#REF!</definedName>
    <definedName name="AREABACO" localSheetId="7">[25]Volumenes!#REF!</definedName>
    <definedName name="AREABACO">[25]Volumenes!#REF!</definedName>
    <definedName name="AREALIGER" localSheetId="2">[25]Volumenes!#REF!</definedName>
    <definedName name="AREALIGER" localSheetId="4">[25]Volumenes!#REF!</definedName>
    <definedName name="AREALIGER" localSheetId="7">[25]Volumenes!#REF!</definedName>
    <definedName name="AREALIGER">[25]Volumenes!#REF!</definedName>
    <definedName name="AREALOMA" localSheetId="2">[25]Volumenes!#REF!</definedName>
    <definedName name="AREALOMA" localSheetId="4">[25]Volumenes!#REF!</definedName>
    <definedName name="AREALOMA" localSheetId="7">[25]Volumenes!#REF!</definedName>
    <definedName name="AREALOMA">[25]Volumenes!#REF!</definedName>
    <definedName name="AREARET." localSheetId="2">[25]Volumenes!#REF!</definedName>
    <definedName name="AREARET." localSheetId="4">[25]Volumenes!#REF!</definedName>
    <definedName name="AREARET." localSheetId="7">[25]Volumenes!#REF!</definedName>
    <definedName name="AREARET.">[25]Volumenes!#REF!</definedName>
    <definedName name="AREASULAVIZUMU" localSheetId="2">[25]Volumenes!#REF!</definedName>
    <definedName name="AREASULAVIZUMU" localSheetId="4">[25]Volumenes!#REF!</definedName>
    <definedName name="AREASULAVIZUMU" localSheetId="7">[25]Volumenes!#REF!</definedName>
    <definedName name="AREASULAVIZUMU">[25]Volumenes!#REF!</definedName>
    <definedName name="AREASUPLAVIZUMU" localSheetId="2">[25]Volumenes!#REF!</definedName>
    <definedName name="AREASUPLAVIZUMU" localSheetId="4">[25]Volumenes!#REF!</definedName>
    <definedName name="AREASUPLAVIZUMU" localSheetId="7">[25]Volumenes!#REF!</definedName>
    <definedName name="AREASUPLAVIZUMU">[25]Volumenes!#REF!</definedName>
    <definedName name="AREASUTO" localSheetId="2">[25]Volumenes!#REF!</definedName>
    <definedName name="AREASUTO" localSheetId="4">[25]Volumenes!#REF!</definedName>
    <definedName name="AREASUTO" localSheetId="7">[25]Volumenes!#REF!</definedName>
    <definedName name="AREASUTO">[25]Volumenes!#REF!</definedName>
    <definedName name="AREASUTOFO" localSheetId="2">[25]Volumenes!#REF!</definedName>
    <definedName name="AREASUTOFO" localSheetId="4">[25]Volumenes!#REF!</definedName>
    <definedName name="AREASUTOFO" localSheetId="7">[25]Volumenes!#REF!</definedName>
    <definedName name="AREASUTOFO">[25]Volumenes!#REF!</definedName>
    <definedName name="AREAXX" localSheetId="2">[25]Volumenes!#REF!</definedName>
    <definedName name="AREAXX" localSheetId="4">[25]Volumenes!#REF!</definedName>
    <definedName name="AREAXX" localSheetId="7">[25]Volumenes!#REF!</definedName>
    <definedName name="AREAXX">[25]Volumenes!#REF!</definedName>
    <definedName name="AREFIPAÑ" localSheetId="3">[5]Mat!$D$23</definedName>
    <definedName name="AREFIPAÑ" localSheetId="4">[5]Mat!$D$23</definedName>
    <definedName name="AREFIPAÑ" localSheetId="5">[5]Mat!$D$23</definedName>
    <definedName name="AREFIPAÑ" localSheetId="6">[5]Mat!$D$23</definedName>
    <definedName name="AREFIPAÑ" localSheetId="7">[5]Mat!$D$23</definedName>
    <definedName name="AREFIPAÑ" localSheetId="0">[5]Mat!$D$23</definedName>
    <definedName name="AREFIPAÑ">[6]Mat!$D$23</definedName>
    <definedName name="AREGRULA" localSheetId="3">[5]Mat!$D$24</definedName>
    <definedName name="AREGRULA" localSheetId="4">[5]Mat!$D$24</definedName>
    <definedName name="AREGRULA" localSheetId="5">[5]Mat!$D$24</definedName>
    <definedName name="AREGRULA" localSheetId="6">[5]Mat!$D$24</definedName>
    <definedName name="AREGRULA" localSheetId="7">[5]Mat!$D$24</definedName>
    <definedName name="AREGRULA" localSheetId="0">[5]Mat!$D$24</definedName>
    <definedName name="AREGRULA">[6]Mat!$D$24</definedName>
    <definedName name="AREITA" localSheetId="3">[5]Mat!$D$25</definedName>
    <definedName name="AREITA" localSheetId="4">[5]Mat!$D$25</definedName>
    <definedName name="AREITA" localSheetId="5">[5]Mat!$D$25</definedName>
    <definedName name="AREITA" localSheetId="6">[5]Mat!$D$25</definedName>
    <definedName name="AREITA" localSheetId="7">[5]Mat!$D$25</definedName>
    <definedName name="AREITA" localSheetId="0">[5]Mat!$D$25</definedName>
    <definedName name="AREITA">[6]Mat!$D$25</definedName>
    <definedName name="Arena" localSheetId="2">#REF!</definedName>
    <definedName name="Arena" localSheetId="3">#REF!</definedName>
    <definedName name="Arena" localSheetId="4">#REF!</definedName>
    <definedName name="Arena" localSheetId="5">#REF!</definedName>
    <definedName name="Arena" localSheetId="6">#REF!</definedName>
    <definedName name="Arena" localSheetId="7">#REF!</definedName>
    <definedName name="Arena">#REF!</definedName>
    <definedName name="Arena.Horm.Visto">[47]Insumos!$E$16</definedName>
    <definedName name="Arena_Fina">[48]Insumos!$B$17:$D$17</definedName>
    <definedName name="Arena_Gruesa_Lavada">[48]Insumos!$B$16:$D$16</definedName>
    <definedName name="ARENA_LAV_CLASIF">'[61]MATERIALES LISTADO'!$D$9</definedName>
    <definedName name="Arena_Triturada_y_Lavada___especial_para_hormigones">[48]Insumos!$B$14:$D$14</definedName>
    <definedName name="ARENAA">[35]Materiales!$E$6</definedName>
    <definedName name="ARENAAZUL" localSheetId="2">#REF!</definedName>
    <definedName name="ARENAAZUL" localSheetId="3">#REF!</definedName>
    <definedName name="ARENAAZUL" localSheetId="4">#REF!</definedName>
    <definedName name="ARENAAZUL" localSheetId="5">#REF!</definedName>
    <definedName name="ARENAAZUL" localSheetId="6">#REF!</definedName>
    <definedName name="ARENAAZUL" localSheetId="7">#REF!</definedName>
    <definedName name="ARENAAZUL" localSheetId="0">#REF!</definedName>
    <definedName name="ARENAAZUL">#REF!</definedName>
    <definedName name="ARENAF" localSheetId="2">#REF!</definedName>
    <definedName name="ARENAF" localSheetId="3">#REF!</definedName>
    <definedName name="ARENAF" localSheetId="4">#REF!</definedName>
    <definedName name="ARENAF" localSheetId="5">#REF!</definedName>
    <definedName name="ARENAF" localSheetId="6">#REF!</definedName>
    <definedName name="ARENAF" localSheetId="7">#REF!</definedName>
    <definedName name="ARENAF" localSheetId="0">#REF!</definedName>
    <definedName name="ARENAF">#REF!</definedName>
    <definedName name="ARENAFINA" localSheetId="2">#REF!</definedName>
    <definedName name="ARENAFINA" localSheetId="3">#REF!</definedName>
    <definedName name="ARENAFINA" localSheetId="4">#REF!</definedName>
    <definedName name="ARENAFINA" localSheetId="5">#REF!</definedName>
    <definedName name="ARENAFINA" localSheetId="6">#REF!</definedName>
    <definedName name="ARENAFINA" localSheetId="7">#REF!</definedName>
    <definedName name="ARENAFINA" localSheetId="0">#REF!</definedName>
    <definedName name="ARENAFINA">#REF!</definedName>
    <definedName name="ARENAG" localSheetId="2">#REF!</definedName>
    <definedName name="ARENAG" localSheetId="3">#REF!</definedName>
    <definedName name="ARENAG" localSheetId="4">#REF!</definedName>
    <definedName name="ARENAG" localSheetId="5">#REF!</definedName>
    <definedName name="ARENAG" localSheetId="6">#REF!</definedName>
    <definedName name="ARENAG" localSheetId="7">#REF!</definedName>
    <definedName name="ARENAG" localSheetId="0">#REF!</definedName>
    <definedName name="ARENAG">#REF!</definedName>
    <definedName name="ARENAGRUESA" localSheetId="2">#REF!</definedName>
    <definedName name="ARENAGRUESA" localSheetId="3">#REF!</definedName>
    <definedName name="ARENAGRUESA" localSheetId="4">#REF!</definedName>
    <definedName name="ARENAGRUESA" localSheetId="5">#REF!</definedName>
    <definedName name="ARENAGRUESA" localSheetId="6">#REF!</definedName>
    <definedName name="ARENAGRUESA" localSheetId="7">#REF!</definedName>
    <definedName name="ARENAGRUESA" localSheetId="0">#REF!</definedName>
    <definedName name="ARENAGRUESA">#REF!</definedName>
    <definedName name="ARENAITABO" localSheetId="2">#REF!</definedName>
    <definedName name="ARENAITABO" localSheetId="4">#REF!</definedName>
    <definedName name="ARENAITABO" localSheetId="7">#REF!</definedName>
    <definedName name="ARENAITABO">#REF!</definedName>
    <definedName name="ARENAL">[35]Materiales!$E$9</definedName>
    <definedName name="ArenaLaAltagracia.MA" localSheetId="2">#REF!</definedName>
    <definedName name="ArenaLaAltagracia.MA" localSheetId="3">#REF!</definedName>
    <definedName name="ArenaLaAltagracia.MA" localSheetId="4">#REF!</definedName>
    <definedName name="ArenaLaAltagracia.MA" localSheetId="5">#REF!</definedName>
    <definedName name="ArenaLaAltagracia.MA" localSheetId="6">#REF!</definedName>
    <definedName name="ArenaLaAltagracia.MA" localSheetId="7">#REF!</definedName>
    <definedName name="ArenaLaAltagracia.MA">#REF!</definedName>
    <definedName name="arenalavada">[51]MATERIALES!$G$13</definedName>
    <definedName name="ARENAMINA" localSheetId="2">#REF!</definedName>
    <definedName name="ARENAMINA" localSheetId="3">#REF!</definedName>
    <definedName name="ARENAMINA" localSheetId="4">#REF!</definedName>
    <definedName name="ARENAMINA" localSheetId="5">#REF!</definedName>
    <definedName name="ARENAMINA" localSheetId="6">#REF!</definedName>
    <definedName name="ARENAMINA" localSheetId="7">#REF!</definedName>
    <definedName name="ARENAMINA" localSheetId="0">#REF!</definedName>
    <definedName name="ARENAMINA">#REF!</definedName>
    <definedName name="ArenaOchoa.MA">[66]Insumos!$C$14</definedName>
    <definedName name="Arenap" localSheetId="2">#REF!</definedName>
    <definedName name="Arenap" localSheetId="3">#REF!</definedName>
    <definedName name="Arenap" localSheetId="4">#REF!</definedName>
    <definedName name="Arenap" localSheetId="5">#REF!</definedName>
    <definedName name="Arenap" localSheetId="6">#REF!</definedName>
    <definedName name="Arenap" localSheetId="7">#REF!</definedName>
    <definedName name="Arenap">#REF!</definedName>
    <definedName name="ArenaPanete.MA" localSheetId="2">#REF!</definedName>
    <definedName name="ArenaPanete.MA" localSheetId="4">#REF!</definedName>
    <definedName name="ArenaPanete.MA" localSheetId="7">#REF!</definedName>
    <definedName name="ArenaPanete.MA">#REF!</definedName>
    <definedName name="ARENAPAÑETE" localSheetId="2">#REF!</definedName>
    <definedName name="ARENAPAÑETE" localSheetId="4">#REF!</definedName>
    <definedName name="ARENAPAÑETE" localSheetId="7">#REF!</definedName>
    <definedName name="ARENAPAÑETE">#REF!</definedName>
    <definedName name="ARIAS" localSheetId="2">'[2]Part. No Ejecutables'!#REF!</definedName>
    <definedName name="ARIAS" localSheetId="4">'[2]Part. No Ejecutables'!#REF!</definedName>
    <definedName name="ARIAS" localSheetId="7">'[2]Part. No Ejecutables'!#REF!</definedName>
    <definedName name="ARIAS">'[2]Part. No Ejecutables'!#REF!</definedName>
    <definedName name="ARO" localSheetId="2">'[2]Part. No Ejecutables'!#REF!</definedName>
    <definedName name="ARO" localSheetId="4">'[2]Part. No Ejecutables'!#REF!</definedName>
    <definedName name="ARO" localSheetId="7">'[2]Part. No Ejecutables'!#REF!</definedName>
    <definedName name="ARO">'[2]Part. No Ejecutables'!#REF!</definedName>
    <definedName name="ARQSA" localSheetId="2">#REF!</definedName>
    <definedName name="ARQSA" localSheetId="3">#REF!</definedName>
    <definedName name="ARQSA" localSheetId="4">#REF!</definedName>
    <definedName name="ARQSA" localSheetId="5">#REF!</definedName>
    <definedName name="ARQSA" localSheetId="6">#REF!</definedName>
    <definedName name="ARQSA" localSheetId="7">#REF!</definedName>
    <definedName name="ARQSA">#REF!</definedName>
    <definedName name="AS" localSheetId="2">'[2]Part. No Ejecutables'!#REF!</definedName>
    <definedName name="AS" localSheetId="3">'[2]Part. No Ejecutables'!#REF!</definedName>
    <definedName name="AS" localSheetId="4">'[2]Part. No Ejecutables'!#REF!</definedName>
    <definedName name="AS" localSheetId="5">'[2]Part. No Ejecutables'!#REF!</definedName>
    <definedName name="AS" localSheetId="6">'[2]Part. No Ejecutables'!#REF!</definedName>
    <definedName name="AS" localSheetId="7">'[2]Part. No Ejecutables'!#REF!</definedName>
    <definedName name="AS">'[2]Part. No Ejecutables'!#REF!</definedName>
    <definedName name="ASAS" localSheetId="2">#REF!</definedName>
    <definedName name="ASAS" localSheetId="3">#REF!</definedName>
    <definedName name="ASAS" localSheetId="4">#REF!</definedName>
    <definedName name="ASAS" localSheetId="5">#REF!</definedName>
    <definedName name="ASAS" localSheetId="6">#REF!</definedName>
    <definedName name="ASAS" localSheetId="7">#REF!</definedName>
    <definedName name="ASAS" localSheetId="0">#REF!</definedName>
    <definedName name="ASAS">#REF!</definedName>
    <definedName name="ASCENSORES" localSheetId="2">#REF!</definedName>
    <definedName name="ASCENSORES" localSheetId="3">#REF!</definedName>
    <definedName name="ASCENSORES" localSheetId="4">#REF!</definedName>
    <definedName name="ASCENSORES" localSheetId="5">#REF!</definedName>
    <definedName name="ASCENSORES" localSheetId="6">#REF!</definedName>
    <definedName name="ASCENSORES" localSheetId="7">#REF!</definedName>
    <definedName name="ASCENSORES" localSheetId="0">#REF!</definedName>
    <definedName name="ASCENSORES">#REF!</definedName>
    <definedName name="ASF2in" localSheetId="2">#REF!</definedName>
    <definedName name="ASF2in" localSheetId="4">#REF!</definedName>
    <definedName name="ASF2in" localSheetId="5">#REF!</definedName>
    <definedName name="ASF2in" localSheetId="6">#REF!</definedName>
    <definedName name="ASF2in" localSheetId="7">#REF!</definedName>
    <definedName name="ASF2in">#REF!</definedName>
    <definedName name="ASIENTOINOCORRIENTE" localSheetId="2">[67]Ins!#REF!</definedName>
    <definedName name="ASIENTOINOCORRIENTE" localSheetId="4">[67]Ins!#REF!</definedName>
    <definedName name="ASIENTOINOCORRIENTE" localSheetId="7">[67]Ins!#REF!</definedName>
    <definedName name="ASIENTOINOCORRIENTE">[67]Ins!#REF!</definedName>
    <definedName name="atado" localSheetId="2">#REF!</definedName>
    <definedName name="atado" localSheetId="3">#REF!</definedName>
    <definedName name="atado" localSheetId="4">#REF!</definedName>
    <definedName name="atado" localSheetId="5">#REF!</definedName>
    <definedName name="atado" localSheetId="6">#REF!</definedName>
    <definedName name="atado" localSheetId="7">#REF!</definedName>
    <definedName name="atado">#REF!</definedName>
    <definedName name="AU" localSheetId="2">'[2]Part. No Ejecutables'!#REF!</definedName>
    <definedName name="AU" localSheetId="3">'[2]Part. No Ejecutables'!#REF!</definedName>
    <definedName name="AU" localSheetId="4">'[2]Part. No Ejecutables'!#REF!</definedName>
    <definedName name="AU" localSheetId="5">'[2]Part. No Ejecutables'!#REF!</definedName>
    <definedName name="AU" localSheetId="6">'[2]Part. No Ejecutables'!#REF!</definedName>
    <definedName name="AU" localSheetId="7">'[2]Part. No Ejecutables'!#REF!</definedName>
    <definedName name="AU">'[2]Part. No Ejecutables'!#REF!</definedName>
    <definedName name="AU.MT.RE.COM.GRA">[68]R.A.U.!$F$25</definedName>
    <definedName name="AUMENTO_OCB" localSheetId="2">#REF!</definedName>
    <definedName name="AUMENTO_OCB" localSheetId="3">#REF!</definedName>
    <definedName name="AUMENTO_OCB" localSheetId="4">#REF!</definedName>
    <definedName name="AUMENTO_OCB" localSheetId="5">#REF!</definedName>
    <definedName name="AUMENTO_OCB" localSheetId="6">#REF!</definedName>
    <definedName name="AUMENTO_OCB" localSheetId="7">#REF!</definedName>
    <definedName name="AUMENTO_OCB">#REF!</definedName>
    <definedName name="aumentoorden" localSheetId="2">#REF!</definedName>
    <definedName name="aumentoorden" localSheetId="4">#REF!</definedName>
    <definedName name="aumentoorden" localSheetId="5">#REF!</definedName>
    <definedName name="aumentoorden" localSheetId="6">#REF!</definedName>
    <definedName name="aumentoorden" localSheetId="7">#REF!</definedName>
    <definedName name="aumentoorden">#REF!</definedName>
    <definedName name="AV" localSheetId="2">#REF!</definedName>
    <definedName name="AV" localSheetId="4">#REF!</definedName>
    <definedName name="AV" localSheetId="7">#REF!</definedName>
    <definedName name="AV">#REF!</definedName>
    <definedName name="AY">[69]MOJornal!$D$10</definedName>
    <definedName name="AYCA" localSheetId="2">#REF!</definedName>
    <definedName name="AYCA" localSheetId="3">#REF!</definedName>
    <definedName name="AYCA" localSheetId="4">#REF!</definedName>
    <definedName name="AYCA" localSheetId="5">#REF!</definedName>
    <definedName name="AYCA" localSheetId="6">#REF!</definedName>
    <definedName name="AYCA" localSheetId="7">#REF!</definedName>
    <definedName name="AYCA" localSheetId="0">#REF!</definedName>
    <definedName name="AYCA">#REF!</definedName>
    <definedName name="AYCARP" localSheetId="2">[70]Ins!#REF!</definedName>
    <definedName name="AYCARP" localSheetId="3">[70]Ins!#REF!</definedName>
    <definedName name="AYCARP" localSheetId="4">[70]Ins!#REF!</definedName>
    <definedName name="AYCARP" localSheetId="5">[70]Ins!#REF!</definedName>
    <definedName name="AYCARP" localSheetId="6">[70]Ins!#REF!</definedName>
    <definedName name="AYCARP" localSheetId="7">[70]Ins!#REF!</definedName>
    <definedName name="AYCARP">[70]Ins!#REF!</definedName>
    <definedName name="AYDE" localSheetId="2">#REF!</definedName>
    <definedName name="AYDE" localSheetId="3">#REF!</definedName>
    <definedName name="AYDE" localSheetId="4">#REF!</definedName>
    <definedName name="AYDE" localSheetId="5">#REF!</definedName>
    <definedName name="AYDE" localSheetId="6">#REF!</definedName>
    <definedName name="AYDE" localSheetId="7">#REF!</definedName>
    <definedName name="AYDE" localSheetId="0">#REF!</definedName>
    <definedName name="AYDE">#REF!</definedName>
    <definedName name="AYEL" localSheetId="2">#REF!</definedName>
    <definedName name="AYEL" localSheetId="4">#REF!</definedName>
    <definedName name="AYEL" localSheetId="7">#REF!</definedName>
    <definedName name="AYEL">#REF!</definedName>
    <definedName name="AYPI" localSheetId="2">#REF!</definedName>
    <definedName name="AYPI" localSheetId="4">#REF!</definedName>
    <definedName name="AYPI" localSheetId="5">#REF!</definedName>
    <definedName name="AYPI" localSheetId="6">#REF!</definedName>
    <definedName name="AYPI" localSheetId="7">#REF!</definedName>
    <definedName name="AYPI">#REF!</definedName>
    <definedName name="AYPL" localSheetId="2">#REF!</definedName>
    <definedName name="AYPL" localSheetId="4">#REF!</definedName>
    <definedName name="AYPL" localSheetId="5">#REF!</definedName>
    <definedName name="AYPL" localSheetId="6">#REF!</definedName>
    <definedName name="AYPL" localSheetId="7">#REF!</definedName>
    <definedName name="AYPL">#REF!</definedName>
    <definedName name="AYUD" localSheetId="2">#REF!</definedName>
    <definedName name="AYUD" localSheetId="4">#REF!</definedName>
    <definedName name="AYUD" localSheetId="7">#REF!</definedName>
    <definedName name="AYUD">#REF!</definedName>
    <definedName name="AYUDANTE" localSheetId="2">#REF!</definedName>
    <definedName name="AYUDANTE" localSheetId="3">#REF!</definedName>
    <definedName name="AYUDANTE" localSheetId="4">#REF!</definedName>
    <definedName name="AYUDANTE" localSheetId="5">#REF!</definedName>
    <definedName name="AYUDANTE" localSheetId="6">#REF!</definedName>
    <definedName name="AYUDANTE" localSheetId="7">#REF!</definedName>
    <definedName name="AYUDANTE" localSheetId="0">#REF!</definedName>
    <definedName name="AYUDANTE">#REF!</definedName>
    <definedName name="ayudcadenero">[51]OBRAMANO!$F$67</definedName>
    <definedName name="AYUDCARP" localSheetId="2">#REF!</definedName>
    <definedName name="AYUDCARP" localSheetId="3">#REF!</definedName>
    <definedName name="AYUDCARP" localSheetId="4">#REF!</definedName>
    <definedName name="AYUDCARP" localSheetId="5">#REF!</definedName>
    <definedName name="AYUDCARP" localSheetId="6">#REF!</definedName>
    <definedName name="AYUDCARP" localSheetId="7">#REF!</definedName>
    <definedName name="AYUDCARP">#REF!</definedName>
    <definedName name="AYVA" localSheetId="2">#REF!</definedName>
    <definedName name="AYVA" localSheetId="4">#REF!</definedName>
    <definedName name="AYVA" localSheetId="5">#REF!</definedName>
    <definedName name="AYVA" localSheetId="6">#REF!</definedName>
    <definedName name="AYVA" localSheetId="7">#REF!</definedName>
    <definedName name="AYVA">#REF!</definedName>
    <definedName name="AZM" localSheetId="2">#REF!</definedName>
    <definedName name="AZM" localSheetId="4">#REF!</definedName>
    <definedName name="AZM" localSheetId="7">#REF!</definedName>
    <definedName name="AZM">#REF!</definedName>
    <definedName name="AZMC" localSheetId="2">#REF!</definedName>
    <definedName name="AZMC" localSheetId="4">#REF!</definedName>
    <definedName name="AZMC" localSheetId="7">#REF!</definedName>
    <definedName name="AZMC">#REF!</definedName>
    <definedName name="B" localSheetId="2">#REF!</definedName>
    <definedName name="B" localSheetId="4">#REF!</definedName>
    <definedName name="B" localSheetId="7">#REF!</definedName>
    <definedName name="B">#REF!</definedName>
    <definedName name="B626c146" localSheetId="2">#REF!</definedName>
    <definedName name="B626c146" localSheetId="4">#REF!</definedName>
    <definedName name="B626c146" localSheetId="7">#REF!</definedName>
    <definedName name="B626c146">#REF!</definedName>
    <definedName name="BAJA4SDR41" localSheetId="2">#REF!</definedName>
    <definedName name="BAJA4SDR41" localSheetId="4">#REF!</definedName>
    <definedName name="BAJA4SDR41" localSheetId="7">#REF!</definedName>
    <definedName name="BAJA4SDR41">#REF!</definedName>
    <definedName name="bajan">[71]Analisis!$E$1192</definedName>
    <definedName name="BAJANTEDE3">[43]Analisis!$F$672</definedName>
    <definedName name="BAJANTEDE4">[43]Analisis!$F$679</definedName>
    <definedName name="BALAUSTRES" localSheetId="2">#REF!</definedName>
    <definedName name="BALAUSTRES" localSheetId="3">#REF!</definedName>
    <definedName name="BALAUSTRES" localSheetId="4">#REF!</definedName>
    <definedName name="BALAUSTRES" localSheetId="5">#REF!</definedName>
    <definedName name="BALAUSTRES" localSheetId="6">#REF!</definedName>
    <definedName name="BALAUSTRES" localSheetId="7">#REF!</definedName>
    <definedName name="BALAUSTRES" localSheetId="0">#REF!</definedName>
    <definedName name="BALAUSTRES">#REF!</definedName>
    <definedName name="Baldosas_Granito_40x40____Linea_de_Lujo_Color">[48]Insumos!$B$26:$D$26</definedName>
    <definedName name="Baldosin30x60">[72]Insumos!$E$90</definedName>
    <definedName name="Baldosines.GraniMármol">[60]Insumos!$E$71</definedName>
    <definedName name="BANERAHFBCAPVC" localSheetId="2">#REF!</definedName>
    <definedName name="BANERAHFBCAPVC" localSheetId="3">#REF!</definedName>
    <definedName name="BANERAHFBCAPVC" localSheetId="4">#REF!</definedName>
    <definedName name="BANERAHFBCAPVC" localSheetId="5">#REF!</definedName>
    <definedName name="BANERAHFBCAPVC" localSheetId="6">#REF!</definedName>
    <definedName name="BANERAHFBCAPVC" localSheetId="7">#REF!</definedName>
    <definedName name="BANERAHFBCAPVC">#REF!</definedName>
    <definedName name="BANERAHFCOLPVC" localSheetId="2">#REF!</definedName>
    <definedName name="BANERAHFCOLPVC" localSheetId="4">#REF!</definedName>
    <definedName name="BANERAHFCOLPVC" localSheetId="7">#REF!</definedName>
    <definedName name="BANERAHFCOLPVC">#REF!</definedName>
    <definedName name="banerakfj02" localSheetId="2">#REF!</definedName>
    <definedName name="banerakfj02" localSheetId="4">#REF!</definedName>
    <definedName name="banerakfj02" localSheetId="7">#REF!</definedName>
    <definedName name="banerakfj02">#REF!</definedName>
    <definedName name="BANERALIVBCAPVC" localSheetId="2">#REF!</definedName>
    <definedName name="BANERALIVBCAPVC" localSheetId="4">#REF!</definedName>
    <definedName name="BANERALIVBCAPVC" localSheetId="7">#REF!</definedName>
    <definedName name="BANERALIVBCAPVC">#REF!</definedName>
    <definedName name="BANERAPVCBCAPVC" localSheetId="2">#REF!</definedName>
    <definedName name="BANERAPVCBCAPVC" localSheetId="4">#REF!</definedName>
    <definedName name="BANERAPVCBCAPVC" localSheetId="7">#REF!</definedName>
    <definedName name="BANERAPVCBCAPVC">#REF!</definedName>
    <definedName name="BANERAPVCCOLPVC" localSheetId="2">#REF!</definedName>
    <definedName name="BANERAPVCCOLPVC" localSheetId="4">#REF!</definedName>
    <definedName name="BANERAPVCCOLPVC" localSheetId="7">#REF!</definedName>
    <definedName name="BANERAPVCCOLPVC">#REF!</definedName>
    <definedName name="bañera.blanca" localSheetId="2">#REF!</definedName>
    <definedName name="bañera.blanca" localSheetId="4">#REF!</definedName>
    <definedName name="bañera.blanca" localSheetId="7">#REF!</definedName>
    <definedName name="bañera.blanca">#REF!</definedName>
    <definedName name="BAÑERAHFBCA" localSheetId="2">[73]Ana!#REF!</definedName>
    <definedName name="BAÑERAHFBCA" localSheetId="4">[73]Ana!#REF!</definedName>
    <definedName name="BAÑERAHFBCA" localSheetId="7">[73]Ana!#REF!</definedName>
    <definedName name="BAÑERAHFBCA">[73]Ana!#REF!</definedName>
    <definedName name="BAÑERAHFCOL" localSheetId="2">[73]Ana!#REF!</definedName>
    <definedName name="BAÑERAHFCOL" localSheetId="4">[73]Ana!#REF!</definedName>
    <definedName name="BAÑERAHFCOL" localSheetId="7">[73]Ana!#REF!</definedName>
    <definedName name="BAÑERAHFCOL">[73]Ana!#REF!</definedName>
    <definedName name="BAÑERALIV" localSheetId="2">[73]Ana!#REF!</definedName>
    <definedName name="BAÑERALIV" localSheetId="4">[73]Ana!#REF!</definedName>
    <definedName name="BAÑERALIV" localSheetId="7">[73]Ana!#REF!</definedName>
    <definedName name="BAÑERALIV">[73]Ana!#REF!</definedName>
    <definedName name="BAÑLIV" localSheetId="2">#REF!</definedName>
    <definedName name="BAÑLIV" localSheetId="3">#REF!</definedName>
    <definedName name="BAÑLIV" localSheetId="4">#REF!</definedName>
    <definedName name="BAÑLIV" localSheetId="5">#REF!</definedName>
    <definedName name="BAÑLIV" localSheetId="6">#REF!</definedName>
    <definedName name="BAÑLIV" localSheetId="7">#REF!</definedName>
    <definedName name="BAÑLIV">#REF!</definedName>
    <definedName name="BAÑOS" localSheetId="2">#REF!</definedName>
    <definedName name="BAÑOS" localSheetId="4">#REF!</definedName>
    <definedName name="BAÑOS" localSheetId="5">#REF!</definedName>
    <definedName name="BAÑOS" localSheetId="6">#REF!</definedName>
    <definedName name="BAÑOS" localSheetId="7">#REF!</definedName>
    <definedName name="BAÑOS">#REF!</definedName>
    <definedName name="BAPIPORCTO" localSheetId="2">'[25]Anal. horm.'!#REF!</definedName>
    <definedName name="BAPIPORCTO" localSheetId="4">'[25]Anal. horm.'!#REF!</definedName>
    <definedName name="BAPIPORCTO" localSheetId="7">'[25]Anal. horm.'!#REF!</definedName>
    <definedName name="BAPIPORCTO">'[25]Anal. horm.'!#REF!</definedName>
    <definedName name="Bar.Piscina" localSheetId="2">#REF!</definedName>
    <definedName name="Bar.Piscina" localSheetId="3">#REF!</definedName>
    <definedName name="Bar.Piscina" localSheetId="4">#REF!</definedName>
    <definedName name="Bar.Piscina" localSheetId="5">#REF!</definedName>
    <definedName name="Bar.Piscina" localSheetId="6">#REF!</definedName>
    <definedName name="Bar.Piscina" localSheetId="7">#REF!</definedName>
    <definedName name="Bar.Piscina">#REF!</definedName>
    <definedName name="Baranda.hierro" localSheetId="2">#REF!</definedName>
    <definedName name="Baranda.hierro" localSheetId="4">#REF!</definedName>
    <definedName name="Baranda.hierro" localSheetId="7">#REF!</definedName>
    <definedName name="Baranda.hierro">#REF!</definedName>
    <definedName name="Baranda.hierro.simple" localSheetId="2">#REF!</definedName>
    <definedName name="Baranda.hierro.simple" localSheetId="4">#REF!</definedName>
    <definedName name="Baranda.hierro.simple" localSheetId="7">#REF!</definedName>
    <definedName name="Baranda.hierro.simple">#REF!</definedName>
    <definedName name="baranda2" localSheetId="2">[25]Volumenes!#REF!</definedName>
    <definedName name="baranda2" localSheetId="4">[25]Volumenes!#REF!</definedName>
    <definedName name="baranda2" localSheetId="7">[25]Volumenes!#REF!</definedName>
    <definedName name="baranda2">[25]Volumenes!#REF!</definedName>
    <definedName name="BARANDACURVACONTRA" localSheetId="2">#REF!</definedName>
    <definedName name="BARANDACURVACONTRA" localSheetId="3">#REF!</definedName>
    <definedName name="BARANDACURVACONTRA" localSheetId="4">#REF!</definedName>
    <definedName name="BARANDACURVACONTRA" localSheetId="5">#REF!</definedName>
    <definedName name="BARANDACURVACONTRA" localSheetId="6">#REF!</definedName>
    <definedName name="BARANDACURVACONTRA" localSheetId="7">#REF!</definedName>
    <definedName name="BARANDACURVACONTRA">#REF!</definedName>
    <definedName name="BARANDACURVAM2CONTRA" localSheetId="2">#REF!</definedName>
    <definedName name="BARANDACURVAM2CONTRA" localSheetId="4">#REF!</definedName>
    <definedName name="BARANDACURVAM2CONTRA" localSheetId="7">#REF!</definedName>
    <definedName name="BARANDACURVAM2CONTRA">#REF!</definedName>
    <definedName name="BARANDARECTACONTRA" localSheetId="2">#REF!</definedName>
    <definedName name="BARANDARECTACONTRA" localSheetId="4">#REF!</definedName>
    <definedName name="BARANDARECTACONTRA" localSheetId="7">#REF!</definedName>
    <definedName name="BARANDARECTACONTRA">#REF!</definedName>
    <definedName name="BARANDARECTAM2CONTRA" localSheetId="2">#REF!</definedName>
    <definedName name="BARANDARECTAM2CONTRA" localSheetId="4">#REF!</definedName>
    <definedName name="BARANDARECTAM2CONTRA" localSheetId="7">#REF!</definedName>
    <definedName name="BARANDARECTAM2CONTRA">#REF!</definedName>
    <definedName name="BARANDILLA" localSheetId="2">[74]Análisis!#REF!</definedName>
    <definedName name="BARANDILLA" localSheetId="4">[74]Análisis!#REF!</definedName>
    <definedName name="BARANDILLA" localSheetId="7">[74]Análisis!#REF!</definedName>
    <definedName name="BARANDILLA">[74]Análisis!#REF!</definedName>
    <definedName name="BARANDILLA_2">#N/A</definedName>
    <definedName name="BARANDILLA_3">#N/A</definedName>
    <definedName name="barra12">[37]analisis!$G$2860</definedName>
    <definedName name="BARRO" localSheetId="2">#REF!</definedName>
    <definedName name="BARRO" localSheetId="3">#REF!</definedName>
    <definedName name="BARRO" localSheetId="4">#REF!</definedName>
    <definedName name="BARRO" localSheetId="5">#REF!</definedName>
    <definedName name="BARRO" localSheetId="6">#REF!</definedName>
    <definedName name="BARRO" localSheetId="7">#REF!</definedName>
    <definedName name="BARRO" localSheetId="0">#REF!</definedName>
    <definedName name="BARRO">#REF!</definedName>
    <definedName name="BASE">[46]ANALISIS!$H$401</definedName>
    <definedName name="base.pedestal" localSheetId="2">#REF!</definedName>
    <definedName name="base.pedestal" localSheetId="3">#REF!</definedName>
    <definedName name="base.pedestal" localSheetId="4">#REF!</definedName>
    <definedName name="base.pedestal" localSheetId="5">#REF!</definedName>
    <definedName name="base.pedestal" localSheetId="6">#REF!</definedName>
    <definedName name="base.pedestal" localSheetId="7">#REF!</definedName>
    <definedName name="base.pedestal">#REF!</definedName>
    <definedName name="Base.piso.Mármol">[60]Análisis!$D$471</definedName>
    <definedName name="base.sofa.cama" localSheetId="2">#REF!</definedName>
    <definedName name="base.sofa.cama" localSheetId="3">#REF!</definedName>
    <definedName name="base.sofa.cama" localSheetId="4">#REF!</definedName>
    <definedName name="base.sofa.cama" localSheetId="5">#REF!</definedName>
    <definedName name="base.sofa.cama" localSheetId="6">#REF!</definedName>
    <definedName name="base.sofa.cama" localSheetId="7">#REF!</definedName>
    <definedName name="base.sofa.cama">#REF!</definedName>
    <definedName name="bbthsrty" localSheetId="2">#REF!</definedName>
    <definedName name="bbthsrty" localSheetId="4">#REF!</definedName>
    <definedName name="bbthsrty" localSheetId="7">#REF!</definedName>
    <definedName name="bbthsrty">#REF!</definedName>
    <definedName name="bd_4">[75]PRECIOS!$E$82</definedName>
    <definedName name="Beg_Bal" localSheetId="2">#REF!</definedName>
    <definedName name="Beg_Bal" localSheetId="3">#REF!</definedName>
    <definedName name="Beg_Bal" localSheetId="4">#REF!</definedName>
    <definedName name="Beg_Bal" localSheetId="5">#REF!</definedName>
    <definedName name="Beg_Bal" localSheetId="6">#REF!</definedName>
    <definedName name="Beg_Bal" localSheetId="7">#REF!</definedName>
    <definedName name="Beg_Bal">#REF!</definedName>
    <definedName name="BENEF" localSheetId="2">#REF!</definedName>
    <definedName name="BENEF" localSheetId="4">#REF!</definedName>
    <definedName name="BENEF" localSheetId="7">#REF!</definedName>
    <definedName name="BENEF">#REF!</definedName>
    <definedName name="BENEFICIOS">'[49]LISTA DE PRECIO'!$C$18</definedName>
    <definedName name="BERM" localSheetId="2">#REF!</definedName>
    <definedName name="BERM" localSheetId="3">#REF!</definedName>
    <definedName name="BERM" localSheetId="4">#REF!</definedName>
    <definedName name="BERM" localSheetId="5">#REF!</definedName>
    <definedName name="BERM" localSheetId="6">#REF!</definedName>
    <definedName name="BERM" localSheetId="7">#REF!</definedName>
    <definedName name="BERM">#REF!</definedName>
    <definedName name="Bidet_Royal____Aparato" localSheetId="2">[21]Insumos!#REF!</definedName>
    <definedName name="Bidet_Royal____Aparato" localSheetId="3">[21]Insumos!#REF!</definedName>
    <definedName name="Bidet_Royal____Aparato" localSheetId="4">[21]Insumos!#REF!</definedName>
    <definedName name="Bidet_Royal____Aparato" localSheetId="5">[21]Insumos!#REF!</definedName>
    <definedName name="Bidet_Royal____Aparato" localSheetId="6">[21]Insumos!#REF!</definedName>
    <definedName name="Bidet_Royal____Aparato" localSheetId="7">[21]Insumos!#REF!</definedName>
    <definedName name="Bidet_Royal____Aparato">[21]Insumos!#REF!</definedName>
    <definedName name="BIDETBCO" localSheetId="2">[73]Ana!#REF!</definedName>
    <definedName name="BIDETBCO" localSheetId="3">[73]Ana!#REF!</definedName>
    <definedName name="BIDETBCO" localSheetId="4">[73]Ana!#REF!</definedName>
    <definedName name="BIDETBCO" localSheetId="5">[73]Ana!#REF!</definedName>
    <definedName name="BIDETBCO" localSheetId="6">[73]Ana!#REF!</definedName>
    <definedName name="BIDETBCO" localSheetId="7">[73]Ana!#REF!</definedName>
    <definedName name="BIDETBCO">[73]Ana!#REF!</definedName>
    <definedName name="BIDETBCOPVC" localSheetId="2">#REF!</definedName>
    <definedName name="BIDETBCOPVC" localSheetId="3">#REF!</definedName>
    <definedName name="BIDETBCOPVC" localSheetId="4">#REF!</definedName>
    <definedName name="BIDETBCOPVC" localSheetId="5">#REF!</definedName>
    <definedName name="BIDETBCOPVC" localSheetId="6">#REF!</definedName>
    <definedName name="BIDETBCOPVC" localSheetId="7">#REF!</definedName>
    <definedName name="BIDETBCOPVC">#REF!</definedName>
    <definedName name="BIDETCOL" localSheetId="2">[73]Ana!#REF!</definedName>
    <definedName name="BIDETCOL" localSheetId="3">[73]Ana!#REF!</definedName>
    <definedName name="BIDETCOL" localSheetId="4">[73]Ana!#REF!</definedName>
    <definedName name="BIDETCOL" localSheetId="5">[73]Ana!#REF!</definedName>
    <definedName name="BIDETCOL" localSheetId="6">[73]Ana!#REF!</definedName>
    <definedName name="BIDETCOL" localSheetId="7">[73]Ana!#REF!</definedName>
    <definedName name="BIDETCOL">[73]Ana!#REF!</definedName>
    <definedName name="BIDETCOLPVC" localSheetId="2">#REF!</definedName>
    <definedName name="BIDETCOLPVC" localSheetId="3">#REF!</definedName>
    <definedName name="BIDETCOLPVC" localSheetId="4">#REF!</definedName>
    <definedName name="BIDETCOLPVC" localSheetId="5">#REF!</definedName>
    <definedName name="BIDETCOLPVC" localSheetId="6">#REF!</definedName>
    <definedName name="BIDETCOLPVC" localSheetId="7">#REF!</definedName>
    <definedName name="BIDETCOLPVC">#REF!</definedName>
    <definedName name="BISAGRA" localSheetId="2">#REF!</definedName>
    <definedName name="BISAGRA" localSheetId="4">#REF!</definedName>
    <definedName name="BISAGRA" localSheetId="7">#REF!</definedName>
    <definedName name="BISAGRA">#REF!</definedName>
    <definedName name="BLHORM4" localSheetId="2">'[25]Anal. horm.'!#REF!</definedName>
    <definedName name="BLHORM4" localSheetId="4">'[25]Anal. horm.'!#REF!</definedName>
    <definedName name="BLHORM4" localSheetId="7">'[25]Anal. horm.'!#REF!</definedName>
    <definedName name="BLHORM4">'[25]Anal. horm.'!#REF!</definedName>
    <definedName name="BLHORM6A60" localSheetId="3">[5]UASD!$F$3256</definedName>
    <definedName name="BLHORM6A60" localSheetId="4">[5]UASD!$F$3256</definedName>
    <definedName name="BLHORM6A60" localSheetId="5">[5]UASD!$F$3256</definedName>
    <definedName name="BLHORM6A60" localSheetId="6">[5]UASD!$F$3256</definedName>
    <definedName name="BLHORM6A60" localSheetId="7">[5]UASD!$F$3256</definedName>
    <definedName name="BLHORM6A60" localSheetId="0">[5]UASD!$F$3256</definedName>
    <definedName name="BLHORM6A60">[6]UASD!$F$3256</definedName>
    <definedName name="BLHORM8A40" localSheetId="2">'[25]Anal. horm.'!#REF!</definedName>
    <definedName name="BLHORM8A40" localSheetId="3">'[25]Anal. horm.'!#REF!</definedName>
    <definedName name="BLHORM8A40" localSheetId="4">'[25]Anal. horm.'!#REF!</definedName>
    <definedName name="BLHORM8A40" localSheetId="5">'[25]Anal. horm.'!#REF!</definedName>
    <definedName name="BLHORM8A40" localSheetId="6">'[25]Anal. horm.'!#REF!</definedName>
    <definedName name="BLHORM8A40" localSheetId="7">'[25]Anal. horm.'!#REF!</definedName>
    <definedName name="BLHORM8A40" localSheetId="0">'[25]Anal. horm.'!#REF!</definedName>
    <definedName name="BLHORM8A40">'[25]Anal. horm.'!#REF!</definedName>
    <definedName name="BLHORM8A80" localSheetId="2">'[25]Anal. horm.'!#REF!</definedName>
    <definedName name="BLHORM8A80" localSheetId="3">'[25]Anal. horm.'!#REF!</definedName>
    <definedName name="BLHORM8A80" localSheetId="4">'[25]Anal. horm.'!#REF!</definedName>
    <definedName name="BLHORM8A80" localSheetId="5">'[25]Anal. horm.'!#REF!</definedName>
    <definedName name="BLHORM8A80" localSheetId="6">'[25]Anal. horm.'!#REF!</definedName>
    <definedName name="BLHORM8A80" localSheetId="7">'[25]Anal. horm.'!#REF!</definedName>
    <definedName name="BLHORM8A80">'[25]Anal. horm.'!#REF!</definedName>
    <definedName name="blobnp" localSheetId="2">[25]Volumenes!#REF!</definedName>
    <definedName name="blobnp" localSheetId="4">[25]Volumenes!#REF!</definedName>
    <definedName name="blobnp" localSheetId="7">[25]Volumenes!#REF!</definedName>
    <definedName name="blobnp">[25]Volumenes!#REF!</definedName>
    <definedName name="bloc">[76]Ana!$F$139</definedName>
    <definedName name="bloc6">'[62]anal term'!$G$251</definedName>
    <definedName name="block">[76]Ana!$F$183</definedName>
    <definedName name="block.8.bnp.20">'[77]Ana. blocks y termin.'!$D$6</definedName>
    <definedName name="BLOCK0.10M" localSheetId="2">#REF!</definedName>
    <definedName name="BLOCK0.10M" localSheetId="3">#REF!</definedName>
    <definedName name="BLOCK0.10M" localSheetId="4">#REF!</definedName>
    <definedName name="BLOCK0.10M" localSheetId="5">#REF!</definedName>
    <definedName name="BLOCK0.10M" localSheetId="6">#REF!</definedName>
    <definedName name="BLOCK0.10M" localSheetId="7">#REF!</definedName>
    <definedName name="BLOCK0.10M" localSheetId="0">#REF!</definedName>
    <definedName name="BLOCK0.10M">#REF!</definedName>
    <definedName name="BLOCK0.15M" localSheetId="2">#REF!</definedName>
    <definedName name="BLOCK0.15M" localSheetId="3">#REF!</definedName>
    <definedName name="BLOCK0.15M" localSheetId="4">#REF!</definedName>
    <definedName name="BLOCK0.15M" localSheetId="5">#REF!</definedName>
    <definedName name="BLOCK0.15M" localSheetId="6">#REF!</definedName>
    <definedName name="BLOCK0.15M" localSheetId="7">#REF!</definedName>
    <definedName name="BLOCK0.15M" localSheetId="0">#REF!</definedName>
    <definedName name="BLOCK0.15M">#REF!</definedName>
    <definedName name="BLOCK0.20M" localSheetId="2">#REF!</definedName>
    <definedName name="BLOCK0.20M" localSheetId="3">#REF!</definedName>
    <definedName name="BLOCK0.20M" localSheetId="4">#REF!</definedName>
    <definedName name="BLOCK0.20M" localSheetId="5">#REF!</definedName>
    <definedName name="BLOCK0.20M" localSheetId="6">#REF!</definedName>
    <definedName name="BLOCK0.20M" localSheetId="7">#REF!</definedName>
    <definedName name="BLOCK0.20M" localSheetId="0">#REF!</definedName>
    <definedName name="BLOCK0.20M">#REF!</definedName>
    <definedName name="BLOCK0.30M" localSheetId="2">#REF!</definedName>
    <definedName name="BLOCK0.30M" localSheetId="4">#REF!</definedName>
    <definedName name="BLOCK0.30M" localSheetId="7">#REF!</definedName>
    <definedName name="BLOCK0.30M">#REF!</definedName>
    <definedName name="BLOCK10" localSheetId="2">#REF!</definedName>
    <definedName name="BLOCK10" localSheetId="3">#REF!</definedName>
    <definedName name="BLOCK10" localSheetId="4">#REF!</definedName>
    <definedName name="BLOCK10" localSheetId="5">#REF!</definedName>
    <definedName name="BLOCK10" localSheetId="6">#REF!</definedName>
    <definedName name="BLOCK10" localSheetId="7">#REF!</definedName>
    <definedName name="BLOCK10" localSheetId="0">#REF!</definedName>
    <definedName name="BLOCK10">#REF!</definedName>
    <definedName name="BLOCK12" localSheetId="2">#REF!</definedName>
    <definedName name="BLOCK12" localSheetId="3">#REF!</definedName>
    <definedName name="BLOCK12" localSheetId="4">#REF!</definedName>
    <definedName name="BLOCK12" localSheetId="5">#REF!</definedName>
    <definedName name="BLOCK12" localSheetId="6">#REF!</definedName>
    <definedName name="BLOCK12" localSheetId="7">#REF!</definedName>
    <definedName name="BLOCK12" localSheetId="0">#REF!</definedName>
    <definedName name="BLOCK12">#REF!</definedName>
    <definedName name="BLOCK15">[78]Analisis!$F$208</definedName>
    <definedName name="block4" localSheetId="2">#REF!</definedName>
    <definedName name="block4" localSheetId="3">#REF!</definedName>
    <definedName name="block4" localSheetId="4">#REF!</definedName>
    <definedName name="block4" localSheetId="5">#REF!</definedName>
    <definedName name="block4" localSheetId="6">#REF!</definedName>
    <definedName name="block4" localSheetId="7">#REF!</definedName>
    <definedName name="block4" localSheetId="0">#REF!</definedName>
    <definedName name="block4">#REF!</definedName>
    <definedName name="BLOCK4RUST" localSheetId="2">#REF!</definedName>
    <definedName name="BLOCK4RUST" localSheetId="3">#REF!</definedName>
    <definedName name="BLOCK4RUST" localSheetId="4">#REF!</definedName>
    <definedName name="BLOCK4RUST" localSheetId="5">#REF!</definedName>
    <definedName name="BLOCK4RUST" localSheetId="6">#REF!</definedName>
    <definedName name="BLOCK4RUST" localSheetId="7">#REF!</definedName>
    <definedName name="BLOCK4RUST" localSheetId="0">#REF!</definedName>
    <definedName name="BLOCK4RUST">#REF!</definedName>
    <definedName name="BLOCK5" localSheetId="2">#REF!</definedName>
    <definedName name="BLOCK5" localSheetId="4">#REF!</definedName>
    <definedName name="BLOCK5" localSheetId="7">#REF!</definedName>
    <definedName name="BLOCK5">#REF!</definedName>
    <definedName name="BLOCK6" localSheetId="2">#REF!</definedName>
    <definedName name="BLOCK6" localSheetId="3">#REF!</definedName>
    <definedName name="BLOCK6" localSheetId="4">#REF!</definedName>
    <definedName name="BLOCK6" localSheetId="5">#REF!</definedName>
    <definedName name="BLOCK6" localSheetId="6">#REF!</definedName>
    <definedName name="BLOCK6" localSheetId="7">#REF!</definedName>
    <definedName name="BLOCK6" localSheetId="0">#REF!</definedName>
    <definedName name="BLOCK6">#REF!</definedName>
    <definedName name="Block61" localSheetId="2">[25]Volumenes!#REF!</definedName>
    <definedName name="Block61" localSheetId="3">[25]Volumenes!#REF!</definedName>
    <definedName name="Block61" localSheetId="4">[25]Volumenes!#REF!</definedName>
    <definedName name="Block61" localSheetId="5">[25]Volumenes!#REF!</definedName>
    <definedName name="Block61" localSheetId="6">[25]Volumenes!#REF!</definedName>
    <definedName name="Block61" localSheetId="7">[25]Volumenes!#REF!</definedName>
    <definedName name="Block61" localSheetId="0">[25]Volumenes!#REF!</definedName>
    <definedName name="Block61">[25]Volumenes!#REF!</definedName>
    <definedName name="block63" localSheetId="2">[25]Volumenes!#REF!</definedName>
    <definedName name="block63" localSheetId="4">[25]Volumenes!#REF!</definedName>
    <definedName name="block63" localSheetId="7">[25]Volumenes!#REF!</definedName>
    <definedName name="block63">[25]Volumenes!#REF!</definedName>
    <definedName name="BLOCK640" localSheetId="2">#REF!</definedName>
    <definedName name="BLOCK640" localSheetId="3">#REF!</definedName>
    <definedName name="BLOCK640" localSheetId="4">#REF!</definedName>
    <definedName name="BLOCK640" localSheetId="5">#REF!</definedName>
    <definedName name="BLOCK640" localSheetId="6">#REF!</definedName>
    <definedName name="BLOCK640" localSheetId="7">#REF!</definedName>
    <definedName name="BLOCK640" localSheetId="0">#REF!</definedName>
    <definedName name="BLOCK640">#REF!</definedName>
    <definedName name="BLOCK6VIO2" localSheetId="2">#REF!</definedName>
    <definedName name="BLOCK6VIO2" localSheetId="4">#REF!</definedName>
    <definedName name="BLOCK6VIO2" localSheetId="7">#REF!</definedName>
    <definedName name="BLOCK6VIO2">#REF!</definedName>
    <definedName name="block8" localSheetId="2">#REF!</definedName>
    <definedName name="block8" localSheetId="3">#REF!</definedName>
    <definedName name="block8" localSheetId="4">#REF!</definedName>
    <definedName name="block8" localSheetId="5">#REF!</definedName>
    <definedName name="block8" localSheetId="6">#REF!</definedName>
    <definedName name="block8" localSheetId="7">#REF!</definedName>
    <definedName name="block8" localSheetId="0">#REF!</definedName>
    <definedName name="block8">#REF!</definedName>
    <definedName name="BLOCK820" localSheetId="2">#REF!</definedName>
    <definedName name="BLOCK820" localSheetId="4">#REF!</definedName>
    <definedName name="BLOCK820" localSheetId="7">#REF!</definedName>
    <definedName name="BLOCK820">#REF!</definedName>
    <definedName name="BLOCK820CLLENAS" localSheetId="2">[67]Ana!#REF!</definedName>
    <definedName name="BLOCK820CLLENAS" localSheetId="4">[67]Ana!#REF!</definedName>
    <definedName name="BLOCK820CLLENAS" localSheetId="7">[67]Ana!#REF!</definedName>
    <definedName name="BLOCK820CLLENAS">[67]Ana!#REF!</definedName>
    <definedName name="BLOCK840" localSheetId="2">#REF!</definedName>
    <definedName name="BLOCK840" localSheetId="3">#REF!</definedName>
    <definedName name="BLOCK840" localSheetId="4">#REF!</definedName>
    <definedName name="BLOCK840" localSheetId="5">#REF!</definedName>
    <definedName name="BLOCK840" localSheetId="6">#REF!</definedName>
    <definedName name="BLOCK840" localSheetId="7">#REF!</definedName>
    <definedName name="BLOCK840" localSheetId="0">#REF!</definedName>
    <definedName name="BLOCK840">#REF!</definedName>
    <definedName name="BLOCK840CLLENAS" localSheetId="2">#REF!</definedName>
    <definedName name="BLOCK840CLLENAS" localSheetId="4">#REF!</definedName>
    <definedName name="BLOCK840CLLENAS" localSheetId="7">#REF!</definedName>
    <definedName name="BLOCK840CLLENAS">#REF!</definedName>
    <definedName name="BLOCK8ESP" localSheetId="2">#REF!</definedName>
    <definedName name="BLOCK8ESP" localSheetId="4">#REF!</definedName>
    <definedName name="BLOCK8ESP" localSheetId="5">#REF!</definedName>
    <definedName name="BLOCK8ESP" localSheetId="6">#REF!</definedName>
    <definedName name="BLOCK8ESP" localSheetId="7">#REF!</definedName>
    <definedName name="BLOCK8ESP">#REF!</definedName>
    <definedName name="BLOCK8RUST" localSheetId="2">#REF!</definedName>
    <definedName name="BLOCK8RUST" localSheetId="3">#REF!</definedName>
    <definedName name="BLOCK8RUST" localSheetId="4">#REF!</definedName>
    <definedName name="BLOCK8RUST" localSheetId="5">#REF!</definedName>
    <definedName name="BLOCK8RUST" localSheetId="6">#REF!</definedName>
    <definedName name="BLOCK8RUST" localSheetId="7">#REF!</definedName>
    <definedName name="BLOCK8RUST" localSheetId="0">#REF!</definedName>
    <definedName name="BLOCK8RUST">#REF!</definedName>
    <definedName name="BLOCKCA" localSheetId="2">#REF!</definedName>
    <definedName name="BLOCKCA" localSheetId="3">#REF!</definedName>
    <definedName name="BLOCKCA" localSheetId="4">#REF!</definedName>
    <definedName name="BLOCKCA" localSheetId="5">#REF!</definedName>
    <definedName name="BLOCKCA" localSheetId="6">#REF!</definedName>
    <definedName name="BLOCKCA" localSheetId="7">#REF!</definedName>
    <definedName name="BLOCKCA" localSheetId="0">#REF!</definedName>
    <definedName name="BLOCKCA">#REF!</definedName>
    <definedName name="BLOCKCALAD666" localSheetId="2">#REF!</definedName>
    <definedName name="BLOCKCALAD666" localSheetId="4">#REF!</definedName>
    <definedName name="BLOCKCALAD666" localSheetId="7">#REF!</definedName>
    <definedName name="BLOCKCALAD666">#REF!</definedName>
    <definedName name="BLOCKCALAD886" localSheetId="2">#REF!</definedName>
    <definedName name="BLOCKCALAD886" localSheetId="4">#REF!</definedName>
    <definedName name="BLOCKCALAD886" localSheetId="7">#REF!</definedName>
    <definedName name="BLOCKCALAD886">#REF!</definedName>
    <definedName name="BLOCKCALADORN152040" localSheetId="2">#REF!</definedName>
    <definedName name="BLOCKCALADORN152040" localSheetId="4">#REF!</definedName>
    <definedName name="BLOCKCALADORN152040" localSheetId="7">#REF!</definedName>
    <definedName name="BLOCKCALADORN152040">#REF!</definedName>
    <definedName name="BLOCRI" localSheetId="2">#REF!</definedName>
    <definedName name="BLOCRI" localSheetId="4">#REF!</definedName>
    <definedName name="BLOCRI" localSheetId="5">#REF!</definedName>
    <definedName name="BLOCRI" localSheetId="6">#REF!</definedName>
    <definedName name="BLOCRI" localSheetId="7">#REF!</definedName>
    <definedName name="BLOCRI">#REF!</definedName>
    <definedName name="BLOK6" localSheetId="2">'[25]Anal. horm.'!#REF!</definedName>
    <definedName name="BLOK6" localSheetId="4">'[25]Anal. horm.'!#REF!</definedName>
    <definedName name="BLOK6" localSheetId="7">'[25]Anal. horm.'!#REF!</definedName>
    <definedName name="BLOK6">'[25]Anal. horm.'!#REF!</definedName>
    <definedName name="bloq4">[71]Analisis!$E$751</definedName>
    <definedName name="bloq6">[71]Analisis!$E$739</definedName>
    <definedName name="BLOQ61" localSheetId="2">[25]Volumenes!#REF!</definedName>
    <definedName name="BLOQ61" localSheetId="3">[25]Volumenes!#REF!</definedName>
    <definedName name="BLOQ61" localSheetId="4">[25]Volumenes!#REF!</definedName>
    <definedName name="BLOQ61" localSheetId="5">[25]Volumenes!#REF!</definedName>
    <definedName name="BLOQ61" localSheetId="6">[25]Volumenes!#REF!</definedName>
    <definedName name="BLOQ61" localSheetId="7">[25]Volumenes!#REF!</definedName>
    <definedName name="BLOQ61">[25]Volumenes!#REF!</definedName>
    <definedName name="Bloque.12.M.A." localSheetId="2">#REF!</definedName>
    <definedName name="Bloque.12.M.A." localSheetId="3">#REF!</definedName>
    <definedName name="Bloque.12.M.A." localSheetId="4">#REF!</definedName>
    <definedName name="Bloque.12.M.A." localSheetId="5">#REF!</definedName>
    <definedName name="Bloque.12.M.A." localSheetId="6">#REF!</definedName>
    <definedName name="Bloque.12.M.A." localSheetId="7">#REF!</definedName>
    <definedName name="Bloque.12.M.A.">#REF!</definedName>
    <definedName name="Bloque.12.SNP.Villas">[60]Análisis!$D$1112</definedName>
    <definedName name="Bloque.4.Barpis" localSheetId="2">[65]Análisis!#REF!</definedName>
    <definedName name="Bloque.4.Barpis" localSheetId="3">[65]Análisis!#REF!</definedName>
    <definedName name="Bloque.4.Barpis" localSheetId="4">[65]Análisis!#REF!</definedName>
    <definedName name="Bloque.4.Barpis" localSheetId="5">[65]Análisis!#REF!</definedName>
    <definedName name="Bloque.4.Barpis" localSheetId="6">[65]Análisis!#REF!</definedName>
    <definedName name="Bloque.4.Barpis" localSheetId="7">[65]Análisis!#REF!</definedName>
    <definedName name="Bloque.4.Barpis">[65]Análisis!#REF!</definedName>
    <definedName name="Bloque.4.MA" localSheetId="2">#REF!</definedName>
    <definedName name="Bloque.4.MA" localSheetId="3">#REF!</definedName>
    <definedName name="Bloque.4.MA" localSheetId="4">#REF!</definedName>
    <definedName name="Bloque.4.MA" localSheetId="5">#REF!</definedName>
    <definedName name="Bloque.4.MA" localSheetId="6">#REF!</definedName>
    <definedName name="Bloque.4.MA" localSheetId="7">#REF!</definedName>
    <definedName name="Bloque.4.MA">#REF!</definedName>
    <definedName name="Bloque.4.SNP.Mezc.Antillana" localSheetId="2">[65]Análisis!#REF!</definedName>
    <definedName name="Bloque.4.SNP.Mezc.Antillana" localSheetId="3">[65]Análisis!#REF!</definedName>
    <definedName name="Bloque.4.SNP.Mezc.Antillana" localSheetId="4">[65]Análisis!#REF!</definedName>
    <definedName name="Bloque.4.SNP.Mezc.Antillana" localSheetId="5">[65]Análisis!#REF!</definedName>
    <definedName name="Bloque.4.SNP.Mezc.Antillana" localSheetId="6">[65]Análisis!#REF!</definedName>
    <definedName name="Bloque.4.SNP.Mezc.Antillana" localSheetId="7">[65]Análisis!#REF!</definedName>
    <definedName name="Bloque.4.SNP.Mezc.Antillana">[65]Análisis!#REF!</definedName>
    <definedName name="Bloque.4.SNP.Villas">[60]Análisis!$D$915</definedName>
    <definedName name="Bloque.4BNP.Mezc.Antillana" localSheetId="2">[65]Análisis!#REF!</definedName>
    <definedName name="Bloque.4BNP.Mezc.Antillana" localSheetId="3">[65]Análisis!#REF!</definedName>
    <definedName name="Bloque.4BNP.Mezc.Antillana" localSheetId="4">[65]Análisis!#REF!</definedName>
    <definedName name="Bloque.4BNP.Mezc.Antillana" localSheetId="5">[65]Análisis!#REF!</definedName>
    <definedName name="Bloque.4BNP.Mezc.Antillana" localSheetId="6">[65]Análisis!#REF!</definedName>
    <definedName name="Bloque.4BNP.Mezc.Antillana" localSheetId="7">[65]Análisis!#REF!</definedName>
    <definedName name="Bloque.4BNP.Mezc.Antillana">[65]Análisis!#REF!</definedName>
    <definedName name="Bloque.6.BNP.Mezc.Antillana" localSheetId="2">[65]Análisis!#REF!</definedName>
    <definedName name="Bloque.6.BNP.Mezc.Antillana" localSheetId="3">[65]Análisis!#REF!</definedName>
    <definedName name="Bloque.6.BNP.Mezc.Antillana" localSheetId="4">[65]Análisis!#REF!</definedName>
    <definedName name="Bloque.6.BNP.Mezc.Antillana" localSheetId="5">[65]Análisis!#REF!</definedName>
    <definedName name="Bloque.6.BNP.Mezc.Antillana" localSheetId="6">[65]Análisis!#REF!</definedName>
    <definedName name="Bloque.6.BNP.Mezc.Antillana" localSheetId="7">[65]Análisis!#REF!</definedName>
    <definedName name="Bloque.6.BNP.Mezc.Antillana">[65]Análisis!#REF!</definedName>
    <definedName name="Bloque.6.BNP.Villas" localSheetId="2">#REF!</definedName>
    <definedName name="Bloque.6.BNP.Villas" localSheetId="3">#REF!</definedName>
    <definedName name="Bloque.6.BNP.Villas" localSheetId="4">#REF!</definedName>
    <definedName name="Bloque.6.BNP.Villas" localSheetId="5">#REF!</definedName>
    <definedName name="Bloque.6.BNP.Villas" localSheetId="6">#REF!</definedName>
    <definedName name="Bloque.6.BNP.Villas" localSheetId="7">#REF!</definedName>
    <definedName name="Bloque.6.BNP.Villas">#REF!</definedName>
    <definedName name="Bloque.6.MA" localSheetId="2">#REF!</definedName>
    <definedName name="Bloque.6.MA" localSheetId="4">#REF!</definedName>
    <definedName name="Bloque.6.MA" localSheetId="7">#REF!</definedName>
    <definedName name="Bloque.6.MA">#REF!</definedName>
    <definedName name="Bloque.6.SNP.Mezc.Antillana" localSheetId="2">[65]Análisis!#REF!</definedName>
    <definedName name="Bloque.6.SNP.Mezc.Antillana" localSheetId="4">[65]Análisis!#REF!</definedName>
    <definedName name="Bloque.6.SNP.Mezc.Antillana" localSheetId="7">[65]Análisis!#REF!</definedName>
    <definedName name="Bloque.6.SNP.Mezc.Antillana">[65]Análisis!#REF!</definedName>
    <definedName name="Bloque.6.SNP.Villas" localSheetId="2">#REF!</definedName>
    <definedName name="Bloque.6.SNP.Villas" localSheetId="3">#REF!</definedName>
    <definedName name="Bloque.6.SNP.Villas" localSheetId="4">#REF!</definedName>
    <definedName name="Bloque.6.SNP.Villas" localSheetId="5">#REF!</definedName>
    <definedName name="Bloque.6.SNP.Villas" localSheetId="6">#REF!</definedName>
    <definedName name="Bloque.6.SNP.Villas" localSheetId="7">#REF!</definedName>
    <definedName name="Bloque.6.SNP.Villas">#REF!</definedName>
    <definedName name="Bloque.8.BNP.Villas" localSheetId="2">#REF!</definedName>
    <definedName name="Bloque.8.BNP.Villas" localSheetId="4">#REF!</definedName>
    <definedName name="Bloque.8.BNP.Villas" localSheetId="7">#REF!</definedName>
    <definedName name="Bloque.8.BNP.Villas">#REF!</definedName>
    <definedName name="Bloque.8.MA" localSheetId="2">#REF!</definedName>
    <definedName name="Bloque.8.MA" localSheetId="4">#REF!</definedName>
    <definedName name="Bloque.8.MA" localSheetId="7">#REF!</definedName>
    <definedName name="Bloque.8.MA">#REF!</definedName>
    <definedName name="Bloque.8.SNP.Villas" localSheetId="2">#REF!</definedName>
    <definedName name="Bloque.8.SNP.Villas" localSheetId="4">#REF!</definedName>
    <definedName name="Bloque.8.SNP.Villas" localSheetId="7">#REF!</definedName>
    <definedName name="Bloque.8.SNP.Villas">#REF!</definedName>
    <definedName name="Bloque.8.SNP.Villas.A0.8" localSheetId="2">#REF!</definedName>
    <definedName name="Bloque.8.SNP.Villas.A0.8" localSheetId="4">#REF!</definedName>
    <definedName name="Bloque.8.SNP.Villas.A0.8" localSheetId="7">#REF!</definedName>
    <definedName name="Bloque.8.SNP.Villas.A0.8">#REF!</definedName>
    <definedName name="Bloque.8SNP.Villas" localSheetId="2">#REF!</definedName>
    <definedName name="Bloque.8SNP.Villas" localSheetId="4">#REF!</definedName>
    <definedName name="Bloque.8SNP.Villas" localSheetId="7">#REF!</definedName>
    <definedName name="Bloque.8SNP.Villas">#REF!</definedName>
    <definedName name="Bloque.Med.Luna.8.MA" localSheetId="2">[60]Insumos!#REF!</definedName>
    <definedName name="Bloque.Med.Luna.8.MA" localSheetId="4">[60]Insumos!#REF!</definedName>
    <definedName name="Bloque.Med.Luna.8.MA" localSheetId="7">[60]Insumos!#REF!</definedName>
    <definedName name="Bloque.Med.Luna.8.MA">[60]Insumos!#REF!</definedName>
    <definedName name="BLOQUE4">[35]Materiales!$E$651</definedName>
    <definedName name="BLOQUE6" localSheetId="3">[50]Materiales!$C$81</definedName>
    <definedName name="BLOQUE6" localSheetId="4">[50]Materiales!$C$81</definedName>
    <definedName name="BLOQUE6" localSheetId="5">[50]Materiales!$C$81</definedName>
    <definedName name="BLOQUE6" localSheetId="6">[50]Materiales!$C$81</definedName>
    <definedName name="BLOQUE6" localSheetId="7">[50]Materiales!$C$81</definedName>
    <definedName name="BLOQUE6">[35]Materiales!$E$652</definedName>
    <definedName name="BLOQUE8" localSheetId="2">#REF!</definedName>
    <definedName name="BLOQUE8" localSheetId="3">#REF!</definedName>
    <definedName name="BLOQUE8" localSheetId="4">#REF!</definedName>
    <definedName name="BLOQUE8" localSheetId="5">#REF!</definedName>
    <definedName name="BLOQUE8" localSheetId="6">#REF!</definedName>
    <definedName name="BLOQUE8" localSheetId="7">#REF!</definedName>
    <definedName name="BLOQUE8" localSheetId="0">#REF!</definedName>
    <definedName name="BLOQUE8">#REF!</definedName>
    <definedName name="bloques">[76]Ana!$F$139</definedName>
    <definedName name="Bloques.8.BNTN.Mezc.Antillana" localSheetId="2">[65]Análisis!#REF!</definedName>
    <definedName name="Bloques.8.BNTN.Mezc.Antillana" localSheetId="3">[65]Análisis!#REF!</definedName>
    <definedName name="Bloques.8.BNTN.Mezc.Antillana" localSheetId="4">[65]Análisis!#REF!</definedName>
    <definedName name="Bloques.8.BNTN.Mezc.Antillana" localSheetId="5">[65]Análisis!#REF!</definedName>
    <definedName name="Bloques.8.BNTN.Mezc.Antillana" localSheetId="6">[65]Análisis!#REF!</definedName>
    <definedName name="Bloques.8.BNTN.Mezc.Antillana" localSheetId="7">[65]Análisis!#REF!</definedName>
    <definedName name="Bloques.8.BNTN.Mezc.Antillana">[65]Análisis!#REF!</definedName>
    <definedName name="Bloques.8.SNP.Mezc.Antillana" localSheetId="2">[65]Análisis!#REF!</definedName>
    <definedName name="Bloques.8.SNP.Mezc.Antillana" localSheetId="3">[65]Análisis!#REF!</definedName>
    <definedName name="Bloques.8.SNP.Mezc.Antillana" localSheetId="4">[65]Análisis!#REF!</definedName>
    <definedName name="Bloques.8.SNP.Mezc.Antillana" localSheetId="5">[65]Análisis!#REF!</definedName>
    <definedName name="Bloques.8.SNP.Mezc.Antillana" localSheetId="6">[65]Análisis!#REF!</definedName>
    <definedName name="Bloques.8.SNP.Mezc.Antillana" localSheetId="7">[65]Análisis!#REF!</definedName>
    <definedName name="Bloques.8.SNP.Mezc.Antillana">[65]Análisis!#REF!</definedName>
    <definedName name="Bloques.8.SNPT">[60]Análisis!$D$306</definedName>
    <definedName name="bloques.calados" localSheetId="2">#REF!</definedName>
    <definedName name="bloques.calados" localSheetId="3">#REF!</definedName>
    <definedName name="bloques.calados" localSheetId="4">#REF!</definedName>
    <definedName name="bloques.calados" localSheetId="5">#REF!</definedName>
    <definedName name="bloques.calados" localSheetId="6">#REF!</definedName>
    <definedName name="bloques.calados" localSheetId="7">#REF!</definedName>
    <definedName name="bloques.calados">#REF!</definedName>
    <definedName name="Bloques_de_4">[48]Insumos!$B$21:$D$21</definedName>
    <definedName name="Bloques_de_6">[48]Insumos!$B$22:$D$22</definedName>
    <definedName name="Bloques_de_8">[48]Insumos!$B$23:$D$23</definedName>
    <definedName name="BLOQUESVID">[67]Ins!$E$260</definedName>
    <definedName name="bobedilla" localSheetId="2">#REF!</definedName>
    <definedName name="bobedilla" localSheetId="3">#REF!</definedName>
    <definedName name="bobedilla" localSheetId="4">#REF!</definedName>
    <definedName name="bobedilla" localSheetId="5">#REF!</definedName>
    <definedName name="bobedilla" localSheetId="6">#REF!</definedName>
    <definedName name="bobedilla" localSheetId="7">#REF!</definedName>
    <definedName name="bobedilla">#REF!</definedName>
    <definedName name="bobedilla6.54" localSheetId="2">#REF!</definedName>
    <definedName name="bobedilla6.54" localSheetId="4">#REF!</definedName>
    <definedName name="bobedilla6.54" localSheetId="7">#REF!</definedName>
    <definedName name="bobedilla6.54">#REF!</definedName>
    <definedName name="BOMBA" localSheetId="2">#REF!</definedName>
    <definedName name="BOMBA" localSheetId="4">#REF!</definedName>
    <definedName name="BOMBA" localSheetId="7">#REF!</definedName>
    <definedName name="BOMBA">#REF!</definedName>
    <definedName name="Bomba.Arrastre">[60]Insumos!$E$142</definedName>
    <definedName name="BOMBAS" localSheetId="2">#REF!</definedName>
    <definedName name="BOMBAS" localSheetId="3">#REF!</definedName>
    <definedName name="BOMBAS" localSheetId="4">#REF!</definedName>
    <definedName name="BOMBAS" localSheetId="5">#REF!</definedName>
    <definedName name="BOMBAS" localSheetId="6">#REF!</definedName>
    <definedName name="BOMBAS" localSheetId="7">#REF!</definedName>
    <definedName name="BOMBAS" localSheetId="0">#REF!</definedName>
    <definedName name="BOMBAS">#REF!</definedName>
    <definedName name="BOMBILLAS_1500W">[79]INSU!$B$42</definedName>
    <definedName name="BOMVAC" localSheetId="2">#REF!</definedName>
    <definedName name="BOMVAC" localSheetId="3">#REF!</definedName>
    <definedName name="BOMVAC" localSheetId="4">#REF!</definedName>
    <definedName name="BOMVAC" localSheetId="5">#REF!</definedName>
    <definedName name="BOMVAC" localSheetId="6">#REF!</definedName>
    <definedName name="BOMVAC" localSheetId="7">#REF!</definedName>
    <definedName name="BOMVAC" localSheetId="0">#REF!</definedName>
    <definedName name="BOMVAC">#REF!</definedName>
    <definedName name="BOQUILLAFREG" localSheetId="2">#REF!</definedName>
    <definedName name="BOQUILLAFREG" localSheetId="4">#REF!</definedName>
    <definedName name="BOQUILLAFREG" localSheetId="7">#REF!</definedName>
    <definedName name="BOQUILLAFREG">#REF!</definedName>
    <definedName name="BOQUILLALAV" localSheetId="2">#REF!</definedName>
    <definedName name="BOQUILLALAV" localSheetId="4">#REF!</definedName>
    <definedName name="BOQUILLALAV" localSheetId="7">#REF!</definedName>
    <definedName name="BOQUILLALAV">#REF!</definedName>
    <definedName name="BOQUILLALAV212TAPON" localSheetId="2">#REF!</definedName>
    <definedName name="BOQUILLALAV212TAPON" localSheetId="4">#REF!</definedName>
    <definedName name="BOQUILLALAV212TAPON" localSheetId="7">#REF!</definedName>
    <definedName name="BOQUILLALAV212TAPON">#REF!</definedName>
    <definedName name="BOQUILLALAVCRO" localSheetId="2">#REF!</definedName>
    <definedName name="BOQUILLALAVCRO" localSheetId="4">#REF!</definedName>
    <definedName name="BOQUILLALAVCRO" localSheetId="7">#REF!</definedName>
    <definedName name="BOQUILLALAVCRO">#REF!</definedName>
    <definedName name="BOQUILLALAVPVC" localSheetId="2">#REF!</definedName>
    <definedName name="BOQUILLALAVPVC" localSheetId="4">#REF!</definedName>
    <definedName name="BOQUILLALAVPVC" localSheetId="7">#REF!</definedName>
    <definedName name="BOQUILLALAVPVC">#REF!</definedName>
    <definedName name="Borde.marmol.A" localSheetId="2">[60]Insumos!#REF!</definedName>
    <definedName name="Borde.marmol.A" localSheetId="4">[60]Insumos!#REF!</definedName>
    <definedName name="Borde.marmol.A" localSheetId="7">[60]Insumos!#REF!</definedName>
    <definedName name="Borde.marmol.A">[60]Insumos!#REF!</definedName>
    <definedName name="Bordillo.Granito.Lavado" localSheetId="2">#REF!</definedName>
    <definedName name="Bordillo.Granito.Lavado" localSheetId="3">#REF!</definedName>
    <definedName name="Bordillo.Granito.Lavado" localSheetId="4">#REF!</definedName>
    <definedName name="Bordillo.Granito.Lavado" localSheetId="5">#REF!</definedName>
    <definedName name="Bordillo.Granito.Lavado" localSheetId="6">#REF!</definedName>
    <definedName name="Bordillo.Granito.Lavado" localSheetId="7">#REF!</definedName>
    <definedName name="Bordillo.Granito.Lavado">#REF!</definedName>
    <definedName name="BORDILLO4" localSheetId="2">#REF!</definedName>
    <definedName name="BORDILLO4" localSheetId="3">#REF!</definedName>
    <definedName name="BORDILLO4" localSheetId="4">#REF!</definedName>
    <definedName name="BORDILLO4" localSheetId="5">#REF!</definedName>
    <definedName name="BORDILLO4" localSheetId="6">#REF!</definedName>
    <definedName name="BORDILLO4" localSheetId="7">#REF!</definedName>
    <definedName name="BORDILLO4" localSheetId="0">#REF!</definedName>
    <definedName name="BORDILLO4">#REF!</definedName>
    <definedName name="BORDILLO6" localSheetId="2">#REF!</definedName>
    <definedName name="BORDILLO6" localSheetId="3">#REF!</definedName>
    <definedName name="BORDILLO6" localSheetId="4">#REF!</definedName>
    <definedName name="BORDILLO6" localSheetId="5">#REF!</definedName>
    <definedName name="BORDILLO6" localSheetId="6">#REF!</definedName>
    <definedName name="BORDILLO6" localSheetId="7">#REF!</definedName>
    <definedName name="BORDILLO6" localSheetId="0">#REF!</definedName>
    <definedName name="BORDILLO6">#REF!</definedName>
    <definedName name="BORDILLO8" localSheetId="2">#REF!</definedName>
    <definedName name="BORDILLO8" localSheetId="3">#REF!</definedName>
    <definedName name="BORDILLO8" localSheetId="4">#REF!</definedName>
    <definedName name="BORDILLO8" localSheetId="5">#REF!</definedName>
    <definedName name="BORDILLO8" localSheetId="6">#REF!</definedName>
    <definedName name="BORDILLO8" localSheetId="7">#REF!</definedName>
    <definedName name="BORDILLO8" localSheetId="0">#REF!</definedName>
    <definedName name="BORDILLO8">#REF!</definedName>
    <definedName name="Borrar_C.A1">[80]Col.Amarre!$J$9:$M$9,[80]Col.Amarre!$J$10:$R$10,[80]Col.Amarre!$AG$13:$AH$13,[80]Col.Amarre!$AJ$11:$AK$11,[80]Col.Amarre!$AP$13:$AQ$13,[80]Col.Amarre!$AR$11:$AS$11,[80]Col.Amarre!$D$16:$M$35,[80]Col.Amarre!$V$16:$AC$35</definedName>
    <definedName name="Borrar_Esc.">[80]Escalera!$J$9:$M$9,[80]Escalera!$J$10:$R$10,[80]Escalera!$AL$14:$AM$14,[80]Escalera!$AL$16:$AM$16,[80]Escalera!$I$16:$M$16,[80]Escalera!$B$19:$AE$32,[80]Escalera!$AN$19:$AQ$32</definedName>
    <definedName name="Borrar_Muros">[80]Muros!$W$15:$Z$15,[80]Muros!$AA$15:$AD$15,[80]Muros!$AF$13,[80]Muros!$K$20:$L$20,[80]Muros!$O$26:$P$26</definedName>
    <definedName name="Borrar_Precio">[81]Cotz.!$F$23:$F$800,[81]Cotz.!$K$280:$K$800</definedName>
    <definedName name="Borrar_V.C1">[82]qqVgas!$J$9:$M$9,[82]qqVgas!$J$10:$R$10,[82]qqVgas!$AJ$11:$AK$11,[82]qqVgas!$AR$11:$AS$11,[82]qqVgas!$AG$13:$AH$13,[82]qqVgas!$AP$13:$AQ$13,[82]qqVgas!$D$16:$AC$195</definedName>
    <definedName name="BOT" localSheetId="2">#REF!</definedName>
    <definedName name="BOT" localSheetId="4">#REF!</definedName>
    <definedName name="BOT" localSheetId="7">#REF!</definedName>
    <definedName name="BOT" localSheetId="0">#REF!</definedName>
    <definedName name="BOT">#REF!</definedName>
    <definedName name="Bote" localSheetId="2">#REF!</definedName>
    <definedName name="Bote" localSheetId="4">#REF!</definedName>
    <definedName name="Bote" localSheetId="7">#REF!</definedName>
    <definedName name="Bote">#REF!</definedName>
    <definedName name="BOTE_3.6KM">'[83]Analisis BC'!$H$60</definedName>
    <definedName name="bote_3km" localSheetId="2">#REF!</definedName>
    <definedName name="bote_3km" localSheetId="3">#REF!</definedName>
    <definedName name="bote_3km" localSheetId="4">#REF!</definedName>
    <definedName name="bote_3km" localSheetId="5">#REF!</definedName>
    <definedName name="bote_3km" localSheetId="6">#REF!</definedName>
    <definedName name="bote_3km" localSheetId="7">#REF!</definedName>
    <definedName name="bote_3km" localSheetId="0">#REF!</definedName>
    <definedName name="bote_3km">#REF!</definedName>
    <definedName name="bote_5km" localSheetId="2">#REF!</definedName>
    <definedName name="bote_5km" localSheetId="4">#REF!</definedName>
    <definedName name="bote_5km" localSheetId="7">#REF!</definedName>
    <definedName name="bote_5km">#REF!</definedName>
    <definedName name="Bote_de_Material">[48]Insumos!$B$27:$D$27</definedName>
    <definedName name="BOTE3.6KM">[78]Analisis!$F$80</definedName>
    <definedName name="BOTEEQUIPO" localSheetId="2">#REF!</definedName>
    <definedName name="BOTEEQUIPO" localSheetId="3">#REF!</definedName>
    <definedName name="BOTEEQUIPO" localSheetId="4">#REF!</definedName>
    <definedName name="BOTEEQUIPO" localSheetId="5">#REF!</definedName>
    <definedName name="BOTEEQUIPO" localSheetId="6">#REF!</definedName>
    <definedName name="BOTEEQUIPO" localSheetId="7">#REF!</definedName>
    <definedName name="BOTEEQUIPO" localSheetId="0">#REF!</definedName>
    <definedName name="BOTEEQUIPO">#REF!</definedName>
    <definedName name="botemano" localSheetId="2">#REF!</definedName>
    <definedName name="botemano" localSheetId="4">#REF!</definedName>
    <definedName name="botemano" localSheetId="5">#REF!</definedName>
    <definedName name="botemano" localSheetId="6">#REF!</definedName>
    <definedName name="botemano" localSheetId="7">#REF!</definedName>
    <definedName name="botemano">#REF!</definedName>
    <definedName name="botes" localSheetId="2">[84]GONZALO!#REF!</definedName>
    <definedName name="botes" localSheetId="4">[84]GONZALO!#REF!</definedName>
    <definedName name="botes" localSheetId="7">[84]GONZALO!#REF!</definedName>
    <definedName name="botes">[84]GONZALO!#REF!</definedName>
    <definedName name="bOTIQUIN01" localSheetId="2">#REF!</definedName>
    <definedName name="bOTIQUIN01" localSheetId="3">#REF!</definedName>
    <definedName name="bOTIQUIN01" localSheetId="4">#REF!</definedName>
    <definedName name="bOTIQUIN01" localSheetId="5">#REF!</definedName>
    <definedName name="bOTIQUIN01" localSheetId="6">#REF!</definedName>
    <definedName name="bOTIQUIN01" localSheetId="7">#REF!</definedName>
    <definedName name="bOTIQUIN01" localSheetId="0">#REF!</definedName>
    <definedName name="bOTIQUIN01">#REF!</definedName>
    <definedName name="bOTIQUIN02" localSheetId="2">#REF!</definedName>
    <definedName name="bOTIQUIN02" localSheetId="4">#REF!</definedName>
    <definedName name="bOTIQUIN02" localSheetId="7">#REF!</definedName>
    <definedName name="bOTIQUIN02">#REF!</definedName>
    <definedName name="bOTIQUIN03" localSheetId="2">#REF!</definedName>
    <definedName name="bOTIQUIN03" localSheetId="4">#REF!</definedName>
    <definedName name="bOTIQUIN03" localSheetId="7">#REF!</definedName>
    <definedName name="bOTIQUIN03">#REF!</definedName>
    <definedName name="bOTIQUIN04" localSheetId="2">#REF!</definedName>
    <definedName name="bOTIQUIN04" localSheetId="4">#REF!</definedName>
    <definedName name="bOTIQUIN04" localSheetId="7">#REF!</definedName>
    <definedName name="bOTIQUIN04">#REF!</definedName>
    <definedName name="bOTIQUIN05" localSheetId="2">#REF!</definedName>
    <definedName name="bOTIQUIN05" localSheetId="4">#REF!</definedName>
    <definedName name="bOTIQUIN05" localSheetId="7">#REF!</definedName>
    <definedName name="bOTIQUIN05">#REF!</definedName>
    <definedName name="bOTIQUIN06" localSheetId="2">#REF!</definedName>
    <definedName name="bOTIQUIN06" localSheetId="4">#REF!</definedName>
    <definedName name="bOTIQUIN06" localSheetId="7">#REF!</definedName>
    <definedName name="bOTIQUIN06">#REF!</definedName>
    <definedName name="botmat" localSheetId="2">#REF!</definedName>
    <definedName name="botmat" localSheetId="4">#REF!</definedName>
    <definedName name="botmat" localSheetId="7">#REF!</definedName>
    <definedName name="botmat">#REF!</definedName>
    <definedName name="BOTONTIMBRE" localSheetId="2">#REF!</definedName>
    <definedName name="BOTONTIMBRE" localSheetId="4">#REF!</definedName>
    <definedName name="BOTONTIMBRE" localSheetId="7">#REF!</definedName>
    <definedName name="BOTONTIMBRE">#REF!</definedName>
    <definedName name="BOVFOAM" localSheetId="2">#REF!</definedName>
    <definedName name="BOVFOAM" localSheetId="4">#REF!</definedName>
    <definedName name="BOVFOAM" localSheetId="5">#REF!</definedName>
    <definedName name="BOVFOAM" localSheetId="6">#REF!</definedName>
    <definedName name="BOVFOAM" localSheetId="7">#REF!</definedName>
    <definedName name="BOVFOAM">#REF!</definedName>
    <definedName name="boxes" localSheetId="2">[38]Factura!#REF!</definedName>
    <definedName name="boxes" localSheetId="4">[38]Factura!#REF!</definedName>
    <definedName name="boxes" localSheetId="7">[38]Factura!#REF!</definedName>
    <definedName name="boxes">[38]Factura!#REF!</definedName>
    <definedName name="bp_4">[75]PRECIOS!$E$84</definedName>
    <definedName name="BPLUV4SDR41CONTRA" localSheetId="2">#REF!</definedName>
    <definedName name="BPLUV4SDR41CONTRA" localSheetId="3">#REF!</definedName>
    <definedName name="BPLUV4SDR41CONTRA" localSheetId="4">#REF!</definedName>
    <definedName name="BPLUV4SDR41CONTRA" localSheetId="5">#REF!</definedName>
    <definedName name="BPLUV4SDR41CONTRA" localSheetId="6">#REF!</definedName>
    <definedName name="BPLUV4SDR41CONTRA" localSheetId="7">#REF!</definedName>
    <definedName name="BPLUV4SDR41CONTRA">#REF!</definedName>
    <definedName name="BREAKER15" localSheetId="2">#REF!</definedName>
    <definedName name="BREAKER15" localSheetId="4">#REF!</definedName>
    <definedName name="BREAKER15" localSheetId="7">#REF!</definedName>
    <definedName name="BREAKER15">#REF!</definedName>
    <definedName name="BREAKER2P40" localSheetId="2">#REF!</definedName>
    <definedName name="BREAKER2P40" localSheetId="4">#REF!</definedName>
    <definedName name="BREAKER2P40" localSheetId="5">#REF!</definedName>
    <definedName name="BREAKER2P40" localSheetId="6">#REF!</definedName>
    <definedName name="BREAKER2P40" localSheetId="7">#REF!</definedName>
    <definedName name="BREAKER2P40">#REF!</definedName>
    <definedName name="BREAKER2P60" localSheetId="2">#REF!</definedName>
    <definedName name="BREAKER2P60" localSheetId="4">#REF!</definedName>
    <definedName name="BREAKER2P60" localSheetId="5">#REF!</definedName>
    <definedName name="BREAKER2P60" localSheetId="6">#REF!</definedName>
    <definedName name="BREAKER2P60" localSheetId="7">#REF!</definedName>
    <definedName name="BREAKER2P60">#REF!</definedName>
    <definedName name="Brigada_de_Topografía__incluyendo_equipos">[48]Insumos!$B$148:$D$148</definedName>
    <definedName name="BRIGADATOPOGRAFICA">[85]M.O.!$C$9</definedName>
    <definedName name="Brillado.Marmol">[60]Insumos!$E$134</definedName>
    <definedName name="BT" localSheetId="2">#REF!</definedName>
    <definedName name="BT" localSheetId="3">#REF!</definedName>
    <definedName name="BT" localSheetId="4">#REF!</definedName>
    <definedName name="BT" localSheetId="5">#REF!</definedName>
    <definedName name="BT" localSheetId="6">#REF!</definedName>
    <definedName name="BT" localSheetId="7">#REF!</definedName>
    <definedName name="BT" localSheetId="0">#REF!</definedName>
    <definedName name="BT">#REF!</definedName>
    <definedName name="bum" localSheetId="2">'[34]Pres. '!#REF!</definedName>
    <definedName name="bum" localSheetId="3">'[34]Pres. '!#REF!</definedName>
    <definedName name="bum" localSheetId="4">'[34]Pres. '!#REF!</definedName>
    <definedName name="bum" localSheetId="5">'[34]Pres. '!#REF!</definedName>
    <definedName name="bum" localSheetId="6">'[34]Pres. '!#REF!</definedName>
    <definedName name="bum" localSheetId="7">'[34]Pres. '!#REF!</definedName>
    <definedName name="bum" localSheetId="0">'[34]Pres. '!#REF!</definedName>
    <definedName name="bum">'[34]Pres. '!#REF!</definedName>
    <definedName name="button_area_1" localSheetId="2">#REF!</definedName>
    <definedName name="button_area_1" localSheetId="3">#REF!</definedName>
    <definedName name="button_area_1" localSheetId="4">#REF!</definedName>
    <definedName name="button_area_1" localSheetId="5">#REF!</definedName>
    <definedName name="button_area_1" localSheetId="6">#REF!</definedName>
    <definedName name="button_area_1" localSheetId="7">#REF!</definedName>
    <definedName name="button_area_1">#REF!</definedName>
    <definedName name="C._ADICIONAL">#N/A</definedName>
    <definedName name="c.gas.gen" localSheetId="2">#REF!</definedName>
    <definedName name="c.gas.gen" localSheetId="3">#REF!</definedName>
    <definedName name="c.gas.gen" localSheetId="4">#REF!</definedName>
    <definedName name="c.gas.gen" localSheetId="5">#REF!</definedName>
    <definedName name="c.gas.gen" localSheetId="6">#REF!</definedName>
    <definedName name="c.gas.gen" localSheetId="7">#REF!</definedName>
    <definedName name="c.gas.gen">#REF!</definedName>
    <definedName name="C.Piscina.C1" localSheetId="2">[65]Análisis!#REF!</definedName>
    <definedName name="C.Piscina.C1" localSheetId="3">[65]Análisis!#REF!</definedName>
    <definedName name="C.Piscina.C1" localSheetId="4">[65]Análisis!#REF!</definedName>
    <definedName name="C.Piscina.C1" localSheetId="5">[65]Análisis!#REF!</definedName>
    <definedName name="C.Piscina.C1" localSheetId="6">[65]Análisis!#REF!</definedName>
    <definedName name="C.Piscina.C1" localSheetId="7">[65]Análisis!#REF!</definedName>
    <definedName name="C.Piscina.C1">[65]Análisis!#REF!</definedName>
    <definedName name="C.Piscina.C2" localSheetId="2">[65]Análisis!#REF!</definedName>
    <definedName name="C.Piscina.C2" localSheetId="4">[65]Análisis!#REF!</definedName>
    <definedName name="C.Piscina.C2" localSheetId="7">[65]Análisis!#REF!</definedName>
    <definedName name="C.Piscina.C2">[65]Análisis!#REF!</definedName>
    <definedName name="C.Piscina.C3" localSheetId="2">[65]Análisis!#REF!</definedName>
    <definedName name="C.Piscina.C3" localSheetId="4">[65]Análisis!#REF!</definedName>
    <definedName name="C.Piscina.C3" localSheetId="7">[65]Análisis!#REF!</definedName>
    <definedName name="C.Piscina.C3">[65]Análisis!#REF!</definedName>
    <definedName name="C.Piscina.C4" localSheetId="2">[65]Análisis!#REF!</definedName>
    <definedName name="C.Piscina.C4" localSheetId="4">[65]Análisis!#REF!</definedName>
    <definedName name="C.Piscina.C4" localSheetId="7">[65]Análisis!#REF!</definedName>
    <definedName name="C.Piscina.C4">[65]Análisis!#REF!</definedName>
    <definedName name="C.Piscina.C5" localSheetId="2">[65]Análisis!#REF!</definedName>
    <definedName name="C.Piscina.C5" localSheetId="4">[65]Análisis!#REF!</definedName>
    <definedName name="C.Piscina.C5" localSheetId="7">[65]Análisis!#REF!</definedName>
    <definedName name="C.Piscina.C5">[65]Análisis!#REF!</definedName>
    <definedName name="C.Piscina.Cc" localSheetId="2">[65]Análisis!#REF!</definedName>
    <definedName name="C.Piscina.Cc" localSheetId="4">[65]Análisis!#REF!</definedName>
    <definedName name="C.Piscina.Cc" localSheetId="7">[65]Análisis!#REF!</definedName>
    <definedName name="C.Piscina.Cc">[65]Análisis!#REF!</definedName>
    <definedName name="C.Piscina.Losa" localSheetId="2">[65]Análisis!#REF!</definedName>
    <definedName name="C.Piscina.Losa" localSheetId="4">[65]Análisis!#REF!</definedName>
    <definedName name="C.Piscina.Losa" localSheetId="7">[65]Análisis!#REF!</definedName>
    <definedName name="C.Piscina.Losa">[65]Análisis!#REF!</definedName>
    <definedName name="C.Piscina.V1" localSheetId="2">[65]Análisis!#REF!</definedName>
    <definedName name="C.Piscina.V1" localSheetId="4">[65]Análisis!#REF!</definedName>
    <definedName name="C.Piscina.V1" localSheetId="7">[65]Análisis!#REF!</definedName>
    <definedName name="C.Piscina.V1">[65]Análisis!#REF!</definedName>
    <definedName name="C.Piscina.V2" localSheetId="2">[65]Análisis!#REF!</definedName>
    <definedName name="C.Piscina.V2" localSheetId="4">[65]Análisis!#REF!</definedName>
    <definedName name="C.Piscina.V2" localSheetId="7">[65]Análisis!#REF!</definedName>
    <definedName name="C.Piscina.V2">[65]Análisis!#REF!</definedName>
    <definedName name="C.Piscina.V3" localSheetId="2">[65]Análisis!#REF!</definedName>
    <definedName name="C.Piscina.V3" localSheetId="4">[65]Análisis!#REF!</definedName>
    <definedName name="C.Piscina.V3" localSheetId="7">[65]Análisis!#REF!</definedName>
    <definedName name="C.Piscina.V3">[65]Análisis!#REF!</definedName>
    <definedName name="C.Piscina.V4" localSheetId="2">[65]Análisis!#REF!</definedName>
    <definedName name="C.Piscina.V4" localSheetId="4">[65]Análisis!#REF!</definedName>
    <definedName name="C.Piscina.V4" localSheetId="7">[65]Análisis!#REF!</definedName>
    <definedName name="C.Piscina.V4">[65]Análisis!#REF!</definedName>
    <definedName name="C.Piscina.V5" localSheetId="2">[65]Análisis!#REF!</definedName>
    <definedName name="C.Piscina.V5" localSheetId="4">[65]Análisis!#REF!</definedName>
    <definedName name="C.Piscina.V5" localSheetId="7">[65]Análisis!#REF!</definedName>
    <definedName name="C.Piscina.V5">[65]Análisis!#REF!</definedName>
    <definedName name="C.Piscina.V6" localSheetId="2">[65]Análisis!#REF!</definedName>
    <definedName name="C.Piscina.V6" localSheetId="4">[65]Análisis!#REF!</definedName>
    <definedName name="C.Piscina.V6" localSheetId="7">[65]Análisis!#REF!</definedName>
    <definedName name="C.Piscina.V6">[65]Análisis!#REF!</definedName>
    <definedName name="C.Piscina.ZC1" localSheetId="2">[65]Análisis!#REF!</definedName>
    <definedName name="C.Piscina.ZC1" localSheetId="4">[65]Análisis!#REF!</definedName>
    <definedName name="C.Piscina.ZC1" localSheetId="7">[65]Análisis!#REF!</definedName>
    <definedName name="C.Piscina.ZC1">[65]Análisis!#REF!</definedName>
    <definedName name="C.Piscina.ZC2" localSheetId="2">[65]Análisis!#REF!</definedName>
    <definedName name="C.Piscina.ZC2" localSheetId="4">[65]Análisis!#REF!</definedName>
    <definedName name="C.Piscina.ZC2" localSheetId="7">[65]Análisis!#REF!</definedName>
    <definedName name="C.Piscina.ZC2">[65]Análisis!#REF!</definedName>
    <definedName name="C.Piscina.ZC3" localSheetId="2">[65]Análisis!#REF!</definedName>
    <definedName name="C.Piscina.ZC3" localSheetId="4">[65]Análisis!#REF!</definedName>
    <definedName name="C.Piscina.ZC3" localSheetId="7">[65]Análisis!#REF!</definedName>
    <definedName name="C.Piscina.ZC3">[65]Análisis!#REF!</definedName>
    <definedName name="C.Piscina.ZC4" localSheetId="2">[65]Análisis!#REF!</definedName>
    <definedName name="C.Piscina.ZC4" localSheetId="4">[65]Análisis!#REF!</definedName>
    <definedName name="C.Piscina.ZC4" localSheetId="7">[65]Análisis!#REF!</definedName>
    <definedName name="C.Piscina.ZC4">[65]Análisis!#REF!</definedName>
    <definedName name="C.Piscina.ZC5" localSheetId="2">[65]Análisis!#REF!</definedName>
    <definedName name="C.Piscina.ZC5" localSheetId="4">[65]Análisis!#REF!</definedName>
    <definedName name="C.Piscina.ZC5" localSheetId="7">[65]Análisis!#REF!</definedName>
    <definedName name="C.Piscina.ZC5">[65]Análisis!#REF!</definedName>
    <definedName name="C.Piscina.ZCc" localSheetId="2">[65]Análisis!#REF!</definedName>
    <definedName name="C.Piscina.ZCc" localSheetId="4">[65]Análisis!#REF!</definedName>
    <definedName name="C.Piscina.ZCc" localSheetId="7">[65]Análisis!#REF!</definedName>
    <definedName name="C.Piscina.ZCc">[65]Análisis!#REF!</definedName>
    <definedName name="C.Tennis.C1" localSheetId="2">[65]Análisis!#REF!</definedName>
    <definedName name="C.Tennis.C1" localSheetId="4">[65]Análisis!#REF!</definedName>
    <definedName name="C.Tennis.C1" localSheetId="7">[65]Análisis!#REF!</definedName>
    <definedName name="C.Tennis.C1">[65]Análisis!#REF!</definedName>
    <definedName name="C.Tennis.C2yC5" localSheetId="2">[65]Análisis!#REF!</definedName>
    <definedName name="C.Tennis.C2yC5" localSheetId="4">[65]Análisis!#REF!</definedName>
    <definedName name="C.Tennis.C2yC5" localSheetId="7">[65]Análisis!#REF!</definedName>
    <definedName name="C.Tennis.C2yC5">[65]Análisis!#REF!</definedName>
    <definedName name="C.Tennis.C4" localSheetId="2">[65]Análisis!#REF!</definedName>
    <definedName name="C.Tennis.C4" localSheetId="4">[65]Análisis!#REF!</definedName>
    <definedName name="C.Tennis.C4" localSheetId="7">[65]Análisis!#REF!</definedName>
    <definedName name="C.Tennis.C4">[65]Análisis!#REF!</definedName>
    <definedName name="C.Tennis.V1" localSheetId="2">[65]Análisis!#REF!</definedName>
    <definedName name="C.Tennis.V1" localSheetId="4">[65]Análisis!#REF!</definedName>
    <definedName name="C.Tennis.V1" localSheetId="7">[65]Análisis!#REF!</definedName>
    <definedName name="C.Tennis.V1">[65]Análisis!#REF!</definedName>
    <definedName name="C.Tennis.V10" localSheetId="2">[65]Análisis!#REF!</definedName>
    <definedName name="C.Tennis.V10" localSheetId="4">[65]Análisis!#REF!</definedName>
    <definedName name="C.Tennis.V10" localSheetId="7">[65]Análisis!#REF!</definedName>
    <definedName name="C.Tennis.V10">[65]Análisis!#REF!</definedName>
    <definedName name="C.Tennis.V2" localSheetId="2">[65]Análisis!#REF!</definedName>
    <definedName name="C.Tennis.V2" localSheetId="4">[65]Análisis!#REF!</definedName>
    <definedName name="C.Tennis.V2" localSheetId="7">[65]Análisis!#REF!</definedName>
    <definedName name="C.Tennis.V2">[65]Análisis!#REF!</definedName>
    <definedName name="C.Tennis.V3" localSheetId="2">[65]Análisis!#REF!</definedName>
    <definedName name="C.Tennis.V3" localSheetId="4">[65]Análisis!#REF!</definedName>
    <definedName name="C.Tennis.V3" localSheetId="7">[65]Análisis!#REF!</definedName>
    <definedName name="C.Tennis.V3">[65]Análisis!#REF!</definedName>
    <definedName name="C.Tennis.V4" localSheetId="2">[65]Análisis!#REF!</definedName>
    <definedName name="C.Tennis.V4" localSheetId="4">[65]Análisis!#REF!</definedName>
    <definedName name="C.Tennis.V4" localSheetId="7">[65]Análisis!#REF!</definedName>
    <definedName name="C.Tennis.V4">[65]Análisis!#REF!</definedName>
    <definedName name="C.Tennis.V5" localSheetId="2">[65]Análisis!#REF!</definedName>
    <definedName name="C.Tennis.V5" localSheetId="4">[65]Análisis!#REF!</definedName>
    <definedName name="C.Tennis.V5" localSheetId="7">[65]Análisis!#REF!</definedName>
    <definedName name="C.Tennis.V5">[65]Análisis!#REF!</definedName>
    <definedName name="C.Tennis.V6" localSheetId="2">[65]Análisis!#REF!</definedName>
    <definedName name="C.Tennis.V6" localSheetId="4">[65]Análisis!#REF!</definedName>
    <definedName name="C.Tennis.V6" localSheetId="7">[65]Análisis!#REF!</definedName>
    <definedName name="C.Tennis.V6">[65]Análisis!#REF!</definedName>
    <definedName name="C.Tennis.V7" localSheetId="2">[65]Análisis!#REF!</definedName>
    <definedName name="C.Tennis.V7" localSheetId="4">[65]Análisis!#REF!</definedName>
    <definedName name="C.Tennis.V7" localSheetId="7">[65]Análisis!#REF!</definedName>
    <definedName name="C.Tennis.V7">[65]Análisis!#REF!</definedName>
    <definedName name="C.Tennis.V8" localSheetId="2">[65]Análisis!#REF!</definedName>
    <definedName name="C.Tennis.V8" localSheetId="4">[65]Análisis!#REF!</definedName>
    <definedName name="C.Tennis.V8" localSheetId="7">[65]Análisis!#REF!</definedName>
    <definedName name="C.Tennis.V8">[65]Análisis!#REF!</definedName>
    <definedName name="C.Tennis.V9" localSheetId="2">[65]Análisis!#REF!</definedName>
    <definedName name="C.Tennis.V9" localSheetId="4">[65]Análisis!#REF!</definedName>
    <definedName name="C.Tennis.V9" localSheetId="7">[65]Análisis!#REF!</definedName>
    <definedName name="C.Tennis.V9">[65]Análisis!#REF!</definedName>
    <definedName name="C.Tennis.ZC1" localSheetId="2">[65]Análisis!#REF!</definedName>
    <definedName name="C.Tennis.ZC1" localSheetId="4">[65]Análisis!#REF!</definedName>
    <definedName name="C.Tennis.ZC1" localSheetId="7">[65]Análisis!#REF!</definedName>
    <definedName name="C.Tennis.ZC1">[65]Análisis!#REF!</definedName>
    <definedName name="C.Tennis.Zc2" localSheetId="2">[65]Análisis!#REF!</definedName>
    <definedName name="C.Tennis.Zc2" localSheetId="4">[65]Análisis!#REF!</definedName>
    <definedName name="C.Tennis.Zc2" localSheetId="7">[65]Análisis!#REF!</definedName>
    <definedName name="C.Tennis.Zc2">[65]Análisis!#REF!</definedName>
    <definedName name="C.Tennis.ZC3" localSheetId="2">[65]Análisis!#REF!</definedName>
    <definedName name="C.Tennis.ZC3" localSheetId="4">[65]Análisis!#REF!</definedName>
    <definedName name="C.Tennis.ZC3" localSheetId="7">[65]Análisis!#REF!</definedName>
    <definedName name="C.Tennis.ZC3">[65]Análisis!#REF!</definedName>
    <definedName name="C.Tennis.ZC4" localSheetId="2">[65]Análisis!#REF!</definedName>
    <definedName name="C.Tennis.ZC4" localSheetId="4">[65]Análisis!#REF!</definedName>
    <definedName name="C.Tennis.ZC4" localSheetId="7">[65]Análisis!#REF!</definedName>
    <definedName name="C.Tennis.ZC4">[65]Análisis!#REF!</definedName>
    <definedName name="C.Tennis.ZC5" localSheetId="2">[65]Análisis!#REF!</definedName>
    <definedName name="C.Tennis.ZC5" localSheetId="4">[65]Análisis!#REF!</definedName>
    <definedName name="C.Tennis.ZC5" localSheetId="7">[65]Análisis!#REF!</definedName>
    <definedName name="C.Tennis.ZC5">[65]Análisis!#REF!</definedName>
    <definedName name="C1.1erN.Villa" localSheetId="2">[60]Análisis!#REF!</definedName>
    <definedName name="C1.1erN.Villa" localSheetId="4">[60]Análisis!#REF!</definedName>
    <definedName name="C1.1erN.Villa" localSheetId="7">[60]Análisis!#REF!</definedName>
    <definedName name="C1.1erN.Villa">[60]Análisis!#REF!</definedName>
    <definedName name="C1.2doN.Villas" localSheetId="2">[60]Análisis!#REF!</definedName>
    <definedName name="C1.2doN.Villas" localSheetId="4">[60]Análisis!#REF!</definedName>
    <definedName name="C1.2doN.Villas" localSheetId="7">[60]Análisis!#REF!</definedName>
    <definedName name="C1.2doN.Villas">[60]Análisis!#REF!</definedName>
    <definedName name="C2.1erN.Villa" localSheetId="2">[60]Análisis!#REF!</definedName>
    <definedName name="C2.1erN.Villa" localSheetId="4">[60]Análisis!#REF!</definedName>
    <definedName name="C2.1erN.Villa" localSheetId="7">[60]Análisis!#REF!</definedName>
    <definedName name="C2.1erN.Villa">[60]Análisis!#REF!</definedName>
    <definedName name="C3.2do.N.Villa" localSheetId="2">[60]Análisis!#REF!</definedName>
    <definedName name="C3.2do.N.Villa" localSheetId="4">[60]Análisis!#REF!</definedName>
    <definedName name="C3.2do.N.Villa" localSheetId="7">[60]Análisis!#REF!</definedName>
    <definedName name="C3.2do.N.Villa">[60]Análisis!#REF!</definedName>
    <definedName name="Caareteo.2do.N" localSheetId="2">#REF!</definedName>
    <definedName name="Caareteo.2do.N" localSheetId="3">#REF!</definedName>
    <definedName name="Caareteo.2do.N" localSheetId="4">#REF!</definedName>
    <definedName name="Caareteo.2do.N" localSheetId="5">#REF!</definedName>
    <definedName name="Caareteo.2do.N" localSheetId="6">#REF!</definedName>
    <definedName name="Caareteo.2do.N" localSheetId="7">#REF!</definedName>
    <definedName name="Caareteo.2do.N">#REF!</definedName>
    <definedName name="CAASC1" localSheetId="2">[25]Volumenes!#REF!</definedName>
    <definedName name="CAASC1" localSheetId="3">[25]Volumenes!#REF!</definedName>
    <definedName name="CAASC1" localSheetId="4">[25]Volumenes!#REF!</definedName>
    <definedName name="CAASC1" localSheetId="5">[25]Volumenes!#REF!</definedName>
    <definedName name="CAASC1" localSheetId="6">[25]Volumenes!#REF!</definedName>
    <definedName name="CAASC1" localSheetId="7">[25]Volumenes!#REF!</definedName>
    <definedName name="CAASC1">[25]Volumenes!#REF!</definedName>
    <definedName name="caballete.tejas.hispaniola" localSheetId="2">#REF!</definedName>
    <definedName name="caballete.tejas.hispaniola" localSheetId="3">#REF!</definedName>
    <definedName name="caballete.tejas.hispaniola" localSheetId="4">#REF!</definedName>
    <definedName name="caballete.tejas.hispaniola" localSheetId="5">#REF!</definedName>
    <definedName name="caballete.tejas.hispaniola" localSheetId="6">#REF!</definedName>
    <definedName name="caballete.tejas.hispaniola" localSheetId="7">#REF!</definedName>
    <definedName name="caballete.tejas.hispaniola">#REF!</definedName>
    <definedName name="CABALLETEALUZINC" localSheetId="2">'[86]ANALISIS HORMIGON ARMADO'!#REF!</definedName>
    <definedName name="CABALLETEALUZINC" localSheetId="3">'[86]ANALISIS HORMIGON ARMADO'!#REF!</definedName>
    <definedName name="CABALLETEALUZINC" localSheetId="4">'[86]ANALISIS HORMIGON ARMADO'!#REF!</definedName>
    <definedName name="CABALLETEALUZINC" localSheetId="5">'[86]ANALISIS HORMIGON ARMADO'!#REF!</definedName>
    <definedName name="CABALLETEALUZINC" localSheetId="6">'[86]ANALISIS HORMIGON ARMADO'!#REF!</definedName>
    <definedName name="CABALLETEALUZINC" localSheetId="7">'[86]ANALISIS HORMIGON ARMADO'!#REF!</definedName>
    <definedName name="CABALLETEALUZINC">'[86]ANALISIS HORMIGON ARMADO'!#REF!</definedName>
    <definedName name="CABALLETEBARRO" localSheetId="2">#REF!</definedName>
    <definedName name="CABALLETEBARRO" localSheetId="3">#REF!</definedName>
    <definedName name="CABALLETEBARRO" localSheetId="4">#REF!</definedName>
    <definedName name="CABALLETEBARRO" localSheetId="5">#REF!</definedName>
    <definedName name="CABALLETEBARRO" localSheetId="6">#REF!</definedName>
    <definedName name="CABALLETEBARRO" localSheetId="7">#REF!</definedName>
    <definedName name="CABALLETEBARRO" localSheetId="0">#REF!</definedName>
    <definedName name="CABALLETEBARRO">#REF!</definedName>
    <definedName name="CABALLETEZ29" localSheetId="2">#REF!</definedName>
    <definedName name="CABALLETEZ29" localSheetId="4">#REF!</definedName>
    <definedName name="CABALLETEZ29" localSheetId="7">#REF!</definedName>
    <definedName name="CABALLETEZ29">#REF!</definedName>
    <definedName name="Cabañas.Ejecutivas">'[60]Cabañas Ejecutivas'!$G$109</definedName>
    <definedName name="Cabañas.Presidenciales">'[60]Cabañas Presidenciales '!$G$161</definedName>
    <definedName name="cabañas.simpleI">'[60]Cabañas simple Tipo I'!$G$106</definedName>
    <definedName name="cabañas.simpleII">'[60]Cabañas simple Tipo 2'!$G$106</definedName>
    <definedName name="cabañas.simpleIII">'[60]Cabañas simple Tipo 3'!$G$107</definedName>
    <definedName name="Cabañas.Vice.Presidenciales">'[60]Cabañas Vice Presidenciales'!$G$157</definedName>
    <definedName name="CABEZAL" localSheetId="1">#REF!</definedName>
    <definedName name="CABEZAL" localSheetId="2">#REF!</definedName>
    <definedName name="CABEZAL" localSheetId="3">#REF!</definedName>
    <definedName name="CABEZAL" localSheetId="4">#REF!</definedName>
    <definedName name="CABEZAL" localSheetId="5">#REF!</definedName>
    <definedName name="CABEZAL" localSheetId="6">#REF!</definedName>
    <definedName name="CABEZAL" localSheetId="7">#REF!</definedName>
    <definedName name="CABEZAL" localSheetId="0">#REF!</definedName>
    <definedName name="CABEZAL">#REF!</definedName>
    <definedName name="Cable_de_Postensado" localSheetId="2">[57]Insumos!#REF!</definedName>
    <definedName name="Cable_de_Postensado" localSheetId="4">[57]Insumos!#REF!</definedName>
    <definedName name="Cable_de_Postensado" localSheetId="7">[57]Insumos!#REF!</definedName>
    <definedName name="Cable_de_Postensado">[57]Insumos!#REF!</definedName>
    <definedName name="Cable_de_Postensado_2">#N/A</definedName>
    <definedName name="Cable_de_Postensado_3">#N/A</definedName>
    <definedName name="cablo2">[62]Volumenes!$I$2234</definedName>
    <definedName name="cablo3" localSheetId="2">[25]Volumenes!#REF!</definedName>
    <definedName name="cablo3" localSheetId="3">[25]Volumenes!#REF!</definedName>
    <definedName name="cablo3" localSheetId="4">[25]Volumenes!#REF!</definedName>
    <definedName name="cablo3" localSheetId="5">[25]Volumenes!#REF!</definedName>
    <definedName name="cablo3" localSheetId="6">[25]Volumenes!#REF!</definedName>
    <definedName name="cablo3" localSheetId="7">[25]Volumenes!#REF!</definedName>
    <definedName name="cablo3">[25]Volumenes!#REF!</definedName>
    <definedName name="CABTEJAASFINST" localSheetId="2">#REF!</definedName>
    <definedName name="CABTEJAASFINST" localSheetId="3">#REF!</definedName>
    <definedName name="CABTEJAASFINST" localSheetId="4">#REF!</definedName>
    <definedName name="CABTEJAASFINST" localSheetId="5">#REF!</definedName>
    <definedName name="CABTEJAASFINST" localSheetId="6">#REF!</definedName>
    <definedName name="CABTEJAASFINST" localSheetId="7">#REF!</definedName>
    <definedName name="CABTEJAASFINST" localSheetId="0">#REF!</definedName>
    <definedName name="CABTEJAASFINST">#REF!</definedName>
    <definedName name="CACCATO" localSheetId="2">#REF!</definedName>
    <definedName name="CACCATO" localSheetId="4">#REF!</definedName>
    <definedName name="CACCATO" localSheetId="5">#REF!</definedName>
    <definedName name="CACCATO" localSheetId="6">#REF!</definedName>
    <definedName name="CACCATO" localSheetId="7">#REF!</definedName>
    <definedName name="CACCATO">#REF!</definedName>
    <definedName name="CACCEMP" localSheetId="2">#REF!</definedName>
    <definedName name="CACCEMP" localSheetId="4">#REF!</definedName>
    <definedName name="CACCEMP" localSheetId="5">#REF!</definedName>
    <definedName name="CACCEMP" localSheetId="6">#REF!</definedName>
    <definedName name="CACCEMP" localSheetId="7">#REF!</definedName>
    <definedName name="CACCEMP">#REF!</definedName>
    <definedName name="CACERO">[35]M.O.!$C$965</definedName>
    <definedName name="CACERO60" localSheetId="2">#REF!</definedName>
    <definedName name="CACERO60" localSheetId="3">#REF!</definedName>
    <definedName name="CACERO60" localSheetId="4">#REF!</definedName>
    <definedName name="CACERO60" localSheetId="5">#REF!</definedName>
    <definedName name="CACERO60" localSheetId="6">#REF!</definedName>
    <definedName name="CACERO60" localSheetId="7">#REF!</definedName>
    <definedName name="CACERO60" localSheetId="0">#REF!</definedName>
    <definedName name="CACERO60">#REF!</definedName>
    <definedName name="CACEROCOLCIR" localSheetId="2">#REF!</definedName>
    <definedName name="CACEROCOLCIR" localSheetId="4">#REF!</definedName>
    <definedName name="CACEROCOLCIR" localSheetId="7">#REF!</definedName>
    <definedName name="CACEROCOLCIR">#REF!</definedName>
    <definedName name="CACEROCOLML">[35]M.O.!$C$959</definedName>
    <definedName name="CACEROLOSALIMA" localSheetId="2">#REF!</definedName>
    <definedName name="CACEROLOSALIMA" localSheetId="3">#REF!</definedName>
    <definedName name="CACEROLOSALIMA" localSheetId="4">#REF!</definedName>
    <definedName name="CACEROLOSALIMA" localSheetId="5">#REF!</definedName>
    <definedName name="CACEROLOSALIMA" localSheetId="6">#REF!</definedName>
    <definedName name="CACEROLOSALIMA" localSheetId="7">#REF!</definedName>
    <definedName name="CACEROLOSALIMA" localSheetId="0">#REF!</definedName>
    <definedName name="CACEROLOSALIMA">#REF!</definedName>
    <definedName name="CACEROMALLA" localSheetId="2">#REF!</definedName>
    <definedName name="CACEROMALLA" localSheetId="4">#REF!</definedName>
    <definedName name="CACEROMALLA" localSheetId="7">#REF!</definedName>
    <definedName name="CACEROMALLA">#REF!</definedName>
    <definedName name="CACEROML">[35]M.O.!$C$961</definedName>
    <definedName name="CACEROPI" localSheetId="2">#REF!</definedName>
    <definedName name="CACEROPI" localSheetId="3">#REF!</definedName>
    <definedName name="CACEROPI" localSheetId="4">#REF!</definedName>
    <definedName name="CACEROPI" localSheetId="5">#REF!</definedName>
    <definedName name="CACEROPI" localSheetId="6">#REF!</definedName>
    <definedName name="CACEROPI" localSheetId="7">#REF!</definedName>
    <definedName name="CACEROPI" localSheetId="0">#REF!</definedName>
    <definedName name="CACEROPI">#REF!</definedName>
    <definedName name="CACEROPORTICO" localSheetId="2">#REF!</definedName>
    <definedName name="CACEROPORTICO" localSheetId="4">#REF!</definedName>
    <definedName name="CACEROPORTICO" localSheetId="7">#REF!</definedName>
    <definedName name="CACEROPORTICO">#REF!</definedName>
    <definedName name="CACERORAMPA" localSheetId="2">#REF!</definedName>
    <definedName name="CACERORAMPA" localSheetId="4">#REF!</definedName>
    <definedName name="CACERORAMPA" localSheetId="7">#REF!</definedName>
    <definedName name="CACERORAMPA">#REF!</definedName>
    <definedName name="CACEROSUBIR2" localSheetId="2">#REF!</definedName>
    <definedName name="CACEROSUBIR2" localSheetId="4">#REF!</definedName>
    <definedName name="CACEROSUBIR2" localSheetId="7">#REF!</definedName>
    <definedName name="CACEROSUBIR2">#REF!</definedName>
    <definedName name="CACEROSUBIR3" localSheetId="2">#REF!</definedName>
    <definedName name="CACEROSUBIR3" localSheetId="4">#REF!</definedName>
    <definedName name="CACEROSUBIR3" localSheetId="7">#REF!</definedName>
    <definedName name="CACEROSUBIR3">#REF!</definedName>
    <definedName name="CACEROSUBIR4" localSheetId="2">#REF!</definedName>
    <definedName name="CACEROSUBIR4" localSheetId="4">#REF!</definedName>
    <definedName name="CACEROSUBIR4" localSheetId="7">#REF!</definedName>
    <definedName name="CACEROSUBIR4">#REF!</definedName>
    <definedName name="CACEROSUBIR5" localSheetId="2">#REF!</definedName>
    <definedName name="CACEROSUBIR5" localSheetId="4">#REF!</definedName>
    <definedName name="CACEROSUBIR5" localSheetId="7">#REF!</definedName>
    <definedName name="CACEROSUBIR5">#REF!</definedName>
    <definedName name="CACEROSUBIR6" localSheetId="2">#REF!</definedName>
    <definedName name="CACEROSUBIR6" localSheetId="4">#REF!</definedName>
    <definedName name="CACEROSUBIR6" localSheetId="7">#REF!</definedName>
    <definedName name="CACEROSUBIR6">#REF!</definedName>
    <definedName name="CACEROVIGAML">[35]M.O.!$C$967</definedName>
    <definedName name="CACEROZAP">[35]M.O.!$C$969</definedName>
    <definedName name="CACOM12HG" localSheetId="2">#REF!</definedName>
    <definedName name="CACOM12HG" localSheetId="3">#REF!</definedName>
    <definedName name="CACOM12HG" localSheetId="4">#REF!</definedName>
    <definedName name="CACOM12HG" localSheetId="5">#REF!</definedName>
    <definedName name="CACOM12HG" localSheetId="6">#REF!</definedName>
    <definedName name="CACOM12HG" localSheetId="7">#REF!</definedName>
    <definedName name="CACOM12HG" localSheetId="0">#REF!</definedName>
    <definedName name="CACOM12HG">#REF!</definedName>
    <definedName name="CACOM12PVC" localSheetId="2">#REF!</definedName>
    <definedName name="CACOM12PVC" localSheetId="4">#REF!</definedName>
    <definedName name="CACOM12PVC" localSheetId="5">#REF!</definedName>
    <definedName name="CACOM12PVC" localSheetId="6">#REF!</definedName>
    <definedName name="CACOM12PVC" localSheetId="7">#REF!</definedName>
    <definedName name="CACOM12PVC">#REF!</definedName>
    <definedName name="CACOM8HG" localSheetId="2">#REF!</definedName>
    <definedName name="CACOM8HG" localSheetId="4">#REF!</definedName>
    <definedName name="CACOM8HG" localSheetId="5">#REF!</definedName>
    <definedName name="CACOM8HG" localSheetId="6">#REF!</definedName>
    <definedName name="CACOM8HG" localSheetId="7">#REF!</definedName>
    <definedName name="CACOM8HG">#REF!</definedName>
    <definedName name="CADOQUIN" localSheetId="2">#REF!</definedName>
    <definedName name="CADOQUIN" localSheetId="4">#REF!</definedName>
    <definedName name="CADOQUIN" localSheetId="7">#REF!</definedName>
    <definedName name="CADOQUIN">#REF!</definedName>
    <definedName name="CAJA2412" localSheetId="2">#REF!</definedName>
    <definedName name="CAJA2412" localSheetId="4">#REF!</definedName>
    <definedName name="CAJA2412" localSheetId="7">#REF!</definedName>
    <definedName name="CAJA2412">#REF!</definedName>
    <definedName name="CAJA2434" localSheetId="2">#REF!</definedName>
    <definedName name="CAJA2434" localSheetId="4">#REF!</definedName>
    <definedName name="CAJA2434" localSheetId="7">#REF!</definedName>
    <definedName name="CAJA2434">#REF!</definedName>
    <definedName name="CAJA4434" localSheetId="2">#REF!</definedName>
    <definedName name="CAJA4434" localSheetId="4">#REF!</definedName>
    <definedName name="CAJA4434" localSheetId="7">#REF!</definedName>
    <definedName name="CAJA4434">#REF!</definedName>
    <definedName name="CAJAMETAL2X4DE1_2">[35]Materiales!$E$766</definedName>
    <definedName name="CAJAMETAL2X4DE3_4">[35]Materiales!$E$767</definedName>
    <definedName name="CAJAOCTA12" localSheetId="2">#REF!</definedName>
    <definedName name="CAJAOCTA12" localSheetId="3">#REF!</definedName>
    <definedName name="CAJAOCTA12" localSheetId="4">#REF!</definedName>
    <definedName name="CAJAOCTA12" localSheetId="5">#REF!</definedName>
    <definedName name="CAJAOCTA12" localSheetId="6">#REF!</definedName>
    <definedName name="CAJAOCTA12" localSheetId="7">#REF!</definedName>
    <definedName name="CAJAOCTA12" localSheetId="0">#REF!</definedName>
    <definedName name="CAJAOCTA12">#REF!</definedName>
    <definedName name="cal" localSheetId="2">#REF!</definedName>
    <definedName name="cal" localSheetId="3">#REF!</definedName>
    <definedName name="cal" localSheetId="4">#REF!</definedName>
    <definedName name="cal" localSheetId="5">#REF!</definedName>
    <definedName name="cal" localSheetId="6">#REF!</definedName>
    <definedName name="cal" localSheetId="7">#REF!</definedName>
    <definedName name="cal" localSheetId="0">#REF!</definedName>
    <definedName name="cal">#REF!</definedName>
    <definedName name="Cal.Hidratada">[60]Insumos!$E$21</definedName>
    <definedName name="Cal.Hidratada.Perla" localSheetId="2">#REF!</definedName>
    <definedName name="Cal.Hidratada.Perla" localSheetId="3">#REF!</definedName>
    <definedName name="Cal.Hidratada.Perla" localSheetId="4">#REF!</definedName>
    <definedName name="Cal.Hidratada.Perla" localSheetId="5">#REF!</definedName>
    <definedName name="Cal.Hidratada.Perla" localSheetId="6">#REF!</definedName>
    <definedName name="Cal.Hidratada.Perla" localSheetId="7">#REF!</definedName>
    <definedName name="Cal.Hidratada.Perla">#REF!</definedName>
    <definedName name="Cal_Pomier____50_Lbs.">[48]Insumos!$B$29:$D$29</definedName>
    <definedName name="calad">[71]Analisis!$E$757</definedName>
    <definedName name="CALADOBARRO66" localSheetId="2">#REF!</definedName>
    <definedName name="CALADOBARRO66" localSheetId="3">#REF!</definedName>
    <definedName name="CALADOBARRO66" localSheetId="4">#REF!</definedName>
    <definedName name="CALADOBARRO66" localSheetId="5">#REF!</definedName>
    <definedName name="CALADOBARRO66" localSheetId="6">#REF!</definedName>
    <definedName name="CALADOBARRO66" localSheetId="7">#REF!</definedName>
    <definedName name="CALADOBARRO66" localSheetId="0">#REF!</definedName>
    <definedName name="CALADOBARRO66">#REF!</definedName>
    <definedName name="CALADOBARRO88" localSheetId="2">#REF!</definedName>
    <definedName name="CALADOBARRO88" localSheetId="4">#REF!</definedName>
    <definedName name="CALADOBARRO88" localSheetId="7">#REF!</definedName>
    <definedName name="CALADOBARRO88">#REF!</definedName>
    <definedName name="CALELECRI12" localSheetId="2">#REF!</definedName>
    <definedName name="CALELECRI12" localSheetId="4">#REF!</definedName>
    <definedName name="CALELECRI12" localSheetId="7">#REF!</definedName>
    <definedName name="CALELECRI12">#REF!</definedName>
    <definedName name="CALELECRI20" localSheetId="2">#REF!</definedName>
    <definedName name="CALELECRI20" localSheetId="4">#REF!</definedName>
    <definedName name="CALELECRI20" localSheetId="7">#REF!</definedName>
    <definedName name="CALELECRI20">#REF!</definedName>
    <definedName name="CALELECRI30" localSheetId="2">#REF!</definedName>
    <definedName name="CALELECRI30" localSheetId="4">#REF!</definedName>
    <definedName name="CALELECRI30" localSheetId="7">#REF!</definedName>
    <definedName name="CALELECRI30">#REF!</definedName>
    <definedName name="CALELECRI42" localSheetId="2">#REF!</definedName>
    <definedName name="CALELECRI42" localSheetId="4">#REF!</definedName>
    <definedName name="CALELECRI42" localSheetId="7">#REF!</definedName>
    <definedName name="CALELECRI42">#REF!</definedName>
    <definedName name="CALELECRI6" localSheetId="2">#REF!</definedName>
    <definedName name="CALELECRI6" localSheetId="4">#REF!</definedName>
    <definedName name="CALELECRI6" localSheetId="7">#REF!</definedName>
    <definedName name="CALELECRI6">#REF!</definedName>
    <definedName name="CALELECRI60" localSheetId="2">#REF!</definedName>
    <definedName name="CALELECRI60" localSheetId="4">#REF!</definedName>
    <definedName name="CALELECRI60" localSheetId="7">#REF!</definedName>
    <definedName name="CALELECRI60">#REF!</definedName>
    <definedName name="CALELECRI8" localSheetId="2">#REF!</definedName>
    <definedName name="CALELECRI8" localSheetId="4">#REF!</definedName>
    <definedName name="CALELECRI8" localSheetId="7">#REF!</definedName>
    <definedName name="CALELECRI8">#REF!</definedName>
    <definedName name="CALELEIMP20" localSheetId="2">#REF!</definedName>
    <definedName name="CALELEIMP20" localSheetId="4">#REF!</definedName>
    <definedName name="CALELEIMP20" localSheetId="7">#REF!</definedName>
    <definedName name="CALELEIMP20">#REF!</definedName>
    <definedName name="CALELEIMP30" localSheetId="2">#REF!</definedName>
    <definedName name="CALELEIMP30" localSheetId="4">#REF!</definedName>
    <definedName name="CALELEIMP30" localSheetId="7">#REF!</definedName>
    <definedName name="CALELEIMP30">#REF!</definedName>
    <definedName name="CALELEIMP40" localSheetId="2">#REF!</definedName>
    <definedName name="CALELEIMP40" localSheetId="4">#REF!</definedName>
    <definedName name="CALELEIMP40" localSheetId="7">#REF!</definedName>
    <definedName name="CALELEIMP40">#REF!</definedName>
    <definedName name="CALELEIMP80" localSheetId="2">#REF!</definedName>
    <definedName name="CALELEIMP80" localSheetId="4">#REF!</definedName>
    <definedName name="CALELEIMP80" localSheetId="7">#REF!</definedName>
    <definedName name="CALELEIMP80">#REF!</definedName>
    <definedName name="CALENTPVC" localSheetId="2">#REF!</definedName>
    <definedName name="CALENTPVC" localSheetId="4">#REF!</definedName>
    <definedName name="CALENTPVC" localSheetId="7">#REF!</definedName>
    <definedName name="CALENTPVC">#REF!</definedName>
    <definedName name="CALICHE" localSheetId="2">#REF!</definedName>
    <definedName name="CALICHE" localSheetId="3">#REF!</definedName>
    <definedName name="CALICHE" localSheetId="4">#REF!</definedName>
    <definedName name="CALICHE" localSheetId="5">#REF!</definedName>
    <definedName name="CALICHE" localSheetId="6">#REF!</definedName>
    <definedName name="CALICHE" localSheetId="7">#REF!</definedName>
    <definedName name="CALICHE" localSheetId="0">#REF!</definedName>
    <definedName name="CALICHE">#REF!</definedName>
    <definedName name="CALICHEB" localSheetId="2">#REF!</definedName>
    <definedName name="CALICHEB" localSheetId="3">#REF!</definedName>
    <definedName name="CALICHEB" localSheetId="4">#REF!</definedName>
    <definedName name="CALICHEB" localSheetId="5">#REF!</definedName>
    <definedName name="CALICHEB" localSheetId="6">#REF!</definedName>
    <definedName name="CALICHEB" localSheetId="7">#REF!</definedName>
    <definedName name="CALICHEB" localSheetId="0">#REF!</definedName>
    <definedName name="CALICHEB">#REF!</definedName>
    <definedName name="Calles.Acera.ycontenes">'[60]Calles, aceras y contenes'!$G$77</definedName>
    <definedName name="calzohormigon" localSheetId="2">#REF!</definedName>
    <definedName name="calzohormigon" localSheetId="3">#REF!</definedName>
    <definedName name="calzohormigon" localSheetId="4">#REF!</definedName>
    <definedName name="calzohormigon" localSheetId="5">#REF!</definedName>
    <definedName name="calzohormigon" localSheetId="6">#REF!</definedName>
    <definedName name="calzohormigon" localSheetId="7">#REF!</definedName>
    <definedName name="calzohormigon">#REF!</definedName>
    <definedName name="CAMA" localSheetId="2">'[2]Part. No Ejecutables'!#REF!</definedName>
    <definedName name="CAMA" localSheetId="3">'[2]Part. No Ejecutables'!#REF!</definedName>
    <definedName name="CAMA" localSheetId="4">'[2]Part. No Ejecutables'!#REF!</definedName>
    <definedName name="CAMA" localSheetId="5">'[2]Part. No Ejecutables'!#REF!</definedName>
    <definedName name="CAMA" localSheetId="6">'[2]Part. No Ejecutables'!#REF!</definedName>
    <definedName name="CAMA" localSheetId="7">'[2]Part. No Ejecutables'!#REF!</definedName>
    <definedName name="CAMA">'[2]Part. No Ejecutables'!#REF!</definedName>
    <definedName name="CAMARACAL" localSheetId="2">#REF!</definedName>
    <definedName name="CAMARACAL" localSheetId="3">#REF!</definedName>
    <definedName name="CAMARACAL" localSheetId="4">#REF!</definedName>
    <definedName name="CAMARACAL" localSheetId="5">#REF!</definedName>
    <definedName name="CAMARACAL" localSheetId="6">#REF!</definedName>
    <definedName name="CAMARACAL" localSheetId="7">#REF!</definedName>
    <definedName name="CAMARACAL" localSheetId="0">#REF!</definedName>
    <definedName name="CAMARACAL">#REF!</definedName>
    <definedName name="CAMARAROC" localSheetId="2">#REF!</definedName>
    <definedName name="CAMARAROC" localSheetId="4">#REF!</definedName>
    <definedName name="CAMARAROC" localSheetId="7">#REF!</definedName>
    <definedName name="CAMARAROC">#REF!</definedName>
    <definedName name="CAMARATIE" localSheetId="2">#REF!</definedName>
    <definedName name="CAMARATIE" localSheetId="4">#REF!</definedName>
    <definedName name="CAMARATIE" localSheetId="7">#REF!</definedName>
    <definedName name="CAMARATIE">#REF!</definedName>
    <definedName name="camins">[71]Analisis!$E$971</definedName>
    <definedName name="Camionv6">[39]Equipos!$E$14</definedName>
    <definedName name="CAMIONVOLTEO">[51]EQUIPOS!$I$19</definedName>
    <definedName name="CAMPAMENTO">[46]CAMPAMENTO2!$G$28</definedName>
    <definedName name="CAMU1" localSheetId="2">[25]Volumenes!#REF!</definedName>
    <definedName name="CAMU1" localSheetId="3">[25]Volumenes!#REF!</definedName>
    <definedName name="CAMU1" localSheetId="4">[25]Volumenes!#REF!</definedName>
    <definedName name="CAMU1" localSheetId="5">[25]Volumenes!#REF!</definedName>
    <definedName name="CAMU1" localSheetId="6">[25]Volumenes!#REF!</definedName>
    <definedName name="CAMU1" localSheetId="7">[25]Volumenes!#REF!</definedName>
    <definedName name="CAMU1">[25]Volumenes!#REF!</definedName>
    <definedName name="camufac2" localSheetId="2">[25]Volumenes!#REF!</definedName>
    <definedName name="camufac2" localSheetId="3">[25]Volumenes!#REF!</definedName>
    <definedName name="camufac2" localSheetId="4">[25]Volumenes!#REF!</definedName>
    <definedName name="camufac2" localSheetId="5">[25]Volumenes!#REF!</definedName>
    <definedName name="camufac2" localSheetId="6">[25]Volumenes!#REF!</definedName>
    <definedName name="camufac2" localSheetId="7">[25]Volumenes!#REF!</definedName>
    <definedName name="camufac2">[25]Volumenes!#REF!</definedName>
    <definedName name="CAN" localSheetId="2">[3]A!#REF!</definedName>
    <definedName name="CAN" localSheetId="3">[3]A!#REF!</definedName>
    <definedName name="CAN" localSheetId="4">[3]A!#REF!</definedName>
    <definedName name="CAN" localSheetId="5">[3]A!#REF!</definedName>
    <definedName name="CAN" localSheetId="6">[3]A!#REF!</definedName>
    <definedName name="CAN" localSheetId="7">[3]A!#REF!</definedName>
    <definedName name="CAN" localSheetId="0">[3]A!#REF!</definedName>
    <definedName name="CAN">[3]A!#REF!</definedName>
    <definedName name="can.meses">'[87]Analisis (2)'!$H$5</definedName>
    <definedName name="CANALETACONTRA" localSheetId="2">#REF!</definedName>
    <definedName name="CANALETACONTRA" localSheetId="3">#REF!</definedName>
    <definedName name="CANALETACONTRA" localSheetId="4">#REF!</definedName>
    <definedName name="CANALETACONTRA" localSheetId="5">#REF!</definedName>
    <definedName name="CANALETACONTRA" localSheetId="6">#REF!</definedName>
    <definedName name="CANALETACONTRA" localSheetId="7">#REF!</definedName>
    <definedName name="CANALETACONTRA">#REF!</definedName>
    <definedName name="CANASC1" localSheetId="2">[25]Volumenes!#REF!</definedName>
    <definedName name="CANASC1" localSheetId="3">[25]Volumenes!#REF!</definedName>
    <definedName name="CANASC1" localSheetId="4">[25]Volumenes!#REF!</definedName>
    <definedName name="CANASC1" localSheetId="5">[25]Volumenes!#REF!</definedName>
    <definedName name="CANASC1" localSheetId="6">[25]Volumenes!#REF!</definedName>
    <definedName name="CANASC1" localSheetId="7">[25]Volumenes!#REF!</definedName>
    <definedName name="CANASC1">[25]Volumenes!#REF!</definedName>
    <definedName name="canblo2" localSheetId="2">[25]Volumenes!#REF!</definedName>
    <definedName name="canblo2" localSheetId="3">[25]Volumenes!#REF!</definedName>
    <definedName name="canblo2" localSheetId="4">[25]Volumenes!#REF!</definedName>
    <definedName name="canblo2" localSheetId="5">[25]Volumenes!#REF!</definedName>
    <definedName name="canblo2" localSheetId="6">[25]Volumenes!#REF!</definedName>
    <definedName name="canblo2" localSheetId="7">[25]Volumenes!#REF!</definedName>
    <definedName name="canblo2">[25]Volumenes!#REF!</definedName>
    <definedName name="CANCOL1" localSheetId="2">[25]Volumenes!#REF!</definedName>
    <definedName name="CANCOL1" localSheetId="4">[25]Volumenes!#REF!</definedName>
    <definedName name="CANCOL1" localSheetId="7">[25]Volumenes!#REF!</definedName>
    <definedName name="CANCOL1">[25]Volumenes!#REF!</definedName>
    <definedName name="CANDADO" localSheetId="2">#REF!</definedName>
    <definedName name="CANDADO" localSheetId="3">#REF!</definedName>
    <definedName name="CANDADO" localSheetId="4">#REF!</definedName>
    <definedName name="CANDADO" localSheetId="5">#REF!</definedName>
    <definedName name="CANDADO" localSheetId="6">#REF!</definedName>
    <definedName name="CANDADO" localSheetId="7">#REF!</definedName>
    <definedName name="CANDADO" localSheetId="0">#REF!</definedName>
    <definedName name="CANDADO">#REF!</definedName>
    <definedName name="CANMU1" localSheetId="2">[25]Volumenes!#REF!</definedName>
    <definedName name="CANMU1" localSheetId="3">[25]Volumenes!#REF!</definedName>
    <definedName name="CANMU1" localSheetId="4">[25]Volumenes!#REF!</definedName>
    <definedName name="CANMU1" localSheetId="5">[25]Volumenes!#REF!</definedName>
    <definedName name="CANMU1" localSheetId="6">[25]Volumenes!#REF!</definedName>
    <definedName name="CANMU1" localSheetId="7">[25]Volumenes!#REF!</definedName>
    <definedName name="CANMU1" localSheetId="0">[25]Volumenes!#REF!</definedName>
    <definedName name="CANMU1">[25]Volumenes!#REF!</definedName>
    <definedName name="CANO" localSheetId="2">[25]Volumenes!#REF!</definedName>
    <definedName name="CANO" localSheetId="4">[25]Volumenes!#REF!</definedName>
    <definedName name="CANO" localSheetId="7">[25]Volumenes!#REF!</definedName>
    <definedName name="CANO">[25]Volumenes!#REF!</definedName>
    <definedName name="Cant" localSheetId="2">#REF!</definedName>
    <definedName name="Cant" localSheetId="3">#REF!</definedName>
    <definedName name="Cant" localSheetId="4">#REF!</definedName>
    <definedName name="Cant" localSheetId="5">#REF!</definedName>
    <definedName name="Cant" localSheetId="6">#REF!</definedName>
    <definedName name="Cant" localSheetId="7">#REF!</definedName>
    <definedName name="Cant">#REF!</definedName>
    <definedName name="cant.meses">'[88]EST N. DE OVANDO CENTRAL (MOD. '!$I$5</definedName>
    <definedName name="Cant_2">"$#REF!.$D$1:$D$65534"</definedName>
    <definedName name="Cant_3">"$#REF!.$D$1:$D$65534"</definedName>
    <definedName name="CANT1" localSheetId="2">#REF!</definedName>
    <definedName name="CANT1" localSheetId="3">#REF!</definedName>
    <definedName name="CANT1" localSheetId="4">#REF!</definedName>
    <definedName name="CANT1" localSheetId="5">#REF!</definedName>
    <definedName name="CANT1" localSheetId="6">#REF!</definedName>
    <definedName name="CANT1" localSheetId="7">#REF!</definedName>
    <definedName name="CANT1">#REF!</definedName>
    <definedName name="CANT1_2">"$#REF!.$D$1:$D$65534"</definedName>
    <definedName name="CANT1_3">"$#REF!.$D$1:$D$65534"</definedName>
    <definedName name="cant10" localSheetId="2">#REF!</definedName>
    <definedName name="cant10" localSheetId="3">#REF!</definedName>
    <definedName name="cant10" localSheetId="4">#REF!</definedName>
    <definedName name="cant10" localSheetId="5">#REF!</definedName>
    <definedName name="cant10" localSheetId="6">#REF!</definedName>
    <definedName name="cant10" localSheetId="7">#REF!</definedName>
    <definedName name="cant10">#REF!</definedName>
    <definedName name="cant2" localSheetId="2">#REF!</definedName>
    <definedName name="cant2" localSheetId="4">#REF!</definedName>
    <definedName name="cant2" localSheetId="7">#REF!</definedName>
    <definedName name="cant2">#REF!</definedName>
    <definedName name="Cant3" localSheetId="2">#REF!</definedName>
    <definedName name="Cant3" localSheetId="4">#REF!</definedName>
    <definedName name="Cant3" localSheetId="7">#REF!</definedName>
    <definedName name="Cant3">#REF!</definedName>
    <definedName name="cant4" localSheetId="3">[21]Sheet4!$C$1:$C$65536</definedName>
    <definedName name="cant4" localSheetId="4">[21]Sheet4!$C$1:$C$65536</definedName>
    <definedName name="cant4" localSheetId="5">[21]Sheet4!$C$1:$C$65536</definedName>
    <definedName name="cant4" localSheetId="6">[21]Sheet4!$C$1:$C$65536</definedName>
    <definedName name="cant4" localSheetId="7">[21]Sheet4!$C$1:$C$65536</definedName>
    <definedName name="cant4" localSheetId="0">[21]Sheet4!$C$1:$C$65536</definedName>
    <definedName name="cant4">[17]Sheet4!$C$1:$C$65536</definedName>
    <definedName name="cant5" localSheetId="3">[21]Sheet5!$C$1:$C$65536</definedName>
    <definedName name="cant5" localSheetId="4">[21]Sheet5!$C$1:$C$65536</definedName>
    <definedName name="cant5" localSheetId="5">[21]Sheet5!$C$1:$C$65536</definedName>
    <definedName name="cant5" localSheetId="6">[21]Sheet5!$C$1:$C$65536</definedName>
    <definedName name="cant5" localSheetId="7">[21]Sheet5!$C$1:$C$65536</definedName>
    <definedName name="cant5" localSheetId="0">[21]Sheet5!$C$1:$C$65536</definedName>
    <definedName name="cant5">[17]Sheet5!$C$1:$C$65536</definedName>
    <definedName name="CANT6" localSheetId="2">#REF!</definedName>
    <definedName name="CANT6" localSheetId="3">#REF!</definedName>
    <definedName name="CANT6" localSheetId="4">#REF!</definedName>
    <definedName name="CANT6" localSheetId="5">#REF!</definedName>
    <definedName name="CANT6" localSheetId="6">#REF!</definedName>
    <definedName name="CANT6" localSheetId="7">#REF!</definedName>
    <definedName name="CANT6">#REF!</definedName>
    <definedName name="CANT6_2">"$#REF!.$C$1:$C$65534"</definedName>
    <definedName name="CANT6_3">"$#REF!.$C$1:$C$65534"</definedName>
    <definedName name="cant7" localSheetId="2">#REF!</definedName>
    <definedName name="cant7" localSheetId="3">#REF!</definedName>
    <definedName name="cant7" localSheetId="4">#REF!</definedName>
    <definedName name="cant7" localSheetId="5">#REF!</definedName>
    <definedName name="cant7" localSheetId="6">#REF!</definedName>
    <definedName name="cant7" localSheetId="7">#REF!</definedName>
    <definedName name="cant7">#REF!</definedName>
    <definedName name="Cant8" localSheetId="2">#REF!</definedName>
    <definedName name="Cant8" localSheetId="4">#REF!</definedName>
    <definedName name="Cant8" localSheetId="7">#REF!</definedName>
    <definedName name="Cant8">#REF!</definedName>
    <definedName name="canta" localSheetId="2">#REF!</definedName>
    <definedName name="canta" localSheetId="4">#REF!</definedName>
    <definedName name="canta" localSheetId="7">#REF!</definedName>
    <definedName name="canta">#REF!</definedName>
    <definedName name="canta_2">"$#REF!.$H$1:$H$65534"</definedName>
    <definedName name="canta_3">"$#REF!.$H$1:$H$65534"</definedName>
    <definedName name="CANTIDADPRESUPUESTO" localSheetId="2">#REF!</definedName>
    <definedName name="CANTIDADPRESUPUESTO" localSheetId="3">#REF!</definedName>
    <definedName name="CANTIDADPRESUPUESTO" localSheetId="4">#REF!</definedName>
    <definedName name="CANTIDADPRESUPUESTO" localSheetId="5">#REF!</definedName>
    <definedName name="CANTIDADPRESUPUESTO" localSheetId="6">#REF!</definedName>
    <definedName name="CANTIDADPRESUPUESTO" localSheetId="7">#REF!</definedName>
    <definedName name="CANTIDADPRESUPUESTO">#REF!</definedName>
    <definedName name="CANTIDADPRESUPUESTO_2">"$#REF!.$C$1:$C$65534"</definedName>
    <definedName name="CANTIDADPRESUPUESTO_3">"$#REF!.$C$1:$C$65534"</definedName>
    <definedName name="CANTO" localSheetId="2">#REF!</definedName>
    <definedName name="CANTO" localSheetId="3">#REF!</definedName>
    <definedName name="CANTO" localSheetId="4">#REF!</definedName>
    <definedName name="CANTO" localSheetId="5">#REF!</definedName>
    <definedName name="CANTO" localSheetId="6">#REF!</definedName>
    <definedName name="CANTO" localSheetId="7">#REF!</definedName>
    <definedName name="CANTO" localSheetId="0">#REF!</definedName>
    <definedName name="CANTO">#REF!</definedName>
    <definedName name="Canto.Antillano" localSheetId="2">[65]Análisis!#REF!</definedName>
    <definedName name="Canto.Antillano" localSheetId="3">[65]Análisis!#REF!</definedName>
    <definedName name="Canto.Antillano" localSheetId="4">[65]Análisis!#REF!</definedName>
    <definedName name="Canto.Antillano" localSheetId="5">[65]Análisis!#REF!</definedName>
    <definedName name="Canto.Antillano" localSheetId="6">[65]Análisis!#REF!</definedName>
    <definedName name="Canto.Antillano" localSheetId="7">[65]Análisis!#REF!</definedName>
    <definedName name="Canto.Antillano" localSheetId="0">[65]Análisis!#REF!</definedName>
    <definedName name="Canto.Antillano">[65]Análisis!#REF!</definedName>
    <definedName name="CANTO1" localSheetId="2">[25]Volumenes!#REF!</definedName>
    <definedName name="CANTO1" localSheetId="3">[25]Volumenes!#REF!</definedName>
    <definedName name="CANTO1" localSheetId="4">[25]Volumenes!#REF!</definedName>
    <definedName name="CANTO1" localSheetId="5">[25]Volumenes!#REF!</definedName>
    <definedName name="CANTO1" localSheetId="6">[25]Volumenes!#REF!</definedName>
    <definedName name="CANTO1" localSheetId="7">[25]Volumenes!#REF!</definedName>
    <definedName name="CANTO1">[25]Volumenes!#REF!</definedName>
    <definedName name="Cantos">[89]Análisis!$N$957</definedName>
    <definedName name="Cantos.1erN" localSheetId="2">#REF!</definedName>
    <definedName name="Cantos.1erN" localSheetId="3">#REF!</definedName>
    <definedName name="Cantos.1erN" localSheetId="4">#REF!</definedName>
    <definedName name="Cantos.1erN" localSheetId="5">#REF!</definedName>
    <definedName name="Cantos.1erN" localSheetId="6">#REF!</definedName>
    <definedName name="Cantos.1erN" localSheetId="7">#REF!</definedName>
    <definedName name="Cantos.1erN">#REF!</definedName>
    <definedName name="Cantos.2doN" localSheetId="2">#REF!</definedName>
    <definedName name="Cantos.2doN" localSheetId="4">#REF!</definedName>
    <definedName name="Cantos.2doN" localSheetId="7">#REF!</definedName>
    <definedName name="Cantos.2doN">#REF!</definedName>
    <definedName name="Cantos.3erN" localSheetId="2">#REF!</definedName>
    <definedName name="Cantos.3erN" localSheetId="4">#REF!</definedName>
    <definedName name="Cantos.3erN" localSheetId="7">#REF!</definedName>
    <definedName name="Cantos.3erN">#REF!</definedName>
    <definedName name="Cantos.4toN" localSheetId="2">#REF!</definedName>
    <definedName name="Cantos.4toN" localSheetId="4">#REF!</definedName>
    <definedName name="Cantos.4toN" localSheetId="7">#REF!</definedName>
    <definedName name="Cantos.4toN">#REF!</definedName>
    <definedName name="Cantos.Villas" localSheetId="2">#REF!</definedName>
    <definedName name="Cantos.Villas" localSheetId="4">#REF!</definedName>
    <definedName name="Cantos.Villas" localSheetId="7">#REF!</definedName>
    <definedName name="Cantos.Villas">#REF!</definedName>
    <definedName name="cantp" localSheetId="2">#REF!</definedName>
    <definedName name="cantp" localSheetId="4">#REF!</definedName>
    <definedName name="cantp" localSheetId="7">#REF!</definedName>
    <definedName name="cantp">#REF!</definedName>
    <definedName name="cantp_2">"$#REF!.$J$1:$J$65534"</definedName>
    <definedName name="cantp_3">"$#REF!.$J$1:$J$65534"</definedName>
    <definedName name="cantpre" localSheetId="2">#REF!</definedName>
    <definedName name="cantpre" localSheetId="3">#REF!</definedName>
    <definedName name="cantpre" localSheetId="4">#REF!</definedName>
    <definedName name="cantpre" localSheetId="5">#REF!</definedName>
    <definedName name="cantpre" localSheetId="6">#REF!</definedName>
    <definedName name="cantpre" localSheetId="7">#REF!</definedName>
    <definedName name="cantpre">#REF!</definedName>
    <definedName name="cantpre_2">"$#REF!.$D$1:$D$65534"</definedName>
    <definedName name="cantpre_3">"$#REF!.$D$1:$D$65534"</definedName>
    <definedName name="cantt" localSheetId="2">#REF!</definedName>
    <definedName name="cantt" localSheetId="3">#REF!</definedName>
    <definedName name="cantt" localSheetId="4">#REF!</definedName>
    <definedName name="cantt" localSheetId="5">#REF!</definedName>
    <definedName name="cantt" localSheetId="6">#REF!</definedName>
    <definedName name="cantt" localSheetId="7">#REF!</definedName>
    <definedName name="cantt">#REF!</definedName>
    <definedName name="cantt_2">"$#REF!.$L$1:$L$65534"</definedName>
    <definedName name="cantt_3">"$#REF!.$L$1:$L$65534"</definedName>
    <definedName name="CAOBA" localSheetId="2">#REF!</definedName>
    <definedName name="CAOBA" localSheetId="3">#REF!</definedName>
    <definedName name="CAOBA" localSheetId="4">#REF!</definedName>
    <definedName name="CAOBA" localSheetId="5">#REF!</definedName>
    <definedName name="CAOBA" localSheetId="6">#REF!</definedName>
    <definedName name="CAOBA" localSheetId="7">#REF!</definedName>
    <definedName name="CAOBA" localSheetId="0">#REF!</definedName>
    <definedName name="CAOBA">#REF!</definedName>
    <definedName name="Cap.col.20x30" localSheetId="2">#REF!</definedName>
    <definedName name="Cap.col.20x30" localSheetId="4">#REF!</definedName>
    <definedName name="Cap.col.20x30" localSheetId="7">#REF!</definedName>
    <definedName name="Cap.col.20x30">#REF!</definedName>
    <definedName name="Cap.col.30x40" localSheetId="2">#REF!</definedName>
    <definedName name="Cap.col.30x40" localSheetId="4">#REF!</definedName>
    <definedName name="Cap.col.30x40" localSheetId="7">#REF!</definedName>
    <definedName name="Cap.col.30x40">#REF!</definedName>
    <definedName name="Cap.col.40x40" localSheetId="2">#REF!</definedName>
    <definedName name="Cap.col.40x40" localSheetId="4">#REF!</definedName>
    <definedName name="Cap.col.40x40" localSheetId="7">#REF!</definedName>
    <definedName name="Cap.col.40x40">#REF!</definedName>
    <definedName name="Cap.col.redonda" localSheetId="2">#REF!</definedName>
    <definedName name="Cap.col.redonda" localSheetId="4">#REF!</definedName>
    <definedName name="Cap.col.redonda" localSheetId="7">#REF!</definedName>
    <definedName name="Cap.col.redonda">#REF!</definedName>
    <definedName name="Cap.col.tapaytapa1cara" localSheetId="2">#REF!</definedName>
    <definedName name="Cap.col.tapaytapa1cara" localSheetId="4">#REF!</definedName>
    <definedName name="Cap.col.tapaytapa1cara" localSheetId="7">#REF!</definedName>
    <definedName name="Cap.col.tapaytapa1cara">#REF!</definedName>
    <definedName name="Cap.col.tapaytapa2caras" localSheetId="2">#REF!</definedName>
    <definedName name="Cap.col.tapaytapa2caras" localSheetId="4">#REF!</definedName>
    <definedName name="Cap.col.tapaytapa2caras" localSheetId="7">#REF!</definedName>
    <definedName name="Cap.col.tapaytapa2caras">#REF!</definedName>
    <definedName name="capa">[39]ManodeObra!$E$11</definedName>
    <definedName name="Capatazequipo">[51]OBRAMANO!$F$81</definedName>
    <definedName name="capu2" localSheetId="2">[25]Volumenes!#REF!</definedName>
    <definedName name="capu2" localSheetId="3">[25]Volumenes!#REF!</definedName>
    <definedName name="capu2" localSheetId="4">[25]Volumenes!#REF!</definedName>
    <definedName name="capu2" localSheetId="5">[25]Volumenes!#REF!</definedName>
    <definedName name="capu2" localSheetId="6">[25]Volumenes!#REF!</definedName>
    <definedName name="capu2" localSheetId="7">[25]Volumenes!#REF!</definedName>
    <definedName name="capu2">[25]Volumenes!#REF!</definedName>
    <definedName name="capu3" localSheetId="2">[25]Volumenes!#REF!</definedName>
    <definedName name="capu3" localSheetId="3">[25]Volumenes!#REF!</definedName>
    <definedName name="capu3" localSheetId="4">[25]Volumenes!#REF!</definedName>
    <definedName name="capu3" localSheetId="5">[25]Volumenes!#REF!</definedName>
    <definedName name="capu3" localSheetId="6">[25]Volumenes!#REF!</definedName>
    <definedName name="capu3" localSheetId="7">[25]Volumenes!#REF!</definedName>
    <definedName name="capu3">[25]Volumenes!#REF!</definedName>
    <definedName name="capu3y" localSheetId="2">[25]Volumenes!#REF!</definedName>
    <definedName name="capu3y" localSheetId="4">[25]Volumenes!#REF!</definedName>
    <definedName name="capu3y" localSheetId="7">[25]Volumenes!#REF!</definedName>
    <definedName name="capu3y">[25]Volumenes!#REF!</definedName>
    <definedName name="capue2" localSheetId="2">[25]Volumenes!#REF!</definedName>
    <definedName name="capue2" localSheetId="4">[25]Volumenes!#REF!</definedName>
    <definedName name="capue2" localSheetId="7">[25]Volumenes!#REF!</definedName>
    <definedName name="capue2">[25]Volumenes!#REF!</definedName>
    <definedName name="CAR.SOC">'[90]Cargas Sociales'!$G$23</definedName>
    <definedName name="CARANTEPECHO" localSheetId="2">[70]M.O.!#REF!</definedName>
    <definedName name="CARANTEPECHO" localSheetId="3">[70]M.O.!#REF!</definedName>
    <definedName name="CARANTEPECHO" localSheetId="4">[70]M.O.!#REF!</definedName>
    <definedName name="CARANTEPECHO" localSheetId="5">[70]M.O.!#REF!</definedName>
    <definedName name="CARANTEPECHO" localSheetId="6">[70]M.O.!#REF!</definedName>
    <definedName name="CARANTEPECHO" localSheetId="7">[70]M.O.!#REF!</definedName>
    <definedName name="CARANTEPECHO" localSheetId="0">[70]M.O.!#REF!</definedName>
    <definedName name="CARANTEPECHO">[70]M.O.!#REF!</definedName>
    <definedName name="CARANTEPH10" localSheetId="2">#REF!</definedName>
    <definedName name="CARANTEPH10" localSheetId="3">#REF!</definedName>
    <definedName name="CARANTEPH10" localSheetId="4">#REF!</definedName>
    <definedName name="CARANTEPH10" localSheetId="5">#REF!</definedName>
    <definedName name="CARANTEPH10" localSheetId="6">#REF!</definedName>
    <definedName name="CARANTEPH10" localSheetId="7">#REF!</definedName>
    <definedName name="CARANTEPH10" localSheetId="0">#REF!</definedName>
    <definedName name="CARANTEPH10">#REF!</definedName>
    <definedName name="CARARCOFONDO20RADIO3" localSheetId="2">#REF!</definedName>
    <definedName name="CARARCOFONDO20RADIO3" localSheetId="4">#REF!</definedName>
    <definedName name="CARARCOFONDO20RADIO3" localSheetId="7">#REF!</definedName>
    <definedName name="CARARCOFONDO20RADIO3">#REF!</definedName>
    <definedName name="CARASB36" localSheetId="2">#REF!</definedName>
    <definedName name="CARASB36" localSheetId="4">#REF!</definedName>
    <definedName name="CARASB36" localSheetId="7">#REF!</definedName>
    <definedName name="CARASB36">#REF!</definedName>
    <definedName name="CARASB36ENLATES" localSheetId="2">#REF!</definedName>
    <definedName name="CARASB36ENLATES" localSheetId="4">#REF!</definedName>
    <definedName name="CARASB36ENLATES" localSheetId="7">#REF!</definedName>
    <definedName name="CARASB36ENLATES">#REF!</definedName>
    <definedName name="CARASB38" localSheetId="2">#REF!</definedName>
    <definedName name="CARASB38" localSheetId="4">#REF!</definedName>
    <definedName name="CARASB38" localSheetId="7">#REF!</definedName>
    <definedName name="CARASB38">#REF!</definedName>
    <definedName name="CARASB38ENLATES" localSheetId="2">#REF!</definedName>
    <definedName name="CARASB38ENLATES" localSheetId="4">#REF!</definedName>
    <definedName name="CARASB38ENLATES" localSheetId="7">#REF!</definedName>
    <definedName name="CARASB38ENLATES">#REF!</definedName>
    <definedName name="CARCABASB" localSheetId="2">#REF!</definedName>
    <definedName name="CARCABASB" localSheetId="4">#REF!</definedName>
    <definedName name="CARCABASB" localSheetId="7">#REF!</definedName>
    <definedName name="CARCABASB">#REF!</definedName>
    <definedName name="CARCABZINC" localSheetId="2">#REF!</definedName>
    <definedName name="CARCABZINC" localSheetId="4">#REF!</definedName>
    <definedName name="CARCABZINC" localSheetId="7">#REF!</definedName>
    <definedName name="CARCABZINC">#REF!</definedName>
    <definedName name="CARCIELORASB2X2" localSheetId="2">#REF!</definedName>
    <definedName name="CARCIELORASB2X2" localSheetId="4">#REF!</definedName>
    <definedName name="CARCIELORASB2X2" localSheetId="7">#REF!</definedName>
    <definedName name="CARCIELORASB2X2">#REF!</definedName>
    <definedName name="CARCIELORCARCOSTILLA" localSheetId="2">#REF!</definedName>
    <definedName name="CARCIELORCARCOSTILLA" localSheetId="4">#REF!</definedName>
    <definedName name="CARCIELORCARCOSTILLA" localSheetId="7">#REF!</definedName>
    <definedName name="CARCIELORCARCOSTILLA">#REF!</definedName>
    <definedName name="CARCIELORPLY2X2" localSheetId="2">#REF!</definedName>
    <definedName name="CARCIELORPLY2X2" localSheetId="4">#REF!</definedName>
    <definedName name="CARCIELORPLY2X2" localSheetId="7">#REF!</definedName>
    <definedName name="CARCIELORPLY2X2">#REF!</definedName>
    <definedName name="CARCIELORPLYCARPIEDRA" localSheetId="2">#REF!</definedName>
    <definedName name="CARCIELORPLYCARPIEDRA" localSheetId="4">#REF!</definedName>
    <definedName name="CARCIELORPLYCARPIEDRA" localSheetId="7">#REF!</definedName>
    <definedName name="CARCIELORPLYCARPIEDRA">#REF!</definedName>
    <definedName name="CARCOL1" localSheetId="2">[25]Volumenes!#REF!</definedName>
    <definedName name="CARCOL1" localSheetId="4">[25]Volumenes!#REF!</definedName>
    <definedName name="CARCOL1" localSheetId="7">[25]Volumenes!#REF!</definedName>
    <definedName name="CARCOL1">[25]Volumenes!#REF!</definedName>
    <definedName name="CARCOL1X1CONF" localSheetId="2">#REF!</definedName>
    <definedName name="CARCOL1X1CONF" localSheetId="3">#REF!</definedName>
    <definedName name="CARCOL1X1CONF" localSheetId="4">#REF!</definedName>
    <definedName name="CARCOL1X1CONF" localSheetId="5">#REF!</definedName>
    <definedName name="CARCOL1X1CONF" localSheetId="6">#REF!</definedName>
    <definedName name="CARCOL1X1CONF" localSheetId="7">#REF!</definedName>
    <definedName name="CARCOL1X1CONF" localSheetId="0">#REF!</definedName>
    <definedName name="CARCOL1X1CONF">#REF!</definedName>
    <definedName name="CARCOL1X1INST" localSheetId="2">#REF!</definedName>
    <definedName name="CARCOL1X1INST" localSheetId="4">#REF!</definedName>
    <definedName name="CARCOL1X1INST" localSheetId="7">#REF!</definedName>
    <definedName name="CARCOL1X1INST">#REF!</definedName>
    <definedName name="CARCOL2TAPA10RETALLE" localSheetId="2">#REF!</definedName>
    <definedName name="CARCOL2TAPA10RETALLE" localSheetId="4">#REF!</definedName>
    <definedName name="CARCOL2TAPA10RETALLE" localSheetId="7">#REF!</definedName>
    <definedName name="CARCOL2TAPA10RETALLE">#REF!</definedName>
    <definedName name="CARCOL2TAPA20RETALLE" localSheetId="2">#REF!</definedName>
    <definedName name="CARCOL2TAPA20RETALLE" localSheetId="4">#REF!</definedName>
    <definedName name="CARCOL2TAPA20RETALLE" localSheetId="7">#REF!</definedName>
    <definedName name="CARCOL2TAPA20RETALLE">#REF!</definedName>
    <definedName name="CARCOL2TAPA30" localSheetId="2">#REF!</definedName>
    <definedName name="CARCOL2TAPA30" localSheetId="4">#REF!</definedName>
    <definedName name="CARCOL2TAPA30" localSheetId="7">#REF!</definedName>
    <definedName name="CARCOL2TAPA30">#REF!</definedName>
    <definedName name="CARCOL2TAPA30RETALLE" localSheetId="2">#REF!</definedName>
    <definedName name="CARCOL2TAPA30RETALLE" localSheetId="4">#REF!</definedName>
    <definedName name="CARCOL2TAPA30RETALLE" localSheetId="7">#REF!</definedName>
    <definedName name="CARCOL2TAPA30RETALLE">#REF!</definedName>
    <definedName name="CARCOL2TAPA40" localSheetId="2">#REF!</definedName>
    <definedName name="CARCOL2TAPA40" localSheetId="4">#REF!</definedName>
    <definedName name="CARCOL2TAPA40" localSheetId="7">#REF!</definedName>
    <definedName name="CARCOL2TAPA40">#REF!</definedName>
    <definedName name="CARCOL2TAPA50" localSheetId="2">#REF!</definedName>
    <definedName name="CARCOL2TAPA50" localSheetId="4">#REF!</definedName>
    <definedName name="CARCOL2TAPA50" localSheetId="7">#REF!</definedName>
    <definedName name="CARCOL2TAPA50">#REF!</definedName>
    <definedName name="CARCOL30" localSheetId="2">[70]M.O.!#REF!</definedName>
    <definedName name="CARCOL30" localSheetId="4">[70]M.O.!#REF!</definedName>
    <definedName name="CARCOL30" localSheetId="7">[70]M.O.!#REF!</definedName>
    <definedName name="CARCOL30">[70]M.O.!#REF!</definedName>
    <definedName name="CARCOL30X30CONF" localSheetId="2">#REF!</definedName>
    <definedName name="CARCOL30X30CONF" localSheetId="3">#REF!</definedName>
    <definedName name="CARCOL30X30CONF" localSheetId="4">#REF!</definedName>
    <definedName name="CARCOL30X30CONF" localSheetId="5">#REF!</definedName>
    <definedName name="CARCOL30X30CONF" localSheetId="6">#REF!</definedName>
    <definedName name="CARCOL30X30CONF" localSheetId="7">#REF!</definedName>
    <definedName name="CARCOL30X30CONF" localSheetId="0">#REF!</definedName>
    <definedName name="CARCOL30X30CONF">#REF!</definedName>
    <definedName name="CARCOL30X30INST" localSheetId="2">#REF!</definedName>
    <definedName name="CARCOL30X30INST" localSheetId="4">#REF!</definedName>
    <definedName name="CARCOL30X30INST" localSheetId="7">#REF!</definedName>
    <definedName name="CARCOL30X30INST">#REF!</definedName>
    <definedName name="CARCOL40X40CONF" localSheetId="2">#REF!</definedName>
    <definedName name="CARCOL40X40CONF" localSheetId="4">#REF!</definedName>
    <definedName name="CARCOL40X40CONF" localSheetId="7">#REF!</definedName>
    <definedName name="CARCOL40X40CONF">#REF!</definedName>
    <definedName name="CARCOL40X40INST" localSheetId="2">#REF!</definedName>
    <definedName name="CARCOL40X40INST" localSheetId="4">#REF!</definedName>
    <definedName name="CARCOL40X40INST" localSheetId="7">#REF!</definedName>
    <definedName name="CARCOL40X40INST">#REF!</definedName>
    <definedName name="CARCOL50" localSheetId="2">[70]M.O.!#REF!</definedName>
    <definedName name="CARCOL50" localSheetId="4">[70]M.O.!#REF!</definedName>
    <definedName name="CARCOL50" localSheetId="7">[70]M.O.!#REF!</definedName>
    <definedName name="CARCOL50">[70]M.O.!#REF!</definedName>
    <definedName name="CARCOL50X50CONF" localSheetId="2">#REF!</definedName>
    <definedName name="CARCOL50X50CONF" localSheetId="3">#REF!</definedName>
    <definedName name="CARCOL50X50CONF" localSheetId="4">#REF!</definedName>
    <definedName name="CARCOL50X50CONF" localSheetId="5">#REF!</definedName>
    <definedName name="CARCOL50X50CONF" localSheetId="6">#REF!</definedName>
    <definedName name="CARCOL50X50CONF" localSheetId="7">#REF!</definedName>
    <definedName name="CARCOL50X50CONF" localSheetId="0">#REF!</definedName>
    <definedName name="CARCOL50X50CONF">#REF!</definedName>
    <definedName name="CARCOL50X50INST" localSheetId="2">#REF!</definedName>
    <definedName name="CARCOL50X50INST" localSheetId="4">#REF!</definedName>
    <definedName name="CARCOL50X50INST" localSheetId="7">#REF!</definedName>
    <definedName name="CARCOL50X50INST">#REF!</definedName>
    <definedName name="CARCOL60X60CONF" localSheetId="2">#REF!</definedName>
    <definedName name="CARCOL60X60CONF" localSheetId="4">#REF!</definedName>
    <definedName name="CARCOL60X60CONF" localSheetId="7">#REF!</definedName>
    <definedName name="CARCOL60X60CONF">#REF!</definedName>
    <definedName name="CARCOL60X60INST" localSheetId="2">#REF!</definedName>
    <definedName name="CARCOL60X60INST" localSheetId="4">#REF!</definedName>
    <definedName name="CARCOL60X60INST" localSheetId="7">#REF!</definedName>
    <definedName name="CARCOL60X60INST">#REF!</definedName>
    <definedName name="CARCOL70X70CONF" localSheetId="2">#REF!</definedName>
    <definedName name="CARCOL70X70CONF" localSheetId="4">#REF!</definedName>
    <definedName name="CARCOL70X70CONF" localSheetId="7">#REF!</definedName>
    <definedName name="CARCOL70X70CONF">#REF!</definedName>
    <definedName name="CARCOL70X70INST" localSheetId="2">#REF!</definedName>
    <definedName name="CARCOL70X70INST" localSheetId="4">#REF!</definedName>
    <definedName name="CARCOL70X70INST" localSheetId="7">#REF!</definedName>
    <definedName name="CARCOL70X70INST">#REF!</definedName>
    <definedName name="CARCOL80X80CONF" localSheetId="2">#REF!</definedName>
    <definedName name="CARCOL80X80CONF" localSheetId="4">#REF!</definedName>
    <definedName name="CARCOL80X80CONF" localSheetId="7">#REF!</definedName>
    <definedName name="CARCOL80X80CONF">#REF!</definedName>
    <definedName name="CARCOL80X80INST" localSheetId="2">#REF!</definedName>
    <definedName name="CARCOL80X80INST" localSheetId="4">#REF!</definedName>
    <definedName name="CARCOL80X80INST" localSheetId="7">#REF!</definedName>
    <definedName name="CARCOL80X80INST">#REF!</definedName>
    <definedName name="CARCOLAMARRE" localSheetId="2">[70]M.O.!#REF!</definedName>
    <definedName name="CARCOLAMARRE" localSheetId="4">[70]M.O.!#REF!</definedName>
    <definedName name="CARCOLAMARRE" localSheetId="7">[70]M.O.!#REF!</definedName>
    <definedName name="CARCOLAMARRE">[70]M.O.!#REF!</definedName>
    <definedName name="CARCOLCONICA50" localSheetId="2">#REF!</definedName>
    <definedName name="CARCOLCONICA50" localSheetId="3">#REF!</definedName>
    <definedName name="CARCOLCONICA50" localSheetId="4">#REF!</definedName>
    <definedName name="CARCOLCONICA50" localSheetId="5">#REF!</definedName>
    <definedName name="CARCOLCONICA50" localSheetId="6">#REF!</definedName>
    <definedName name="CARCOLCONICA50" localSheetId="7">#REF!</definedName>
    <definedName name="CARCOLCONICA50" localSheetId="0">#REF!</definedName>
    <definedName name="CARCOLCONICA50">#REF!</definedName>
    <definedName name="CARCOLRED50" localSheetId="2">#REF!</definedName>
    <definedName name="CARCOLRED50" localSheetId="4">#REF!</definedName>
    <definedName name="CARCOLRED50" localSheetId="7">#REF!</definedName>
    <definedName name="CARCOLRED50">#REF!</definedName>
    <definedName name="CARDIN20LUZ2" localSheetId="2">#REF!</definedName>
    <definedName name="CARDIN20LUZ2" localSheetId="4">#REF!</definedName>
    <definedName name="CARDIN20LUZ2" localSheetId="7">#REF!</definedName>
    <definedName name="CARDIN20LUZ2">#REF!</definedName>
    <definedName name="CARDIN40LUZ2" localSheetId="2">#REF!</definedName>
    <definedName name="CARDIN40LUZ2" localSheetId="4">#REF!</definedName>
    <definedName name="CARDIN40LUZ2" localSheetId="7">#REF!</definedName>
    <definedName name="CARDIN40LUZ2">#REF!</definedName>
    <definedName name="CARDIVPLY1" localSheetId="2">#REF!</definedName>
    <definedName name="CARDIVPLY1" localSheetId="4">#REF!</definedName>
    <definedName name="CARDIVPLY1" localSheetId="7">#REF!</definedName>
    <definedName name="CARDIVPLY1">#REF!</definedName>
    <definedName name="CARDIVPLY2" localSheetId="2">#REF!</definedName>
    <definedName name="CARDIVPLY2" localSheetId="4">#REF!</definedName>
    <definedName name="CARDIVPLY2" localSheetId="7">#REF!</definedName>
    <definedName name="CARDIVPLY2">#REF!</definedName>
    <definedName name="Careteo">[89]Análisis!$N$890</definedName>
    <definedName name="careteo.3erN" localSheetId="2">#REF!</definedName>
    <definedName name="careteo.3erN" localSheetId="3">#REF!</definedName>
    <definedName name="careteo.3erN" localSheetId="4">#REF!</definedName>
    <definedName name="careteo.3erN" localSheetId="5">#REF!</definedName>
    <definedName name="careteo.3erN" localSheetId="6">#REF!</definedName>
    <definedName name="careteo.3erN" localSheetId="7">#REF!</definedName>
    <definedName name="careteo.3erN">#REF!</definedName>
    <definedName name="careteo.4to.N" localSheetId="2">#REF!</definedName>
    <definedName name="careteo.4to.N" localSheetId="4">#REF!</definedName>
    <definedName name="careteo.4to.N" localSheetId="7">#REF!</definedName>
    <definedName name="careteo.4to.N">#REF!</definedName>
    <definedName name="Careteo.Antillano" localSheetId="2">[65]Análisis!#REF!</definedName>
    <definedName name="Careteo.Antillano" localSheetId="4">[65]Análisis!#REF!</definedName>
    <definedName name="Careteo.Antillano" localSheetId="7">[65]Análisis!#REF!</definedName>
    <definedName name="Careteo.Antillano">[65]Análisis!#REF!</definedName>
    <definedName name="careteo.Villas" localSheetId="2">#REF!</definedName>
    <definedName name="careteo.Villas" localSheetId="3">#REF!</definedName>
    <definedName name="careteo.Villas" localSheetId="4">#REF!</definedName>
    <definedName name="careteo.Villas" localSheetId="5">#REF!</definedName>
    <definedName name="careteo.Villas" localSheetId="6">#REF!</definedName>
    <definedName name="careteo.Villas" localSheetId="7">#REF!</definedName>
    <definedName name="careteo.Villas">#REF!</definedName>
    <definedName name="CARFP275" localSheetId="2">#REF!</definedName>
    <definedName name="CARFP275" localSheetId="4">#REF!</definedName>
    <definedName name="CARFP275" localSheetId="7">#REF!</definedName>
    <definedName name="CARFP275">#REF!</definedName>
    <definedName name="CARFP3" localSheetId="2">#REF!</definedName>
    <definedName name="CARFP3" localSheetId="4">#REF!</definedName>
    <definedName name="CARFP3" localSheetId="7">#REF!</definedName>
    <definedName name="CARFP3">#REF!</definedName>
    <definedName name="CARFP4" localSheetId="2">#REF!</definedName>
    <definedName name="CARFP4" localSheetId="4">#REF!</definedName>
    <definedName name="CARFP4" localSheetId="7">#REF!</definedName>
    <definedName name="CARFP4">#REF!</definedName>
    <definedName name="CARFP5" localSheetId="2">#REF!</definedName>
    <definedName name="CARFP5" localSheetId="4">#REF!</definedName>
    <definedName name="CARFP5" localSheetId="7">#REF!</definedName>
    <definedName name="CARFP5">#REF!</definedName>
    <definedName name="CARFP6" localSheetId="2">#REF!</definedName>
    <definedName name="CARFP6" localSheetId="4">#REF!</definedName>
    <definedName name="CARFP6" localSheetId="7">#REF!</definedName>
    <definedName name="CARFP6">#REF!</definedName>
    <definedName name="CARGADORB">[91]EQUIPOS!$D$13</definedName>
    <definedName name="CARLOSAPLA" localSheetId="2">[70]M.O.!#REF!</definedName>
    <definedName name="CARLOSAPLA" localSheetId="3">[70]M.O.!#REF!</definedName>
    <definedName name="CARLOSAPLA" localSheetId="4">[70]M.O.!#REF!</definedName>
    <definedName name="CARLOSAPLA" localSheetId="5">[70]M.O.!#REF!</definedName>
    <definedName name="CARLOSAPLA" localSheetId="6">[70]M.O.!#REF!</definedName>
    <definedName name="CARLOSAPLA" localSheetId="7">[70]M.O.!#REF!</definedName>
    <definedName name="CARLOSAPLA" localSheetId="0">[70]M.O.!#REF!</definedName>
    <definedName name="CARLOSAPLA">[70]M.O.!#REF!</definedName>
    <definedName name="CARLOSAVARIASAGUAS" localSheetId="2">[70]M.O.!#REF!</definedName>
    <definedName name="CARLOSAVARIASAGUAS" localSheetId="3">[70]M.O.!#REF!</definedName>
    <definedName name="CARLOSAVARIASAGUAS" localSheetId="4">[70]M.O.!#REF!</definedName>
    <definedName name="CARLOSAVARIASAGUAS" localSheetId="5">[70]M.O.!#REF!</definedName>
    <definedName name="CARLOSAVARIASAGUAS" localSheetId="6">[70]M.O.!#REF!</definedName>
    <definedName name="CARLOSAVARIASAGUAS" localSheetId="7">[70]M.O.!#REF!</definedName>
    <definedName name="CARLOSAVARIASAGUAS">[70]M.O.!#REF!</definedName>
    <definedName name="Carmen" localSheetId="2">#REF!</definedName>
    <definedName name="Carmen" localSheetId="3">#REF!</definedName>
    <definedName name="Carmen" localSheetId="4">#REF!</definedName>
    <definedName name="Carmen" localSheetId="5">#REF!</definedName>
    <definedName name="Carmen" localSheetId="6">#REF!</definedName>
    <definedName name="Carmen" localSheetId="7">#REF!</definedName>
    <definedName name="Carmen" localSheetId="0">#REF!</definedName>
    <definedName name="Carmen">#REF!</definedName>
    <definedName name="carmufac" localSheetId="2">[25]Volumenes!#REF!</definedName>
    <definedName name="carmufac" localSheetId="3">[25]Volumenes!#REF!</definedName>
    <definedName name="carmufac" localSheetId="4">[25]Volumenes!#REF!</definedName>
    <definedName name="carmufac" localSheetId="5">[25]Volumenes!#REF!</definedName>
    <definedName name="carmufac" localSheetId="6">[25]Volumenes!#REF!</definedName>
    <definedName name="carmufac" localSheetId="7">[25]Volumenes!#REF!</definedName>
    <definedName name="carmufac" localSheetId="0">[25]Volumenes!#REF!</definedName>
    <definedName name="carmufac">[25]Volumenes!#REF!</definedName>
    <definedName name="CARMURO" localSheetId="2">[70]M.O.!#REF!</definedName>
    <definedName name="CARMURO" localSheetId="3">[70]M.O.!#REF!</definedName>
    <definedName name="CARMURO" localSheetId="4">[70]M.O.!#REF!</definedName>
    <definedName name="CARMURO" localSheetId="5">[70]M.O.!#REF!</definedName>
    <definedName name="CARMURO" localSheetId="6">[70]M.O.!#REF!</definedName>
    <definedName name="CARMURO" localSheetId="7">[70]M.O.!#REF!</definedName>
    <definedName name="CARMURO">[70]M.O.!#REF!</definedName>
    <definedName name="CARMUROCONF" localSheetId="2">#REF!</definedName>
    <definedName name="CARMUROCONF" localSheetId="3">#REF!</definedName>
    <definedName name="CARMUROCONF" localSheetId="4">#REF!</definedName>
    <definedName name="CARMUROCONF" localSheetId="5">#REF!</definedName>
    <definedName name="CARMUROCONF" localSheetId="6">#REF!</definedName>
    <definedName name="CARMUROCONF" localSheetId="7">#REF!</definedName>
    <definedName name="CARMUROCONF" localSheetId="0">#REF!</definedName>
    <definedName name="CARMUROCONF">#REF!</definedName>
    <definedName name="CARMUROINST" localSheetId="2">#REF!</definedName>
    <definedName name="CARMUROINST" localSheetId="4">#REF!</definedName>
    <definedName name="CARMUROINST" localSheetId="7">#REF!</definedName>
    <definedName name="CARMUROINST">#REF!</definedName>
    <definedName name="caro" localSheetId="2">#REF!</definedName>
    <definedName name="caro" localSheetId="4">#REF!</definedName>
    <definedName name="caro" localSheetId="7">#REF!</definedName>
    <definedName name="caro">#REF!</definedName>
    <definedName name="Caro.viga.25x50">[72]Insumos!$E$225</definedName>
    <definedName name="Carp.Atc.Vigas.25x50" localSheetId="2">#REF!</definedName>
    <definedName name="Carp.Atc.Vigas.25x50" localSheetId="3">#REF!</definedName>
    <definedName name="Carp.Atc.Vigas.25x50" localSheetId="4">#REF!</definedName>
    <definedName name="Carp.Atc.Vigas.25x50" localSheetId="5">#REF!</definedName>
    <definedName name="Carp.Atc.Vigas.25x50" localSheetId="6">#REF!</definedName>
    <definedName name="Carp.Atc.Vigas.25x50" localSheetId="7">#REF!</definedName>
    <definedName name="Carp.Atc.Vigas.25x50">#REF!</definedName>
    <definedName name="Carp.Col.25x25">[72]Insumos!$E$199</definedName>
    <definedName name="Carp.Col.30x30">[72]Insumos!$E$200</definedName>
    <definedName name="Carp.Col.35x35">[72]Insumos!$E$201</definedName>
    <definedName name="Carp.Col.45x45">[72]Insumos!$E$203</definedName>
    <definedName name="Carp.Col.50x50">[72]Insumos!$E$204</definedName>
    <definedName name="Carp.Col.55x55">[72]Insumos!$E$205</definedName>
    <definedName name="Carp.Col.60x60">[72]Insumos!$E$206</definedName>
    <definedName name="Carp.Col.Ø25cm">[72]Insumos!$E$208</definedName>
    <definedName name="Carp.Col.Ø30">[72]Insumos!$E$209</definedName>
    <definedName name="Carp.Col.Ø35" localSheetId="2">#REF!</definedName>
    <definedName name="Carp.Col.Ø35" localSheetId="3">#REF!</definedName>
    <definedName name="Carp.Col.Ø35" localSheetId="4">#REF!</definedName>
    <definedName name="Carp.Col.Ø35" localSheetId="5">#REF!</definedName>
    <definedName name="Carp.Col.Ø35" localSheetId="6">#REF!</definedName>
    <definedName name="Carp.Col.Ø35" localSheetId="7">#REF!</definedName>
    <definedName name="Carp.Col.Ø35">#REF!</definedName>
    <definedName name="Carp.Col.Ø40">[72]Insumos!$E$211</definedName>
    <definedName name="Carp.Col.Ø45">[72]Insumos!$E$212</definedName>
    <definedName name="Carp.Col.Ø65" localSheetId="2">#REF!</definedName>
    <definedName name="Carp.Col.Ø65" localSheetId="3">#REF!</definedName>
    <definedName name="Carp.Col.Ø65" localSheetId="4">#REF!</definedName>
    <definedName name="Carp.Col.Ø65" localSheetId="5">#REF!</definedName>
    <definedName name="Carp.Col.Ø65" localSheetId="6">#REF!</definedName>
    <definedName name="Carp.Col.Ø65" localSheetId="7">#REF!</definedName>
    <definedName name="Carp.Col.Ø65">#REF!</definedName>
    <definedName name="Carp.Col.Ø90">[72]Insumos!$E$217</definedName>
    <definedName name="Carp.col.tapaytapa">[72]Insumos!$E$198</definedName>
    <definedName name="carp.Col40x40">[72]Insumos!$E$202</definedName>
    <definedName name="Carp.Colm.Redonda.30cm" localSheetId="2">[60]Insumos!#REF!</definedName>
    <definedName name="Carp.Colm.Redonda.30cm" localSheetId="3">[60]Insumos!#REF!</definedName>
    <definedName name="Carp.Colm.Redonda.30cm" localSheetId="4">[60]Insumos!#REF!</definedName>
    <definedName name="Carp.Colm.Redonda.30cm" localSheetId="5">[60]Insumos!#REF!</definedName>
    <definedName name="Carp.Colm.Redonda.30cm" localSheetId="6">[60]Insumos!#REF!</definedName>
    <definedName name="Carp.Colm.Redonda.30cm" localSheetId="7">[60]Insumos!#REF!</definedName>
    <definedName name="Carp.Colm.Redonda.30cm">[60]Insumos!#REF!</definedName>
    <definedName name="Carp.ColØ60">[72]Insumos!$E$213</definedName>
    <definedName name="Carp.ColØ70">[72]Insumos!$E$215</definedName>
    <definedName name="Carp.ColØ80">[72]Insumos!$E$216</definedName>
    <definedName name="Carp.colum.Redon.60cm" localSheetId="2">[60]Insumos!#REF!</definedName>
    <definedName name="Carp.colum.Redon.60cm" localSheetId="3">[60]Insumos!#REF!</definedName>
    <definedName name="Carp.colum.Redon.60cm" localSheetId="4">[60]Insumos!#REF!</definedName>
    <definedName name="Carp.colum.Redon.60cm" localSheetId="5">[60]Insumos!#REF!</definedName>
    <definedName name="Carp.colum.Redon.60cm" localSheetId="6">[60]Insumos!#REF!</definedName>
    <definedName name="Carp.colum.Redon.60cm" localSheetId="7">[60]Insumos!#REF!</definedName>
    <definedName name="Carp.colum.Redon.60cm">[60]Insumos!#REF!</definedName>
    <definedName name="Carp.Column.atc" localSheetId="2">#REF!</definedName>
    <definedName name="Carp.Column.atc" localSheetId="3">#REF!</definedName>
    <definedName name="Carp.Column.atc" localSheetId="4">#REF!</definedName>
    <definedName name="Carp.Column.atc" localSheetId="5">#REF!</definedName>
    <definedName name="Carp.Column.atc" localSheetId="6">#REF!</definedName>
    <definedName name="Carp.Column.atc" localSheetId="7">#REF!</definedName>
    <definedName name="Carp.Column.atc">#REF!</definedName>
    <definedName name="Carp.Dintel">[72]Insumos!$E$235</definedName>
    <definedName name="Carp.Escal.atc" localSheetId="2">#REF!</definedName>
    <definedName name="Carp.Escal.atc" localSheetId="3">#REF!</definedName>
    <definedName name="Carp.Escal.atc" localSheetId="4">#REF!</definedName>
    <definedName name="Carp.Escal.atc" localSheetId="5">#REF!</definedName>
    <definedName name="Carp.Escal.atc" localSheetId="6">#REF!</definedName>
    <definedName name="Carp.Escal.atc" localSheetId="7">#REF!</definedName>
    <definedName name="Carp.Escal.atc">#REF!</definedName>
    <definedName name="Carp.Losa.Aligeradas.atc">[60]Insumos!$E$164</definedName>
    <definedName name="Carp.losa.Horm.Visto">[60]Insumos!$E$162</definedName>
    <definedName name="Carp.Losa.Horz.atc" localSheetId="2">#REF!</definedName>
    <definedName name="Carp.Losa.Horz.atc" localSheetId="3">#REF!</definedName>
    <definedName name="Carp.Losa.Horz.atc" localSheetId="4">#REF!</definedName>
    <definedName name="Carp.Losa.Horz.atc" localSheetId="5">#REF!</definedName>
    <definedName name="Carp.Losa.Horz.atc" localSheetId="6">#REF!</definedName>
    <definedName name="Carp.Losa.Horz.atc" localSheetId="7">#REF!</definedName>
    <definedName name="Carp.Losa.Horz.atc">#REF!</definedName>
    <definedName name="Carp.Losa.Incl.atc" localSheetId="2">#REF!</definedName>
    <definedName name="Carp.Losa.Incl.atc" localSheetId="4">#REF!</definedName>
    <definedName name="Carp.Losa.Incl.atc" localSheetId="7">#REF!</definedName>
    <definedName name="Carp.Losa.Incl.atc">#REF!</definedName>
    <definedName name="Carp.Muros.atc">[60]Insumos!$E$167</definedName>
    <definedName name="Carp.Platea.Zap.atc">[60]Insumos!$E$168</definedName>
    <definedName name="Carp.Viga.20x30">[72]Insumos!$E$218</definedName>
    <definedName name="Carp.Viga.20x40">[72]Insumos!$E$219</definedName>
    <definedName name="Carp.viga.20x50" localSheetId="2">#REF!</definedName>
    <definedName name="Carp.viga.20x50" localSheetId="3">#REF!</definedName>
    <definedName name="Carp.viga.20x50" localSheetId="4">#REF!</definedName>
    <definedName name="Carp.viga.20x50" localSheetId="5">#REF!</definedName>
    <definedName name="Carp.viga.20x50" localSheetId="6">#REF!</definedName>
    <definedName name="Carp.viga.20x50" localSheetId="7">#REF!</definedName>
    <definedName name="Carp.viga.20x50">#REF!</definedName>
    <definedName name="Carp.Viga.25x35">[72]Insumos!$E$222</definedName>
    <definedName name="Carp.Viga.25x40">[72]Insumos!$E$223</definedName>
    <definedName name="CArp.Viga.25x45" localSheetId="2">#REF!</definedName>
    <definedName name="CArp.Viga.25x45" localSheetId="3">#REF!</definedName>
    <definedName name="CArp.Viga.25x45" localSheetId="4">#REF!</definedName>
    <definedName name="CArp.Viga.25x45" localSheetId="5">#REF!</definedName>
    <definedName name="CArp.Viga.25x45" localSheetId="6">#REF!</definedName>
    <definedName name="CArp.Viga.25x45" localSheetId="7">#REF!</definedName>
    <definedName name="CArp.Viga.25x45">#REF!</definedName>
    <definedName name="Carp.viga.25x50" localSheetId="2">#REF!</definedName>
    <definedName name="Carp.viga.25x50" localSheetId="4">#REF!</definedName>
    <definedName name="Carp.viga.25x50" localSheetId="7">#REF!</definedName>
    <definedName name="Carp.viga.25x50">#REF!</definedName>
    <definedName name="CArp.Viga.25x60">[72]Insumos!$E$226</definedName>
    <definedName name="Carp.Viga.25x65">[72]Insumos!$E$227</definedName>
    <definedName name="Carp.Viga.25x70">[72]Insumos!$E$230</definedName>
    <definedName name="Carp.Viga.25x80">[72]Insumos!$E$231</definedName>
    <definedName name="Carp.viga.30x50" localSheetId="2">#REF!</definedName>
    <definedName name="Carp.viga.30x50" localSheetId="3">#REF!</definedName>
    <definedName name="Carp.viga.30x50" localSheetId="4">#REF!</definedName>
    <definedName name="Carp.viga.30x50" localSheetId="5">#REF!</definedName>
    <definedName name="Carp.viga.30x50" localSheetId="6">#REF!</definedName>
    <definedName name="Carp.viga.30x50" localSheetId="7">#REF!</definedName>
    <definedName name="Carp.viga.30x50">#REF!</definedName>
    <definedName name="Carp.Viga.30x60atc" localSheetId="2">#REF!</definedName>
    <definedName name="Carp.Viga.30x60atc" localSheetId="4">#REF!</definedName>
    <definedName name="Carp.Viga.30x60atc" localSheetId="7">#REF!</definedName>
    <definedName name="Carp.Viga.30x60atc">#REF!</definedName>
    <definedName name="Carp.Viga.30x80">[72]Insumos!$E$229</definedName>
    <definedName name="Carp.viga.amarre" localSheetId="2">#REF!</definedName>
    <definedName name="Carp.viga.amarre" localSheetId="3">#REF!</definedName>
    <definedName name="Carp.viga.amarre" localSheetId="4">#REF!</definedName>
    <definedName name="Carp.viga.amarre" localSheetId="5">#REF!</definedName>
    <definedName name="Carp.viga.amarre" localSheetId="6">#REF!</definedName>
    <definedName name="Carp.viga.amarre" localSheetId="7">#REF!</definedName>
    <definedName name="Carp.viga.amarre">#REF!</definedName>
    <definedName name="Carp.Viga.Curva.20x50">[72]Insumos!$E$232</definedName>
    <definedName name="Carp.Vigas.atc" localSheetId="2">#REF!</definedName>
    <definedName name="Carp.Vigas.atc" localSheetId="3">#REF!</definedName>
    <definedName name="Carp.Vigas.atc" localSheetId="4">#REF!</definedName>
    <definedName name="Carp.Vigas.atc" localSheetId="5">#REF!</definedName>
    <definedName name="Carp.Vigas.atc" localSheetId="6">#REF!</definedName>
    <definedName name="Carp.Vigas.atc" localSheetId="7">#REF!</definedName>
    <definedName name="Carp.Vigas.atc">#REF!</definedName>
    <definedName name="Carp.Vigas.Curvas.30x70">[72]Insumos!$E$233</definedName>
    <definedName name="CARP1" localSheetId="2">[70]Ins!#REF!</definedName>
    <definedName name="CARP1" localSheetId="3">[70]Ins!#REF!</definedName>
    <definedName name="CARP1" localSheetId="4">[70]Ins!#REF!</definedName>
    <definedName name="CARP1" localSheetId="5">[70]Ins!#REF!</definedName>
    <definedName name="CARP1" localSheetId="6">[70]Ins!#REF!</definedName>
    <definedName name="CARP1" localSheetId="7">[70]Ins!#REF!</definedName>
    <definedName name="CARP1" localSheetId="0">[70]Ins!#REF!</definedName>
    <definedName name="CARP1">[70]Ins!#REF!</definedName>
    <definedName name="CARP1RA" localSheetId="2">#REF!</definedName>
    <definedName name="CARP1RA" localSheetId="3">#REF!</definedName>
    <definedName name="CARP1RA" localSheetId="4">#REF!</definedName>
    <definedName name="CARP1RA" localSheetId="5">#REF!</definedName>
    <definedName name="CARP1RA" localSheetId="6">#REF!</definedName>
    <definedName name="CARP1RA" localSheetId="7">#REF!</definedName>
    <definedName name="CARP1RA">#REF!</definedName>
    <definedName name="CARP2" localSheetId="2">[70]Ins!#REF!</definedName>
    <definedName name="CARP2" localSheetId="3">[70]Ins!#REF!</definedName>
    <definedName name="CARP2" localSheetId="4">[70]Ins!#REF!</definedName>
    <definedName name="CARP2" localSheetId="5">[70]Ins!#REF!</definedName>
    <definedName name="CARP2" localSheetId="6">[70]Ins!#REF!</definedName>
    <definedName name="CARP2" localSheetId="7">[70]Ins!#REF!</definedName>
    <definedName name="CARP2">[70]Ins!#REF!</definedName>
    <definedName name="CARP2DA" localSheetId="2">#REF!</definedName>
    <definedName name="CARP2DA" localSheetId="3">#REF!</definedName>
    <definedName name="CARP2DA" localSheetId="4">#REF!</definedName>
    <definedName name="CARP2DA" localSheetId="5">#REF!</definedName>
    <definedName name="CARP2DA" localSheetId="6">#REF!</definedName>
    <definedName name="CARP2DA" localSheetId="7">#REF!</definedName>
    <definedName name="CARP2DA">#REF!</definedName>
    <definedName name="CARPDINTEL" localSheetId="2">[70]M.O.!#REF!</definedName>
    <definedName name="CARPDINTEL" localSheetId="3">[70]M.O.!#REF!</definedName>
    <definedName name="CARPDINTEL" localSheetId="4">[70]M.O.!#REF!</definedName>
    <definedName name="CARPDINTEL" localSheetId="5">[70]M.O.!#REF!</definedName>
    <definedName name="CARPDINTEL" localSheetId="6">[70]M.O.!#REF!</definedName>
    <definedName name="CARPDINTEL" localSheetId="7">[70]M.O.!#REF!</definedName>
    <definedName name="CARPDINTEL">[70]M.O.!#REF!</definedName>
    <definedName name="Carpin.Colum.redon.40" localSheetId="2">[60]Insumos!#REF!</definedName>
    <definedName name="Carpin.Colum.redon.40" localSheetId="3">[60]Insumos!#REF!</definedName>
    <definedName name="Carpin.Colum.redon.40" localSheetId="4">[60]Insumos!#REF!</definedName>
    <definedName name="Carpin.Colum.redon.40" localSheetId="5">[60]Insumos!#REF!</definedName>
    <definedName name="Carpin.Colum.redon.40" localSheetId="6">[60]Insumos!#REF!</definedName>
    <definedName name="Carpin.Colum.redon.40" localSheetId="7">[60]Insumos!#REF!</definedName>
    <definedName name="Carpin.Colum.redon.40">[60]Insumos!#REF!</definedName>
    <definedName name="Carpint.Columna.30.30">'[77]Costos Mano de Obra'!$O$71</definedName>
    <definedName name="Carpint.Columna.Redon.50cm" localSheetId="2">[60]Insumos!#REF!</definedName>
    <definedName name="Carpint.Columna.Redon.50cm" localSheetId="3">[60]Insumos!#REF!</definedName>
    <definedName name="Carpint.Columna.Redon.50cm" localSheetId="4">[60]Insumos!#REF!</definedName>
    <definedName name="Carpint.Columna.Redon.50cm" localSheetId="5">[60]Insumos!#REF!</definedName>
    <definedName name="Carpint.Columna.Redon.50cm" localSheetId="6">[60]Insumos!#REF!</definedName>
    <definedName name="Carpint.Columna.Redon.50cm" localSheetId="7">[60]Insumos!#REF!</definedName>
    <definedName name="Carpint.Columna.Redon.50cm">[60]Insumos!#REF!</definedName>
    <definedName name="Carpintería.vigas.20x32">[60]Insumos!$E$172</definedName>
    <definedName name="Carpintería__Puntales_y_M.O.">'[49]LISTA DE PRECIO'!$C$16</definedName>
    <definedName name="Carpintería_de_Vigas_15x30">[60]Insumos!$E$170</definedName>
    <definedName name="Carpintería_de_Vigas_15x40">[60]Insumos!$E$171</definedName>
    <definedName name="Carpintería_de_Vigas_20x130">[60]Insumos!$E$177</definedName>
    <definedName name="Carpintería_de_Vigas_20x20">[60]Insumos!$E$173</definedName>
    <definedName name="Carpintería_de_Vigas_20x30">[60]Insumos!$E$175</definedName>
    <definedName name="Carpintería_de_Vigas_20x40">[60]Insumos!$E$174</definedName>
    <definedName name="Carpintería_de_Vigas_20x60">[60]Insumos!$E$176</definedName>
    <definedName name="Carpintería_de_Vigas_40x40">[60]Insumos!$E$178</definedName>
    <definedName name="Carpintería_de_Vigas_40x50">[60]Insumos!$E$179</definedName>
    <definedName name="Carpintería_de_Vigas_40x70">[60]Insumos!$E$180</definedName>
    <definedName name="Carpintero_1ra">[92]MO!$C$21</definedName>
    <definedName name="Carpintero_2da">[92]MO!$C$20</definedName>
    <definedName name="CARPVIGA2040" localSheetId="2">[70]M.O.!#REF!</definedName>
    <definedName name="CARPVIGA2040" localSheetId="3">[70]M.O.!#REF!</definedName>
    <definedName name="CARPVIGA2040" localSheetId="4">[70]M.O.!#REF!</definedName>
    <definedName name="CARPVIGA2040" localSheetId="5">[70]M.O.!#REF!</definedName>
    <definedName name="CARPVIGA2040" localSheetId="6">[70]M.O.!#REF!</definedName>
    <definedName name="CARPVIGA2040" localSheetId="7">[70]M.O.!#REF!</definedName>
    <definedName name="CARPVIGA2040" localSheetId="0">[70]M.O.!#REF!</definedName>
    <definedName name="CARPVIGA2040">[70]M.O.!#REF!</definedName>
    <definedName name="CARPVIGA3050" localSheetId="2">[70]M.O.!#REF!</definedName>
    <definedName name="CARPVIGA3050" localSheetId="3">[70]M.O.!#REF!</definedName>
    <definedName name="CARPVIGA3050" localSheetId="4">[70]M.O.!#REF!</definedName>
    <definedName name="CARPVIGA3050" localSheetId="5">[70]M.O.!#REF!</definedName>
    <definedName name="CARPVIGA3050" localSheetId="6">[70]M.O.!#REF!</definedName>
    <definedName name="CARPVIGA3050" localSheetId="7">[70]M.O.!#REF!</definedName>
    <definedName name="CARPVIGA3050">[70]M.O.!#REF!</definedName>
    <definedName name="CARPVIGA3060" localSheetId="2">[70]M.O.!#REF!</definedName>
    <definedName name="CARPVIGA3060" localSheetId="4">[70]M.O.!#REF!</definedName>
    <definedName name="CARPVIGA3060" localSheetId="7">[70]M.O.!#REF!</definedName>
    <definedName name="CARPVIGA3060">[70]M.O.!#REF!</definedName>
    <definedName name="CARPVIGA4080" localSheetId="2">[70]M.O.!#REF!</definedName>
    <definedName name="CARPVIGA4080" localSheetId="4">[70]M.O.!#REF!</definedName>
    <definedName name="CARPVIGA4080" localSheetId="7">[70]M.O.!#REF!</definedName>
    <definedName name="CARPVIGA4080">[70]M.O.!#REF!</definedName>
    <definedName name="CARRAMPA" localSheetId="2">[70]M.O.!#REF!</definedName>
    <definedName name="CARRAMPA" localSheetId="4">[70]M.O.!#REF!</definedName>
    <definedName name="CARRAMPA" localSheetId="7">[70]M.O.!#REF!</definedName>
    <definedName name="CARRAMPA">[70]M.O.!#REF!</definedName>
    <definedName name="CARRAMPALISACONF" localSheetId="2">#REF!</definedName>
    <definedName name="CARRAMPALISACONF" localSheetId="3">#REF!</definedName>
    <definedName name="CARRAMPALISACONF" localSheetId="4">#REF!</definedName>
    <definedName name="CARRAMPALISACONF" localSheetId="5">#REF!</definedName>
    <definedName name="CARRAMPALISACONF" localSheetId="6">#REF!</definedName>
    <definedName name="CARRAMPALISACONF" localSheetId="7">#REF!</definedName>
    <definedName name="CARRAMPALISACONF" localSheetId="0">#REF!</definedName>
    <definedName name="CARRAMPALISACONF">#REF!</definedName>
    <definedName name="CARRASTRE2" localSheetId="2">#REF!</definedName>
    <definedName name="CARRASTRE2" localSheetId="4">#REF!</definedName>
    <definedName name="CARRASTRE2" localSheetId="7">#REF!</definedName>
    <definedName name="CARRASTRE2">#REF!</definedName>
    <definedName name="CARRASTRE3" localSheetId="2">#REF!</definedName>
    <definedName name="CARRASTRE3" localSheetId="4">#REF!</definedName>
    <definedName name="CARRASTRE3" localSheetId="7">#REF!</definedName>
    <definedName name="CARRASTRE3">#REF!</definedName>
    <definedName name="CARRASTRE5" localSheetId="2">#REF!</definedName>
    <definedName name="CARRASTRE5" localSheetId="4">#REF!</definedName>
    <definedName name="CARRASTRE5" localSheetId="7">#REF!</definedName>
    <definedName name="CARRASTRE5">#REF!</definedName>
    <definedName name="CARRASTRE6" localSheetId="2">#REF!</definedName>
    <definedName name="CARRASTRE6" localSheetId="4">#REF!</definedName>
    <definedName name="CARRASTRE6" localSheetId="5">#REF!</definedName>
    <definedName name="CARRASTRE6" localSheetId="6">#REF!</definedName>
    <definedName name="CARRASTRE6" localSheetId="7">#REF!</definedName>
    <definedName name="CARRASTRE6">#REF!</definedName>
    <definedName name="Carretilla____2_P3_______TIPO_JEEP" localSheetId="2">[21]Insumos!#REF!</definedName>
    <definedName name="Carretilla____2_P3_______TIPO_JEEP" localSheetId="4">[21]Insumos!#REF!</definedName>
    <definedName name="Carretilla____2_P3_______TIPO_JEEP" localSheetId="7">[21]Insumos!#REF!</definedName>
    <definedName name="Carretilla____2_P3_______TIPO_JEEP">[21]Insumos!#REF!</definedName>
    <definedName name="CARSISALENLATES" localSheetId="2">#REF!</definedName>
    <definedName name="CARSISALENLATES" localSheetId="3">#REF!</definedName>
    <definedName name="CARSISALENLATES" localSheetId="4">#REF!</definedName>
    <definedName name="CARSISALENLATES" localSheetId="5">#REF!</definedName>
    <definedName name="CARSISALENLATES" localSheetId="6">#REF!</definedName>
    <definedName name="CARSISALENLATES" localSheetId="7">#REF!</definedName>
    <definedName name="CARSISALENLATES" localSheetId="0">#REF!</definedName>
    <definedName name="CARSISALENLATES">#REF!</definedName>
    <definedName name="CARTIJATOR" localSheetId="2">#REF!</definedName>
    <definedName name="CARTIJATOR" localSheetId="4">#REF!</definedName>
    <definedName name="CARTIJATOR" localSheetId="7">#REF!</definedName>
    <definedName name="CARTIJATOR">#REF!</definedName>
    <definedName name="CARTIJCLAV" localSheetId="2">#REF!</definedName>
    <definedName name="CARTIJCLAV" localSheetId="4">#REF!</definedName>
    <definedName name="CARTIJCLAV" localSheetId="7">#REF!</definedName>
    <definedName name="CARTIJCLAV">#REF!</definedName>
    <definedName name="CARVIGAAMA1520X20" localSheetId="2">#REF!</definedName>
    <definedName name="CARVIGAAMA1520X20" localSheetId="4">#REF!</definedName>
    <definedName name="CARVIGAAMA1520X20" localSheetId="7">#REF!</definedName>
    <definedName name="CARVIGAAMA1520X20">#REF!</definedName>
    <definedName name="CARVIGAAMA1520X30" localSheetId="2">#REF!</definedName>
    <definedName name="CARVIGAAMA1520X30" localSheetId="4">#REF!</definedName>
    <definedName name="CARVIGAAMA1520X30" localSheetId="7">#REF!</definedName>
    <definedName name="CARVIGAAMA1520X30">#REF!</definedName>
    <definedName name="CARVIGAAMA1520X40" localSheetId="2">#REF!</definedName>
    <definedName name="CARVIGAAMA1520X40" localSheetId="4">#REF!</definedName>
    <definedName name="CARVIGAAMA1520X40" localSheetId="7">#REF!</definedName>
    <definedName name="CARVIGAAMA1520X40">#REF!</definedName>
    <definedName name="CARVIGAAMA1520X50" localSheetId="2">#REF!</definedName>
    <definedName name="CARVIGAAMA1520X50" localSheetId="4">#REF!</definedName>
    <definedName name="CARVIGAAMA1520X50" localSheetId="7">#REF!</definedName>
    <definedName name="CARVIGAAMA1520X50">#REF!</definedName>
    <definedName name="CARVIGAFONDOH10" localSheetId="2">#REF!</definedName>
    <definedName name="CARVIGAFONDOH10" localSheetId="4">#REF!</definedName>
    <definedName name="CARVIGAFONDOH10" localSheetId="7">#REF!</definedName>
    <definedName name="CARVIGAFONDOH10">#REF!</definedName>
    <definedName name="CARVIGAINVTAPA10" localSheetId="2">#REF!</definedName>
    <definedName name="CARVIGAINVTAPA10" localSheetId="4">#REF!</definedName>
    <definedName name="CARVIGAINVTAPA10" localSheetId="7">#REF!</definedName>
    <definedName name="CARVIGAINVTAPA10">#REF!</definedName>
    <definedName name="CARVIGATAPAH10" localSheetId="2">#REF!</definedName>
    <definedName name="CARVIGATAPAH10" localSheetId="4">#REF!</definedName>
    <definedName name="CARVIGATAPAH10" localSheetId="7">#REF!</definedName>
    <definedName name="CARVIGATAPAH10">#REF!</definedName>
    <definedName name="CARVIGZAP40X40" localSheetId="2">#REF!</definedName>
    <definedName name="CARVIGZAP40X40" localSheetId="4">#REF!</definedName>
    <definedName name="CARVIGZAP40X40" localSheetId="7">#REF!</definedName>
    <definedName name="CARVIGZAP40X40">#REF!</definedName>
    <definedName name="CARVIGZAP50X50" localSheetId="2">#REF!</definedName>
    <definedName name="CARVIGZAP50X50" localSheetId="4">#REF!</definedName>
    <definedName name="CARVIGZAP50X50" localSheetId="7">#REF!</definedName>
    <definedName name="CARVIGZAP50X50">#REF!</definedName>
    <definedName name="CARVIGZAP60X60" localSheetId="2">#REF!</definedName>
    <definedName name="CARVIGZAP60X60" localSheetId="4">#REF!</definedName>
    <definedName name="CARVIGZAP60X60" localSheetId="7">#REF!</definedName>
    <definedName name="CARVIGZAP60X60">#REF!</definedName>
    <definedName name="CARVUELO1" localSheetId="2">#REF!</definedName>
    <definedName name="CARVUELO1" localSheetId="4">#REF!</definedName>
    <definedName name="CARVUELO1" localSheetId="7">#REF!</definedName>
    <definedName name="CARVUELO1">#REF!</definedName>
    <definedName name="CARVUELO10" localSheetId="2">#REF!</definedName>
    <definedName name="CARVUELO10" localSheetId="4">#REF!</definedName>
    <definedName name="CARVUELO10" localSheetId="7">#REF!</definedName>
    <definedName name="CARVUELO10">#REF!</definedName>
    <definedName name="CARVUELO20" localSheetId="2">#REF!</definedName>
    <definedName name="CARVUELO20" localSheetId="4">#REF!</definedName>
    <definedName name="CARVUELO20" localSheetId="7">#REF!</definedName>
    <definedName name="CARVUELO20">#REF!</definedName>
    <definedName name="CARVUELO30" localSheetId="2">#REF!</definedName>
    <definedName name="CARVUELO30" localSheetId="4">#REF!</definedName>
    <definedName name="CARVUELO30" localSheetId="7">#REF!</definedName>
    <definedName name="CARVUELO30">#REF!</definedName>
    <definedName name="CARVUELO40" localSheetId="2">#REF!</definedName>
    <definedName name="CARVUELO40" localSheetId="4">#REF!</definedName>
    <definedName name="CARVUELO40" localSheetId="7">#REF!</definedName>
    <definedName name="CARVUELO40">#REF!</definedName>
    <definedName name="CARVUELO5090" localSheetId="2">#REF!</definedName>
    <definedName name="CARVUELO5090" localSheetId="4">#REF!</definedName>
    <definedName name="CARVUELO5090" localSheetId="7">#REF!</definedName>
    <definedName name="CARVUELO5090">#REF!</definedName>
    <definedName name="CARZINC" localSheetId="2">#REF!</definedName>
    <definedName name="CARZINC" localSheetId="4">#REF!</definedName>
    <definedName name="CARZINC" localSheetId="7">#REF!</definedName>
    <definedName name="CARZINC">#REF!</definedName>
    <definedName name="CARZINCENLATES" localSheetId="2">#REF!</definedName>
    <definedName name="CARZINCENLATES" localSheetId="4">#REF!</definedName>
    <definedName name="CARZINCENLATES" localSheetId="7">#REF!</definedName>
    <definedName name="CARZINCENLATES">#REF!</definedName>
    <definedName name="CASBESTO" localSheetId="2">[70]M.O.!#REF!</definedName>
    <definedName name="CASBESTO" localSheetId="4">[70]M.O.!#REF!</definedName>
    <definedName name="CASBESTO" localSheetId="7">[70]M.O.!#REF!</definedName>
    <definedName name="CASBESTO">[70]M.O.!#REF!</definedName>
    <definedName name="CASCAJO" localSheetId="2">#REF!</definedName>
    <definedName name="CASCAJO" localSheetId="3">#REF!</definedName>
    <definedName name="CASCAJO" localSheetId="4">#REF!</definedName>
    <definedName name="CASCAJO" localSheetId="5">#REF!</definedName>
    <definedName name="CASCAJO" localSheetId="6">#REF!</definedName>
    <definedName name="CASCAJO" localSheetId="7">#REF!</definedName>
    <definedName name="CASCAJO" localSheetId="0">#REF!</definedName>
    <definedName name="CASCAJO">#REF!</definedName>
    <definedName name="Cascajo_Limpio">[48]Insumos!$B$13:$D$13</definedName>
    <definedName name="Cascajo_Sucio" localSheetId="2">[21]Insumos!#REF!</definedName>
    <definedName name="Cascajo_Sucio" localSheetId="3">[21]Insumos!#REF!</definedName>
    <definedName name="Cascajo_Sucio" localSheetId="4">[21]Insumos!#REF!</definedName>
    <definedName name="Cascajo_Sucio" localSheetId="5">[21]Insumos!#REF!</definedName>
    <definedName name="Cascajo_Sucio" localSheetId="6">[21]Insumos!#REF!</definedName>
    <definedName name="Cascajo_Sucio" localSheetId="7">[21]Insumos!#REF!</definedName>
    <definedName name="Cascajo_Sucio" localSheetId="0">[21]Insumos!#REF!</definedName>
    <definedName name="Cascajo_Sucio">[21]Insumos!#REF!</definedName>
    <definedName name="CASETA" localSheetId="2">'[25]anal term'!#REF!</definedName>
    <definedName name="CASETA" localSheetId="3">'[25]anal term'!#REF!</definedName>
    <definedName name="CASETA" localSheetId="4">'[25]anal term'!#REF!</definedName>
    <definedName name="CASETA" localSheetId="5">'[25]anal term'!#REF!</definedName>
    <definedName name="CASETA" localSheetId="6">'[25]anal term'!#REF!</definedName>
    <definedName name="CASETA" localSheetId="7">'[25]anal term'!#REF!</definedName>
    <definedName name="CASETA">'[25]anal term'!#REF!</definedName>
    <definedName name="Caseta.Control" localSheetId="2">#REF!</definedName>
    <definedName name="Caseta.Control" localSheetId="3">#REF!</definedName>
    <definedName name="Caseta.Control" localSheetId="4">#REF!</definedName>
    <definedName name="Caseta.Control" localSheetId="5">#REF!</definedName>
    <definedName name="Caseta.Control" localSheetId="6">#REF!</definedName>
    <definedName name="Caseta.Control" localSheetId="7">#REF!</definedName>
    <definedName name="Caseta.Control">#REF!</definedName>
    <definedName name="caseta.planta.electrica">[60]Resumen!$D$26</definedName>
    <definedName name="Caseta.Playa" localSheetId="2">#REF!</definedName>
    <definedName name="Caseta.Playa" localSheetId="3">#REF!</definedName>
    <definedName name="Caseta.Playa" localSheetId="4">#REF!</definedName>
    <definedName name="Caseta.Playa" localSheetId="5">#REF!</definedName>
    <definedName name="Caseta.Playa" localSheetId="6">#REF!</definedName>
    <definedName name="Caseta.Playa" localSheetId="7">#REF!</definedName>
    <definedName name="Caseta.Playa">#REF!</definedName>
    <definedName name="CASETA_DE_PLANTA_ELECTRICA">'[60]Caseta de planta'!$H$71</definedName>
    <definedName name="CASETA200" localSheetId="2">#REF!</definedName>
    <definedName name="CASETA200" localSheetId="3">#REF!</definedName>
    <definedName name="CASETA200" localSheetId="4">#REF!</definedName>
    <definedName name="CASETA200" localSheetId="5">#REF!</definedName>
    <definedName name="CASETA200" localSheetId="6">#REF!</definedName>
    <definedName name="CASETA200" localSheetId="7">#REF!</definedName>
    <definedName name="CASETA200" localSheetId="0">#REF!</definedName>
    <definedName name="CASETA200">#REF!</definedName>
    <definedName name="CASETA200M2" localSheetId="2">#REF!</definedName>
    <definedName name="CASETA200M2" localSheetId="4">#REF!</definedName>
    <definedName name="CASETA200M2" localSheetId="7">#REF!</definedName>
    <definedName name="CASETA200M2">#REF!</definedName>
    <definedName name="CASETA500" localSheetId="2">#REF!</definedName>
    <definedName name="CASETA500" localSheetId="3">#REF!</definedName>
    <definedName name="CASETA500" localSheetId="4">#REF!</definedName>
    <definedName name="CASETA500" localSheetId="5">#REF!</definedName>
    <definedName name="CASETA500" localSheetId="6">#REF!</definedName>
    <definedName name="CASETA500" localSheetId="7">#REF!</definedName>
    <definedName name="CASETA500" localSheetId="0">#REF!</definedName>
    <definedName name="CASETA500">#REF!</definedName>
    <definedName name="CASETAM2" localSheetId="2">#REF!</definedName>
    <definedName name="CASETAM2" localSheetId="4">#REF!</definedName>
    <definedName name="CASETAM2" localSheetId="7">#REF!</definedName>
    <definedName name="CASETAM2">#REF!</definedName>
    <definedName name="casino" localSheetId="2">#REF!</definedName>
    <definedName name="casino" localSheetId="4">#REF!</definedName>
    <definedName name="casino" localSheetId="7">#REF!</definedName>
    <definedName name="casino">#REF!</definedName>
    <definedName name="Casino.Col.C" localSheetId="2">[65]Análisis!#REF!</definedName>
    <definedName name="Casino.Col.C" localSheetId="4">[65]Análisis!#REF!</definedName>
    <definedName name="Casino.Col.C" localSheetId="7">[65]Análisis!#REF!</definedName>
    <definedName name="Casino.Col.C">[65]Análisis!#REF!</definedName>
    <definedName name="Casino.Col.C1" localSheetId="2">[65]Análisis!#REF!</definedName>
    <definedName name="Casino.Col.C1" localSheetId="4">[65]Análisis!#REF!</definedName>
    <definedName name="Casino.Col.C1" localSheetId="7">[65]Análisis!#REF!</definedName>
    <definedName name="Casino.Col.C1">[65]Análisis!#REF!</definedName>
    <definedName name="Casino.Col.C2" localSheetId="2">[65]Análisis!#REF!</definedName>
    <definedName name="Casino.Col.C2" localSheetId="4">[65]Análisis!#REF!</definedName>
    <definedName name="Casino.Col.C2" localSheetId="7">[65]Análisis!#REF!</definedName>
    <definedName name="Casino.Col.C2">[65]Análisis!#REF!</definedName>
    <definedName name="Casino.Col.C3" localSheetId="2">[65]Análisis!#REF!</definedName>
    <definedName name="Casino.Col.C3" localSheetId="4">[65]Análisis!#REF!</definedName>
    <definedName name="Casino.Col.C3" localSheetId="7">[65]Análisis!#REF!</definedName>
    <definedName name="Casino.Col.C3">[65]Análisis!#REF!</definedName>
    <definedName name="Casino.Col.C4" localSheetId="2">[65]Análisis!#REF!</definedName>
    <definedName name="Casino.Col.C4" localSheetId="4">[65]Análisis!#REF!</definedName>
    <definedName name="Casino.Col.C4" localSheetId="7">[65]Análisis!#REF!</definedName>
    <definedName name="Casino.Col.C4">[65]Análisis!#REF!</definedName>
    <definedName name="Casino.Col.C5" localSheetId="2">[65]Análisis!#REF!</definedName>
    <definedName name="Casino.Col.C5" localSheetId="4">[65]Análisis!#REF!</definedName>
    <definedName name="Casino.Col.C5" localSheetId="7">[65]Análisis!#REF!</definedName>
    <definedName name="Casino.Col.C5">[65]Análisis!#REF!</definedName>
    <definedName name="Casino.Losa" localSheetId="2">[65]Análisis!#REF!</definedName>
    <definedName name="Casino.Losa" localSheetId="4">[65]Análisis!#REF!</definedName>
    <definedName name="Casino.Losa" localSheetId="7">[65]Análisis!#REF!</definedName>
    <definedName name="Casino.Losa">[65]Análisis!#REF!</definedName>
    <definedName name="Casino.V1" localSheetId="2">[65]Análisis!#REF!</definedName>
    <definedName name="Casino.V1" localSheetId="4">[65]Análisis!#REF!</definedName>
    <definedName name="Casino.V1" localSheetId="7">[65]Análisis!#REF!</definedName>
    <definedName name="Casino.V1">[65]Análisis!#REF!</definedName>
    <definedName name="Casino.V2" localSheetId="2">[65]Análisis!#REF!</definedName>
    <definedName name="Casino.V2" localSheetId="4">[65]Análisis!#REF!</definedName>
    <definedName name="Casino.V2" localSheetId="7">[65]Análisis!#REF!</definedName>
    <definedName name="Casino.V2">[65]Análisis!#REF!</definedName>
    <definedName name="Casino.V3" localSheetId="2">[65]Análisis!#REF!</definedName>
    <definedName name="Casino.V3" localSheetId="4">[65]Análisis!#REF!</definedName>
    <definedName name="Casino.V3" localSheetId="7">[65]Análisis!#REF!</definedName>
    <definedName name="Casino.V3">[65]Análisis!#REF!</definedName>
    <definedName name="Casino.V4" localSheetId="2">[65]Análisis!#REF!</definedName>
    <definedName name="Casino.V4" localSheetId="4">[65]Análisis!#REF!</definedName>
    <definedName name="Casino.V4" localSheetId="7">[65]Análisis!#REF!</definedName>
    <definedName name="Casino.V4">[65]Análisis!#REF!</definedName>
    <definedName name="Casino.V5" localSheetId="2">[65]Análisis!#REF!</definedName>
    <definedName name="Casino.V5" localSheetId="4">[65]Análisis!#REF!</definedName>
    <definedName name="Casino.V5" localSheetId="7">[65]Análisis!#REF!</definedName>
    <definedName name="Casino.V5">[65]Análisis!#REF!</definedName>
    <definedName name="Casino.V6" localSheetId="2">[65]Análisis!#REF!</definedName>
    <definedName name="Casino.V6" localSheetId="4">[65]Análisis!#REF!</definedName>
    <definedName name="Casino.V6" localSheetId="7">[65]Análisis!#REF!</definedName>
    <definedName name="Casino.V6">[65]Análisis!#REF!</definedName>
    <definedName name="Casino.Vp" localSheetId="2">[65]Análisis!#REF!</definedName>
    <definedName name="Casino.Vp" localSheetId="4">[65]Análisis!#REF!</definedName>
    <definedName name="Casino.Vp" localSheetId="7">[65]Análisis!#REF!</definedName>
    <definedName name="Casino.Vp">[65]Análisis!#REF!</definedName>
    <definedName name="Casino.Zap.C2" localSheetId="2">[65]Análisis!#REF!</definedName>
    <definedName name="Casino.Zap.C2" localSheetId="4">[65]Análisis!#REF!</definedName>
    <definedName name="Casino.Zap.C2" localSheetId="7">[65]Análisis!#REF!</definedName>
    <definedName name="Casino.Zap.C2">[65]Análisis!#REF!</definedName>
    <definedName name="Casino.Zap.Z3" localSheetId="2">[65]Análisis!#REF!</definedName>
    <definedName name="Casino.Zap.Z3" localSheetId="4">[65]Análisis!#REF!</definedName>
    <definedName name="Casino.Zap.Z3" localSheetId="7">[65]Análisis!#REF!</definedName>
    <definedName name="Casino.Zap.Z3">[65]Análisis!#REF!</definedName>
    <definedName name="Casino.Zap.Z4" localSheetId="2">[65]Análisis!#REF!</definedName>
    <definedName name="Casino.Zap.Z4" localSheetId="4">[65]Análisis!#REF!</definedName>
    <definedName name="Casino.Zap.Z4" localSheetId="7">[65]Análisis!#REF!</definedName>
    <definedName name="Casino.Zap.Z4">[65]Análisis!#REF!</definedName>
    <definedName name="Casino.Zap.Zc1" localSheetId="2">[65]Análisis!#REF!</definedName>
    <definedName name="Casino.Zap.Zc1" localSheetId="4">[65]Análisis!#REF!</definedName>
    <definedName name="Casino.Zap.Zc1" localSheetId="7">[65]Análisis!#REF!</definedName>
    <definedName name="Casino.Zap.Zc1">[65]Análisis!#REF!</definedName>
    <definedName name="Casting_Bed" localSheetId="2">[57]Insumos!#REF!</definedName>
    <definedName name="Casting_Bed" localSheetId="4">[57]Insumos!#REF!</definedName>
    <definedName name="Casting_Bed" localSheetId="7">[57]Insumos!#REF!</definedName>
    <definedName name="Casting_Bed">[57]Insumos!#REF!</definedName>
    <definedName name="Casting_Bed_2">#N/A</definedName>
    <definedName name="Casting_Bed_3">#N/A</definedName>
    <definedName name="CAT214BFT">[51]EQUIPOS!$I$15</definedName>
    <definedName name="Cat950B">[51]EQUIPOS!$I$14</definedName>
    <definedName name="cave2" localSheetId="2">[25]Volumenes!#REF!</definedName>
    <definedName name="cave2" localSheetId="3">[25]Volumenes!#REF!</definedName>
    <definedName name="cave2" localSheetId="4">[25]Volumenes!#REF!</definedName>
    <definedName name="cave2" localSheetId="5">[25]Volumenes!#REF!</definedName>
    <definedName name="cave2" localSheetId="6">[25]Volumenes!#REF!</definedName>
    <definedName name="cave2" localSheetId="7">[25]Volumenes!#REF!</definedName>
    <definedName name="cave2">[25]Volumenes!#REF!</definedName>
    <definedName name="cave3" localSheetId="2">[25]Volumenes!#REF!</definedName>
    <definedName name="cave3" localSheetId="3">[25]Volumenes!#REF!</definedName>
    <definedName name="cave3" localSheetId="4">[25]Volumenes!#REF!</definedName>
    <definedName name="cave3" localSheetId="5">[25]Volumenes!#REF!</definedName>
    <definedName name="cave3" localSheetId="6">[25]Volumenes!#REF!</definedName>
    <definedName name="cave3" localSheetId="7">[25]Volumenes!#REF!</definedName>
    <definedName name="cave3">[25]Volumenes!#REF!</definedName>
    <definedName name="cave3y" localSheetId="2">[25]Volumenes!#REF!</definedName>
    <definedName name="cave3y" localSheetId="4">[25]Volumenes!#REF!</definedName>
    <definedName name="cave3y" localSheetId="7">[25]Volumenes!#REF!</definedName>
    <definedName name="cave3y">[25]Volumenes!#REF!</definedName>
    <definedName name="caventa2" localSheetId="2">[25]Volumenes!#REF!</definedName>
    <definedName name="caventa2" localSheetId="4">[25]Volumenes!#REF!</definedName>
    <definedName name="caventa2" localSheetId="7">[25]Volumenes!#REF!</definedName>
    <definedName name="caventa2">[25]Volumenes!#REF!</definedName>
    <definedName name="CAVOSC" localSheetId="2">#REF!</definedName>
    <definedName name="CAVOSC" localSheetId="3">#REF!</definedName>
    <definedName name="CAVOSC" localSheetId="4">#REF!</definedName>
    <definedName name="CAVOSC" localSheetId="5">#REF!</definedName>
    <definedName name="CAVOSC" localSheetId="6">#REF!</definedName>
    <definedName name="CAVOSC" localSheetId="7">#REF!</definedName>
    <definedName name="CAVOSC" localSheetId="0">#REF!</definedName>
    <definedName name="CAVOSC">#REF!</definedName>
    <definedName name="CB" localSheetId="2">#REF!</definedName>
    <definedName name="CB" localSheetId="4">#REF!</definedName>
    <definedName name="CB" localSheetId="7">#REF!</definedName>
    <definedName name="CB">#REF!</definedName>
    <definedName name="CBAJVEN2" localSheetId="2">#REF!</definedName>
    <definedName name="CBAJVEN2" localSheetId="4">#REF!</definedName>
    <definedName name="CBAJVEN2" localSheetId="7">#REF!</definedName>
    <definedName name="CBAJVEN2">#REF!</definedName>
    <definedName name="CBAJVEN3">[35]M.O.!$C$594</definedName>
    <definedName name="CBAJVEN4">[35]M.O.!$C$595</definedName>
    <definedName name="CBAJVEN5" localSheetId="2">#REF!</definedName>
    <definedName name="CBAJVEN5" localSheetId="3">#REF!</definedName>
    <definedName name="CBAJVEN5" localSheetId="4">#REF!</definedName>
    <definedName name="CBAJVEN5" localSheetId="5">#REF!</definedName>
    <definedName name="CBAJVEN5" localSheetId="6">#REF!</definedName>
    <definedName name="CBAJVEN5" localSheetId="7">#REF!</definedName>
    <definedName name="CBAJVEN5" localSheetId="0">#REF!</definedName>
    <definedName name="CBAJVEN5">#REF!</definedName>
    <definedName name="CBANERAESP" localSheetId="2">#REF!</definedName>
    <definedName name="CBANERAESP" localSheetId="4">#REF!</definedName>
    <definedName name="CBANERAESP" localSheetId="5">#REF!</definedName>
    <definedName name="CBANERAESP" localSheetId="6">#REF!</definedName>
    <definedName name="CBANERAESP" localSheetId="7">#REF!</definedName>
    <definedName name="CBANERAESP">#REF!</definedName>
    <definedName name="CBANERALIV" localSheetId="2">#REF!</definedName>
    <definedName name="CBANERALIV" localSheetId="4">#REF!</definedName>
    <definedName name="CBANERALIV" localSheetId="7">#REF!</definedName>
    <definedName name="CBANERALIV">#REF!</definedName>
    <definedName name="CBANERAPES" localSheetId="2">#REF!</definedName>
    <definedName name="CBANERAPES" localSheetId="4">#REF!</definedName>
    <definedName name="CBANERAPES" localSheetId="7">#REF!</definedName>
    <definedName name="CBANERAPES">#REF!</definedName>
    <definedName name="CBANERAPVC" localSheetId="2">#REF!</definedName>
    <definedName name="CBANERAPVC" localSheetId="4">#REF!</definedName>
    <definedName name="CBANERAPVC" localSheetId="5">#REF!</definedName>
    <definedName name="CBANERAPVC" localSheetId="6">#REF!</definedName>
    <definedName name="CBANERAPVC" localSheetId="7">#REF!</definedName>
    <definedName name="CBANERAPVC">#REF!</definedName>
    <definedName name="CBASEBAN" localSheetId="2">#REF!</definedName>
    <definedName name="CBASEBAN" localSheetId="4">#REF!</definedName>
    <definedName name="CBASEBAN" localSheetId="7">#REF!</definedName>
    <definedName name="CBASEBAN">#REF!</definedName>
    <definedName name="CBIDET" localSheetId="2">#REF!</definedName>
    <definedName name="CBIDET" localSheetId="4">#REF!</definedName>
    <definedName name="CBIDET" localSheetId="7">#REF!</definedName>
    <definedName name="CBIDET">#REF!</definedName>
    <definedName name="CBLOCK10" localSheetId="2">[70]Ins!#REF!</definedName>
    <definedName name="CBLOCK10" localSheetId="4">[70]Ins!#REF!</definedName>
    <definedName name="CBLOCK10" localSheetId="7">[70]Ins!#REF!</definedName>
    <definedName name="CBLOCK10">[70]Ins!#REF!</definedName>
    <definedName name="CBLOCK12" localSheetId="2">#REF!</definedName>
    <definedName name="CBLOCK12" localSheetId="3">#REF!</definedName>
    <definedName name="CBLOCK12" localSheetId="4">#REF!</definedName>
    <definedName name="CBLOCK12" localSheetId="5">#REF!</definedName>
    <definedName name="CBLOCK12" localSheetId="6">#REF!</definedName>
    <definedName name="CBLOCK12" localSheetId="7">#REF!</definedName>
    <definedName name="CBLOCK12" localSheetId="0">#REF!</definedName>
    <definedName name="CBLOCK12">#REF!</definedName>
    <definedName name="CBLOCK4">[35]M.O.!$C$21</definedName>
    <definedName name="CBLOCK5" localSheetId="2">#REF!</definedName>
    <definedName name="CBLOCK5" localSheetId="3">#REF!</definedName>
    <definedName name="CBLOCK5" localSheetId="4">#REF!</definedName>
    <definedName name="CBLOCK5" localSheetId="5">#REF!</definedName>
    <definedName name="CBLOCK5" localSheetId="6">#REF!</definedName>
    <definedName name="CBLOCK5" localSheetId="7">#REF!</definedName>
    <definedName name="CBLOCK5" localSheetId="0">#REF!</definedName>
    <definedName name="CBLOCK5">#REF!</definedName>
    <definedName name="CBLOCK52520" localSheetId="2">#REF!</definedName>
    <definedName name="CBLOCK52520" localSheetId="4">#REF!</definedName>
    <definedName name="CBLOCK52520" localSheetId="7">#REF!</definedName>
    <definedName name="CBLOCK52520">#REF!</definedName>
    <definedName name="CBLOCK6">[35]M.O.!$C$23</definedName>
    <definedName name="CBLOCK6818" localSheetId="2">#REF!</definedName>
    <definedName name="CBLOCK6818" localSheetId="3">#REF!</definedName>
    <definedName name="CBLOCK6818" localSheetId="4">#REF!</definedName>
    <definedName name="CBLOCK6818" localSheetId="5">#REF!</definedName>
    <definedName name="CBLOCK6818" localSheetId="6">#REF!</definedName>
    <definedName name="CBLOCK6818" localSheetId="7">#REF!</definedName>
    <definedName name="CBLOCK6818" localSheetId="0">#REF!</definedName>
    <definedName name="CBLOCK6818">#REF!</definedName>
    <definedName name="CBLOCK8">[35]M.O.!$C$25</definedName>
    <definedName name="CBLOCKCRI" localSheetId="2">#REF!</definedName>
    <definedName name="CBLOCKCRI" localSheetId="3">#REF!</definedName>
    <definedName name="CBLOCKCRI" localSheetId="4">#REF!</definedName>
    <definedName name="CBLOCKCRI" localSheetId="5">#REF!</definedName>
    <definedName name="CBLOCKCRI" localSheetId="6">#REF!</definedName>
    <definedName name="CBLOCKCRI" localSheetId="7">#REF!</definedName>
    <definedName name="CBLOCKCRI" localSheetId="0">#REF!</definedName>
    <definedName name="CBLOCKCRI">#REF!</definedName>
    <definedName name="CBLOCKIRR" localSheetId="2">#REF!</definedName>
    <definedName name="CBLOCKIRR" localSheetId="4">#REF!</definedName>
    <definedName name="CBLOCKIRR" localSheetId="7">#REF!</definedName>
    <definedName name="CBLOCKIRR">#REF!</definedName>
    <definedName name="CBLOCKORN" localSheetId="2">#REF!</definedName>
    <definedName name="CBLOCKORN" localSheetId="4">#REF!</definedName>
    <definedName name="CBLOCKORN" localSheetId="7">#REF!</definedName>
    <definedName name="CBLOCKORN">#REF!</definedName>
    <definedName name="CBOMCC114" localSheetId="2">#REF!</definedName>
    <definedName name="CBOMCC114" localSheetId="4">#REF!</definedName>
    <definedName name="CBOMCC114" localSheetId="5">#REF!</definedName>
    <definedName name="CBOMCC114" localSheetId="6">#REF!</definedName>
    <definedName name="CBOMCC114" localSheetId="7">#REF!</definedName>
    <definedName name="CBOMCC114">#REF!</definedName>
    <definedName name="CBOMCC34" localSheetId="2">#REF!</definedName>
    <definedName name="CBOMCC34" localSheetId="4">#REF!</definedName>
    <definedName name="CBOMCC34" localSheetId="5">#REF!</definedName>
    <definedName name="CBOMCC34" localSheetId="6">#REF!</definedName>
    <definedName name="CBOMCC34" localSheetId="7">#REF!</definedName>
    <definedName name="CBOMCC34">#REF!</definedName>
    <definedName name="CBOMSC1" localSheetId="2">#REF!</definedName>
    <definedName name="CBOMSC1" localSheetId="4">#REF!</definedName>
    <definedName name="CBOMSC1" localSheetId="5">#REF!</definedName>
    <definedName name="CBOMSC1" localSheetId="6">#REF!</definedName>
    <definedName name="CBOMSC1" localSheetId="7">#REF!</definedName>
    <definedName name="CBOMSC1">#REF!</definedName>
    <definedName name="CBOMSC112" localSheetId="2">#REF!</definedName>
    <definedName name="CBOMSC112" localSheetId="4">#REF!</definedName>
    <definedName name="CBOMSC112" localSheetId="5">#REF!</definedName>
    <definedName name="CBOMSC112" localSheetId="6">#REF!</definedName>
    <definedName name="CBOMSC112" localSheetId="7">#REF!</definedName>
    <definedName name="CBOMSC112">#REF!</definedName>
    <definedName name="CBOMSC34">[35]M.O.!$C$603</definedName>
    <definedName name="CBOTCOEMP" localSheetId="2">#REF!</definedName>
    <definedName name="CBOTCOEMP" localSheetId="3">#REF!</definedName>
    <definedName name="CBOTCOEMP" localSheetId="4">#REF!</definedName>
    <definedName name="CBOTCOEMP" localSheetId="5">#REF!</definedName>
    <definedName name="CBOTCOEMP" localSheetId="6">#REF!</definedName>
    <definedName name="CBOTCOEMP" localSheetId="7">#REF!</definedName>
    <definedName name="CBOTCOEMP" localSheetId="0">#REF!</definedName>
    <definedName name="CBOTCOEMP">#REF!</definedName>
    <definedName name="CBOTCOSUP" localSheetId="2">#REF!</definedName>
    <definedName name="CBOTCOSUP" localSheetId="4">#REF!</definedName>
    <definedName name="CBOTCOSUP" localSheetId="5">#REF!</definedName>
    <definedName name="CBOTCOSUP" localSheetId="6">#REF!</definedName>
    <definedName name="CBOTCOSUP" localSheetId="7">#REF!</definedName>
    <definedName name="CBOTCOSUP">#REF!</definedName>
    <definedName name="CBOTLUEMP" localSheetId="2">#REF!</definedName>
    <definedName name="CBOTLUEMP" localSheetId="4">#REF!</definedName>
    <definedName name="CBOTLUEMP" localSheetId="5">#REF!</definedName>
    <definedName name="CBOTLUEMP" localSheetId="6">#REF!</definedName>
    <definedName name="CBOTLUEMP" localSheetId="7">#REF!</definedName>
    <definedName name="CBOTLUEMP">#REF!</definedName>
    <definedName name="CBOTLUSUP" localSheetId="2">#REF!</definedName>
    <definedName name="CBOTLUSUP" localSheetId="4">#REF!</definedName>
    <definedName name="CBOTLUSUP" localSheetId="5">#REF!</definedName>
    <definedName name="CBOTLUSUP" localSheetId="6">#REF!</definedName>
    <definedName name="CBOTLUSUP" localSheetId="7">#REF!</definedName>
    <definedName name="CBOTLUSUP">#REF!</definedName>
    <definedName name="CBOTON" localSheetId="2">#REF!</definedName>
    <definedName name="CBOTON" localSheetId="4">#REF!</definedName>
    <definedName name="CBOTON" localSheetId="7">#REF!</definedName>
    <definedName name="CBOTON">#REF!</definedName>
    <definedName name="CBREAKERS">[35]M.O.!$C$489</definedName>
    <definedName name="CC">[38]Personalizar!$G$22:$G$25</definedName>
    <definedName name="CCALENT1850" localSheetId="2">#REF!</definedName>
    <definedName name="CCALENT1850" localSheetId="3">#REF!</definedName>
    <definedName name="CCALENT1850" localSheetId="4">#REF!</definedName>
    <definedName name="CCALENT1850" localSheetId="5">#REF!</definedName>
    <definedName name="CCALENT1850" localSheetId="6">#REF!</definedName>
    <definedName name="CCALENT1850" localSheetId="7">#REF!</definedName>
    <definedName name="CCALENT1850" localSheetId="0">#REF!</definedName>
    <definedName name="CCALENT1850">#REF!</definedName>
    <definedName name="CCALENT612" localSheetId="2">#REF!</definedName>
    <definedName name="CCALENT612" localSheetId="4">#REF!</definedName>
    <definedName name="CCALENT612" localSheetId="5">#REF!</definedName>
    <definedName name="CCALENT612" localSheetId="6">#REF!</definedName>
    <definedName name="CCALENT612" localSheetId="7">#REF!</definedName>
    <definedName name="CCALENT612">#REF!</definedName>
    <definedName name="CCALENTGAS" localSheetId="2">#REF!</definedName>
    <definedName name="CCALENTGAS" localSheetId="4">#REF!</definedName>
    <definedName name="CCALENTGAS" localSheetId="5">#REF!</definedName>
    <definedName name="CCALENTGAS" localSheetId="6">#REF!</definedName>
    <definedName name="CCALENTGAS" localSheetId="7">#REF!</definedName>
    <definedName name="CCALENTGAS">#REF!</definedName>
    <definedName name="CCAMINS2" localSheetId="2">#REF!</definedName>
    <definedName name="CCAMINS2" localSheetId="4">#REF!</definedName>
    <definedName name="CCAMINS2" localSheetId="7">#REF!</definedName>
    <definedName name="CCAMINS2">#REF!</definedName>
    <definedName name="CCAMINS3Y4" localSheetId="2">#REF!</definedName>
    <definedName name="CCAMINS3Y4" localSheetId="4">#REF!</definedName>
    <definedName name="CCAMINS3Y4" localSheetId="7">#REF!</definedName>
    <definedName name="CCAMINS3Y4">#REF!</definedName>
    <definedName name="CCAMINS5Y6" localSheetId="2">#REF!</definedName>
    <definedName name="CCAMINS5Y6" localSheetId="4">#REF!</definedName>
    <definedName name="CCAMINS5Y6" localSheetId="7">#REF!</definedName>
    <definedName name="CCAMINS5Y6">#REF!</definedName>
    <definedName name="CCOLAGUACOB1" localSheetId="2">#REF!</definedName>
    <definedName name="CCOLAGUACOB1" localSheetId="4">#REF!</definedName>
    <definedName name="CCOLAGUACOB1" localSheetId="5">#REF!</definedName>
    <definedName name="CCOLAGUACOB1" localSheetId="6">#REF!</definedName>
    <definedName name="CCOLAGUACOB1" localSheetId="7">#REF!</definedName>
    <definedName name="CCOLAGUACOB1">#REF!</definedName>
    <definedName name="CCOLAGUACOB12" localSheetId="2">#REF!</definedName>
    <definedName name="CCOLAGUACOB12" localSheetId="4">#REF!</definedName>
    <definedName name="CCOLAGUACOB12" localSheetId="5">#REF!</definedName>
    <definedName name="CCOLAGUACOB12" localSheetId="6">#REF!</definedName>
    <definedName name="CCOLAGUACOB12" localSheetId="7">#REF!</definedName>
    <definedName name="CCOLAGUACOB12">#REF!</definedName>
    <definedName name="CCOLAGUACOB34" localSheetId="2">#REF!</definedName>
    <definedName name="CCOLAGUACOB34" localSheetId="4">#REF!</definedName>
    <definedName name="CCOLAGUACOB34" localSheetId="5">#REF!</definedName>
    <definedName name="CCOLAGUACOB34" localSheetId="6">#REF!</definedName>
    <definedName name="CCOLAGUACOB34" localSheetId="7">#REF!</definedName>
    <definedName name="CCOLAGUACOB34">#REF!</definedName>
    <definedName name="CCOLAGUAHG1114" localSheetId="2">#REF!</definedName>
    <definedName name="CCOLAGUAHG1114" localSheetId="4">#REF!</definedName>
    <definedName name="CCOLAGUAHG1114" localSheetId="5">#REF!</definedName>
    <definedName name="CCOLAGUAHG1114" localSheetId="6">#REF!</definedName>
    <definedName name="CCOLAGUAHG1114" localSheetId="7">#REF!</definedName>
    <definedName name="CCOLAGUAHG1114">#REF!</definedName>
    <definedName name="CCOLAGUAHG112" localSheetId="2">#REF!</definedName>
    <definedName name="CCOLAGUAHG112" localSheetId="4">#REF!</definedName>
    <definedName name="CCOLAGUAHG112" localSheetId="5">#REF!</definedName>
    <definedName name="CCOLAGUAHG112" localSheetId="6">#REF!</definedName>
    <definedName name="CCOLAGUAHG112" localSheetId="7">#REF!</definedName>
    <definedName name="CCOLAGUAHG112">#REF!</definedName>
    <definedName name="CCOLAGUAHG1234" localSheetId="2">#REF!</definedName>
    <definedName name="CCOLAGUAHG1234" localSheetId="4">#REF!</definedName>
    <definedName name="CCOLAGUAHG1234" localSheetId="5">#REF!</definedName>
    <definedName name="CCOLAGUAHG1234" localSheetId="6">#REF!</definedName>
    <definedName name="CCOLAGUAHG1234" localSheetId="7">#REF!</definedName>
    <definedName name="CCOLAGUAHG1234">#REF!</definedName>
    <definedName name="CCOLAGUAHG2" localSheetId="2">#REF!</definedName>
    <definedName name="CCOLAGUAHG2" localSheetId="4">#REF!</definedName>
    <definedName name="CCOLAGUAHG2" localSheetId="5">#REF!</definedName>
    <definedName name="CCOLAGUAHG2" localSheetId="6">#REF!</definedName>
    <definedName name="CCOLAGUAHG2" localSheetId="7">#REF!</definedName>
    <definedName name="CCOLAGUAHG2">#REF!</definedName>
    <definedName name="CCOLAGUAHG3" localSheetId="2">#REF!</definedName>
    <definedName name="CCOLAGUAHG3" localSheetId="4">#REF!</definedName>
    <definedName name="CCOLAGUAHG3" localSheetId="5">#REF!</definedName>
    <definedName name="CCOLAGUAHG3" localSheetId="6">#REF!</definedName>
    <definedName name="CCOLAGUAHG3" localSheetId="7">#REF!</definedName>
    <definedName name="CCOLAGUAHG3">#REF!</definedName>
    <definedName name="CCOLAGUAHG4" localSheetId="2">#REF!</definedName>
    <definedName name="CCOLAGUAHG4" localSheetId="4">#REF!</definedName>
    <definedName name="CCOLAGUAHG4" localSheetId="5">#REF!</definedName>
    <definedName name="CCOLAGUAHG4" localSheetId="6">#REF!</definedName>
    <definedName name="CCOLAGUAHG4" localSheetId="7">#REF!</definedName>
    <definedName name="CCOLAGUAHG4">#REF!</definedName>
    <definedName name="CCOLAGUAHG5" localSheetId="2">#REF!</definedName>
    <definedName name="CCOLAGUAHG5" localSheetId="4">#REF!</definedName>
    <definedName name="CCOLAGUAHG5" localSheetId="5">#REF!</definedName>
    <definedName name="CCOLAGUAHG5" localSheetId="6">#REF!</definedName>
    <definedName name="CCOLAGUAHG5" localSheetId="7">#REF!</definedName>
    <definedName name="CCOLAGUAHG5">#REF!</definedName>
    <definedName name="CCONSEP1C4" localSheetId="2">#REF!</definedName>
    <definedName name="CCONSEP1C4" localSheetId="4">#REF!</definedName>
    <definedName name="CCONSEP1C4" localSheetId="5">#REF!</definedName>
    <definedName name="CCONSEP1C4" localSheetId="6">#REF!</definedName>
    <definedName name="CCONSEP1C4" localSheetId="7">#REF!</definedName>
    <definedName name="CCONSEP1C4">#REF!</definedName>
    <definedName name="CCONSEP1C5" localSheetId="2">#REF!</definedName>
    <definedName name="CCONSEP1C5" localSheetId="4">#REF!</definedName>
    <definedName name="CCONSEP1C5" localSheetId="5">#REF!</definedName>
    <definedName name="CCONSEP1C5" localSheetId="6">#REF!</definedName>
    <definedName name="CCONSEP1C5" localSheetId="7">#REF!</definedName>
    <definedName name="CCONSEP1C5">#REF!</definedName>
    <definedName name="CCONSEP1C6" localSheetId="2">#REF!</definedName>
    <definedName name="CCONSEP1C6" localSheetId="4">#REF!</definedName>
    <definedName name="CCONSEP1C6" localSheetId="5">#REF!</definedName>
    <definedName name="CCONSEP1C6" localSheetId="6">#REF!</definedName>
    <definedName name="CCONSEP1C6" localSheetId="7">#REF!</definedName>
    <definedName name="CCONSEP1C6">#REF!</definedName>
    <definedName name="CCONSEP1C8" localSheetId="2">#REF!</definedName>
    <definedName name="CCONSEP1C8" localSheetId="4">#REF!</definedName>
    <definedName name="CCONSEP1C8" localSheetId="5">#REF!</definedName>
    <definedName name="CCONSEP1C8" localSheetId="6">#REF!</definedName>
    <definedName name="CCONSEP1C8" localSheetId="7">#REF!</definedName>
    <definedName name="CCONSEP1C8">#REF!</definedName>
    <definedName name="CCONSEP2C4" localSheetId="2">#REF!</definedName>
    <definedName name="CCONSEP2C4" localSheetId="4">#REF!</definedName>
    <definedName name="CCONSEP2C4" localSheetId="5">#REF!</definedName>
    <definedName name="CCONSEP2C4" localSheetId="6">#REF!</definedName>
    <definedName name="CCONSEP2C4" localSheetId="7">#REF!</definedName>
    <definedName name="CCONSEP2C4">#REF!</definedName>
    <definedName name="CCONSEP2C5" localSheetId="2">#REF!</definedName>
    <definedName name="CCONSEP2C5" localSheetId="4">#REF!</definedName>
    <definedName name="CCONSEP2C5" localSheetId="5">#REF!</definedName>
    <definedName name="CCONSEP2C5" localSheetId="6">#REF!</definedName>
    <definedName name="CCONSEP2C5" localSheetId="7">#REF!</definedName>
    <definedName name="CCONSEP2C5">#REF!</definedName>
    <definedName name="CCONSEP2C6" localSheetId="2">#REF!</definedName>
    <definedName name="CCONSEP2C6" localSheetId="4">#REF!</definedName>
    <definedName name="CCONSEP2C6" localSheetId="5">#REF!</definedName>
    <definedName name="CCONSEP2C6" localSheetId="6">#REF!</definedName>
    <definedName name="CCONSEP2C6" localSheetId="7">#REF!</definedName>
    <definedName name="CCONSEP2C6">#REF!</definedName>
    <definedName name="CCONSEP2C8" localSheetId="2">#REF!</definedName>
    <definedName name="CCONSEP2C8" localSheetId="4">#REF!</definedName>
    <definedName name="CCONSEP2C8" localSheetId="5">#REF!</definedName>
    <definedName name="CCONSEP2C8" localSheetId="6">#REF!</definedName>
    <definedName name="CCONSEP2C8" localSheetId="7">#REF!</definedName>
    <definedName name="CCONSEP2C8">#REF!</definedName>
    <definedName name="CCT" localSheetId="2">[38]Factura!#REF!</definedName>
    <definedName name="CCT" localSheetId="4">[38]Factura!#REF!</definedName>
    <definedName name="CCT" localSheetId="7">[38]Factura!#REF!</definedName>
    <definedName name="CCT">[38]Factura!#REF!</definedName>
    <definedName name="CDES2">[35]M.O.!$C$646</definedName>
    <definedName name="CDES3">[35]M.O.!$C$647</definedName>
    <definedName name="CDESINOPAR" localSheetId="2">#REF!</definedName>
    <definedName name="CDESINOPAR" localSheetId="3">#REF!</definedName>
    <definedName name="CDESINOPAR" localSheetId="4">#REF!</definedName>
    <definedName name="CDESINOPAR" localSheetId="5">#REF!</definedName>
    <definedName name="CDESINOPAR" localSheetId="6">#REF!</definedName>
    <definedName name="CDESINOPAR" localSheetId="7">#REF!</definedName>
    <definedName name="CDESINOPAR" localSheetId="0">#REF!</definedName>
    <definedName name="CDESINOPAR">#REF!</definedName>
    <definedName name="CDESPISPARR2">[35]M.O.!$C$649</definedName>
    <definedName name="CDESPISPARR3" localSheetId="2">#REF!</definedName>
    <definedName name="CDESPISPARR3" localSheetId="3">#REF!</definedName>
    <definedName name="CDESPISPARR3" localSheetId="4">#REF!</definedName>
    <definedName name="CDESPISPARR3" localSheetId="5">#REF!</definedName>
    <definedName name="CDESPISPARR3" localSheetId="6">#REF!</definedName>
    <definedName name="CDESPISPARR3" localSheetId="7">#REF!</definedName>
    <definedName name="CDESPISPARR3" localSheetId="0">#REF!</definedName>
    <definedName name="CDESPISPARR3">#REF!</definedName>
    <definedName name="CDESPLU2" localSheetId="2">#REF!</definedName>
    <definedName name="CDESPLU2" localSheetId="4">#REF!</definedName>
    <definedName name="CDESPLU2" localSheetId="5">#REF!</definedName>
    <definedName name="CDESPLU2" localSheetId="6">#REF!</definedName>
    <definedName name="CDESPLU2" localSheetId="7">#REF!</definedName>
    <definedName name="CDESPLU2">#REF!</definedName>
    <definedName name="CDESPLU3">[35]M.O.!$C$630</definedName>
    <definedName name="CDESPLU4">[35]M.O.!$C$631</definedName>
    <definedName name="CDESPLU5" localSheetId="2">#REF!</definedName>
    <definedName name="CDESPLU5" localSheetId="3">#REF!</definedName>
    <definedName name="CDESPLU5" localSheetId="4">#REF!</definedName>
    <definedName name="CDESPLU5" localSheetId="5">#REF!</definedName>
    <definedName name="CDESPLU5" localSheetId="6">#REF!</definedName>
    <definedName name="CDESPLU5" localSheetId="7">#REF!</definedName>
    <definedName name="CDESPLU5" localSheetId="0">#REF!</definedName>
    <definedName name="CDESPLU5">#REF!</definedName>
    <definedName name="CDUCHA">[35]M.O.!$C$803</definedName>
    <definedName name="CEDRO" localSheetId="2">#REF!</definedName>
    <definedName name="CEDRO" localSheetId="3">#REF!</definedName>
    <definedName name="CEDRO" localSheetId="4">#REF!</definedName>
    <definedName name="CEDRO" localSheetId="5">#REF!</definedName>
    <definedName name="CEDRO" localSheetId="6">#REF!</definedName>
    <definedName name="CEDRO" localSheetId="7">#REF!</definedName>
    <definedName name="CEDRO" localSheetId="0">#REF!</definedName>
    <definedName name="CEDRO">#REF!</definedName>
    <definedName name="celltips_area" localSheetId="2">#REF!</definedName>
    <definedName name="celltips_area" localSheetId="4">#REF!</definedName>
    <definedName name="celltips_area" localSheetId="7">#REF!</definedName>
    <definedName name="celltips_area">#REF!</definedName>
    <definedName name="cem">[11]Precio!$F$9</definedName>
    <definedName name="Cem.Bco.Cisne.90Lb" localSheetId="2">#REF!</definedName>
    <definedName name="Cem.Bco.Cisne.90Lb" localSheetId="3">#REF!</definedName>
    <definedName name="Cem.Bco.Cisne.90Lb" localSheetId="4">#REF!</definedName>
    <definedName name="Cem.Bco.Cisne.90Lb" localSheetId="5">#REF!</definedName>
    <definedName name="Cem.Bco.Cisne.90Lb" localSheetId="6">#REF!</definedName>
    <definedName name="Cem.Bco.Cisne.90Lb" localSheetId="7">#REF!</definedName>
    <definedName name="Cem.Bco.Cisne.90Lb">#REF!</definedName>
    <definedName name="Cem.Bco.Rigas.88lb">[60]Insumos!$E$25</definedName>
    <definedName name="Cem.Gris.Portland" localSheetId="2">#REF!</definedName>
    <definedName name="Cem.Gris.Portland" localSheetId="3">#REF!</definedName>
    <definedName name="Cem.Gris.Portland" localSheetId="4">#REF!</definedName>
    <definedName name="Cem.Gris.Portland" localSheetId="5">#REF!</definedName>
    <definedName name="Cem.Gris.Portland" localSheetId="6">#REF!</definedName>
    <definedName name="Cem.Gris.Portland" localSheetId="7">#REF!</definedName>
    <definedName name="Cem.Gris.Portland">#REF!</definedName>
    <definedName name="CEMBCO">[31]Mat!$D$54</definedName>
    <definedName name="CEMCPVC14" localSheetId="2">#REF!</definedName>
    <definedName name="CEMCPVC14" localSheetId="3">#REF!</definedName>
    <definedName name="CEMCPVC14" localSheetId="4">#REF!</definedName>
    <definedName name="CEMCPVC14" localSheetId="5">#REF!</definedName>
    <definedName name="CEMCPVC14" localSheetId="6">#REF!</definedName>
    <definedName name="CEMCPVC14" localSheetId="7">#REF!</definedName>
    <definedName name="CEMCPVC14" localSheetId="0">#REF!</definedName>
    <definedName name="CEMCPVC14">#REF!</definedName>
    <definedName name="CEMCPVCPINTA" localSheetId="2">#REF!</definedName>
    <definedName name="CEMCPVCPINTA" localSheetId="4">#REF!</definedName>
    <definedName name="CEMCPVCPINTA" localSheetId="7">#REF!</definedName>
    <definedName name="CEMCPVCPINTA">#REF!</definedName>
    <definedName name="CEMEB">[43]Materiales!$E$17</definedName>
    <definedName name="CEMEG">[35]Materiales!$E$15</definedName>
    <definedName name="Cemento" localSheetId="2">#REF!</definedName>
    <definedName name="Cemento" localSheetId="3">#REF!</definedName>
    <definedName name="Cemento" localSheetId="4">#REF!</definedName>
    <definedName name="Cemento" localSheetId="5">#REF!</definedName>
    <definedName name="Cemento" localSheetId="6">#REF!</definedName>
    <definedName name="Cemento" localSheetId="7">#REF!</definedName>
    <definedName name="Cemento" localSheetId="0">#REF!</definedName>
    <definedName name="Cemento">#REF!</definedName>
    <definedName name="Cemento.Granel" localSheetId="2">[60]Insumos!#REF!</definedName>
    <definedName name="Cemento.Granel" localSheetId="3">[60]Insumos!#REF!</definedName>
    <definedName name="Cemento.Granel" localSheetId="4">[60]Insumos!#REF!</definedName>
    <definedName name="Cemento.Granel" localSheetId="5">[60]Insumos!#REF!</definedName>
    <definedName name="Cemento.Granel" localSheetId="6">[60]Insumos!#REF!</definedName>
    <definedName name="Cemento.Granel" localSheetId="7">[60]Insumos!#REF!</definedName>
    <definedName name="Cemento.Granel" localSheetId="0">[60]Insumos!#REF!</definedName>
    <definedName name="Cemento.Granel">[60]Insumos!#REF!</definedName>
    <definedName name="cemento.pañete">'[93]Insumos materiales'!$J$20</definedName>
    <definedName name="Cemento_1">#N/A</definedName>
    <definedName name="Cemento_2">#N/A</definedName>
    <definedName name="Cemento_3">#N/A</definedName>
    <definedName name="Cemento_Blanco">[48]Insumos!$B$32:$D$32</definedName>
    <definedName name="Cemento_Gris">[59]Materiales!$B$3</definedName>
    <definedName name="CEMENTO_GRIS_FDA">'[61]MATERIALES LISTADO'!$D$17</definedName>
    <definedName name="CEMENTOG" localSheetId="2">#REF!</definedName>
    <definedName name="CEMENTOG" localSheetId="3">#REF!</definedName>
    <definedName name="CEMENTOG" localSheetId="4">#REF!</definedName>
    <definedName name="CEMENTOG" localSheetId="5">#REF!</definedName>
    <definedName name="CEMENTOG" localSheetId="6">#REF!</definedName>
    <definedName name="CEMENTOG" localSheetId="7">#REF!</definedName>
    <definedName name="CEMENTOG" localSheetId="0">#REF!</definedName>
    <definedName name="CEMENTOG">#REF!</definedName>
    <definedName name="cementogris">[51]MATERIALES!$G$17</definedName>
    <definedName name="CEMENTOP" localSheetId="2">#REF!</definedName>
    <definedName name="CEMENTOP" localSheetId="3">#REF!</definedName>
    <definedName name="CEMENTOP" localSheetId="4">#REF!</definedName>
    <definedName name="CEMENTOP" localSheetId="5">#REF!</definedName>
    <definedName name="CEMENTOP" localSheetId="6">#REF!</definedName>
    <definedName name="CEMENTOP" localSheetId="7">#REF!</definedName>
    <definedName name="CEMENTOP" localSheetId="0">#REF!</definedName>
    <definedName name="CEMENTOP">#REF!</definedName>
    <definedName name="CEMENTOPVC">[43]Materiales!$E$24</definedName>
    <definedName name="CEMENTOPVCCANOPINTA" localSheetId="2">#REF!</definedName>
    <definedName name="CEMENTOPVCCANOPINTA" localSheetId="3">#REF!</definedName>
    <definedName name="CEMENTOPVCCANOPINTA" localSheetId="4">#REF!</definedName>
    <definedName name="CEMENTOPVCCANOPINTA" localSheetId="5">#REF!</definedName>
    <definedName name="CEMENTOPVCCANOPINTA" localSheetId="6">#REF!</definedName>
    <definedName name="CEMENTOPVCCANOPINTA" localSheetId="7">#REF!</definedName>
    <definedName name="CEMENTOPVCCANOPINTA" localSheetId="0">#REF!</definedName>
    <definedName name="CEMENTOPVCCANOPINTA">#REF!</definedName>
    <definedName name="CEMENTOS" localSheetId="2">#REF!</definedName>
    <definedName name="CEMENTOS" localSheetId="4">#REF!</definedName>
    <definedName name="CEMENTOS" localSheetId="5">#REF!</definedName>
    <definedName name="CEMENTOS" localSheetId="6">#REF!</definedName>
    <definedName name="CEMENTOS" localSheetId="7">#REF!</definedName>
    <definedName name="CEMENTOS">#REF!</definedName>
    <definedName name="CEMPALMEAGUA1" localSheetId="2">#REF!</definedName>
    <definedName name="CEMPALMEAGUA1" localSheetId="4">#REF!</definedName>
    <definedName name="CEMPALMEAGUA1" localSheetId="7">#REF!</definedName>
    <definedName name="CEMPALMEAGUA1">#REF!</definedName>
    <definedName name="CEMPALMEAGUA114112" localSheetId="2">#REF!</definedName>
    <definedName name="CEMPALMEAGUA114112" localSheetId="4">#REF!</definedName>
    <definedName name="CEMPALMEAGUA114112" localSheetId="5">#REF!</definedName>
    <definedName name="CEMPALMEAGUA114112" localSheetId="6">#REF!</definedName>
    <definedName name="CEMPALMEAGUA114112" localSheetId="7">#REF!</definedName>
    <definedName name="CEMPALMEAGUA114112">#REF!</definedName>
    <definedName name="CEMPALMEAGUA1234" localSheetId="2">#REF!</definedName>
    <definedName name="CEMPALMEAGUA1234" localSheetId="4">#REF!</definedName>
    <definedName name="CEMPALMEAGUA1234" localSheetId="7">#REF!</definedName>
    <definedName name="CEMPALMEAGUA1234">#REF!</definedName>
    <definedName name="CEMPALMEAGUA2" localSheetId="2">#REF!</definedName>
    <definedName name="CEMPALMEAGUA2" localSheetId="4">#REF!</definedName>
    <definedName name="CEMPALMEAGUA2" localSheetId="7">#REF!</definedName>
    <definedName name="CEMPALMEAGUA2">#REF!</definedName>
    <definedName name="CEMPALMEAGUA212" localSheetId="2">#REF!</definedName>
    <definedName name="CEMPALMEAGUA212" localSheetId="4">#REF!</definedName>
    <definedName name="CEMPALMEAGUA212" localSheetId="5">#REF!</definedName>
    <definedName name="CEMPALMEAGUA212" localSheetId="6">#REF!</definedName>
    <definedName name="CEMPALMEAGUA212" localSheetId="7">#REF!</definedName>
    <definedName name="CEMPALMEAGUA212">#REF!</definedName>
    <definedName name="cenefa.decorativas" localSheetId="2">#REF!</definedName>
    <definedName name="cenefa.decorativas" localSheetId="4">#REF!</definedName>
    <definedName name="cenefa.decorativas" localSheetId="7">#REF!</definedName>
    <definedName name="cenefa.decorativas">#REF!</definedName>
    <definedName name="Cer" localSheetId="2">#REF!</definedName>
    <definedName name="Cer" localSheetId="4">#REF!</definedName>
    <definedName name="Cer" localSheetId="7">#REF!</definedName>
    <definedName name="Cer">#REF!</definedName>
    <definedName name="cer20x203">'[62]anal term'!$G$958</definedName>
    <definedName name="cera" localSheetId="2">#REF!</definedName>
    <definedName name="cera" localSheetId="3">#REF!</definedName>
    <definedName name="cera" localSheetId="4">#REF!</definedName>
    <definedName name="cera" localSheetId="5">#REF!</definedName>
    <definedName name="cera" localSheetId="6">#REF!</definedName>
    <definedName name="cera" localSheetId="7">#REF!</definedName>
    <definedName name="cera" localSheetId="0">#REF!</definedName>
    <definedName name="cera">#REF!</definedName>
    <definedName name="cerab" localSheetId="2">#REF!</definedName>
    <definedName name="cerab" localSheetId="4">#REF!</definedName>
    <definedName name="cerab" localSheetId="7">#REF!</definedName>
    <definedName name="cerab">#REF!</definedName>
    <definedName name="Cerac" localSheetId="2">#REF!</definedName>
    <definedName name="Cerac" localSheetId="4">#REF!</definedName>
    <definedName name="Cerac" localSheetId="7">#REF!</definedName>
    <definedName name="Cerac">#REF!</definedName>
    <definedName name="Ceram.Boston.45x45" localSheetId="2">#REF!</definedName>
    <definedName name="Ceram.Boston.45x45" localSheetId="4">#REF!</definedName>
    <definedName name="Ceram.Boston.45x45" localSheetId="7">#REF!</definedName>
    <definedName name="Ceram.Boston.45x45">#REF!</definedName>
    <definedName name="Ceram.criolla.pared15x15">[60]Insumos!$E$66</definedName>
    <definedName name="Ceram.Etrusco.30x30">[60]Insumos!$E$63</definedName>
    <definedName name="Ceram.Gres.piso">[72]Insumos!$E$78</definedName>
    <definedName name="ceram.imp.pared" localSheetId="2">#REF!</definedName>
    <definedName name="ceram.imp.pared" localSheetId="3">#REF!</definedName>
    <definedName name="ceram.imp.pared" localSheetId="4">#REF!</definedName>
    <definedName name="ceram.imp.pared" localSheetId="5">#REF!</definedName>
    <definedName name="ceram.imp.pared" localSheetId="6">#REF!</definedName>
    <definedName name="ceram.imp.pared" localSheetId="7">#REF!</definedName>
    <definedName name="ceram.imp.pared">#REF!</definedName>
    <definedName name="Ceram.Imperial.45x45">[60]Insumos!$E$60</definedName>
    <definedName name="Ceram.Import." localSheetId="2">#REF!</definedName>
    <definedName name="Ceram.Import." localSheetId="3">#REF!</definedName>
    <definedName name="Ceram.Import." localSheetId="4">#REF!</definedName>
    <definedName name="Ceram.Import." localSheetId="5">#REF!</definedName>
    <definedName name="Ceram.Import." localSheetId="6">#REF!</definedName>
    <definedName name="Ceram.Import." localSheetId="7">#REF!</definedName>
    <definedName name="Ceram.Import.">#REF!</definedName>
    <definedName name="Ceram.Ines.Gris30x30">[60]Insumos!$E$61</definedName>
    <definedName name="Ceram.Nevada.33x33">[60]Insumos!$E$64</definedName>
    <definedName name="Ceram.Ultra.Blanco.33x33">[60]Insumos!$E$62</definedName>
    <definedName name="ceramica" localSheetId="2">#REF!</definedName>
    <definedName name="ceramica" localSheetId="3">#REF!</definedName>
    <definedName name="ceramica" localSheetId="4">#REF!</definedName>
    <definedName name="ceramica" localSheetId="5">#REF!</definedName>
    <definedName name="ceramica" localSheetId="6">#REF!</definedName>
    <definedName name="ceramica" localSheetId="7">#REF!</definedName>
    <definedName name="ceramica" localSheetId="0">#REF!</definedName>
    <definedName name="ceramica">#REF!</definedName>
    <definedName name="Ceramica.Criolla.40.40">'[77]Insumos materiales'!$J$48</definedName>
    <definedName name="Cerámica.para.Piso">[72]Insumos!$E$79</definedName>
    <definedName name="Cerámica_30x30_Pared">[48]Insumos!$B$35:$D$35</definedName>
    <definedName name="Cerámica_Italiana_Pared">[48]Insumos!$B$34:$D$34</definedName>
    <definedName name="CERAMICAPAREDP" localSheetId="2">#REF!</definedName>
    <definedName name="CERAMICAPAREDP" localSheetId="3">#REF!</definedName>
    <definedName name="CERAMICAPAREDP" localSheetId="4">#REF!</definedName>
    <definedName name="CERAMICAPAREDP" localSheetId="5">#REF!</definedName>
    <definedName name="CERAMICAPAREDP" localSheetId="6">#REF!</definedName>
    <definedName name="CERAMICAPAREDP" localSheetId="7">#REF!</definedName>
    <definedName name="CERAMICAPAREDP" localSheetId="0">#REF!</definedName>
    <definedName name="CERAMICAPAREDP">#REF!</definedName>
    <definedName name="CERAMICAPAREDS" localSheetId="2">#REF!</definedName>
    <definedName name="CERAMICAPAREDS" localSheetId="3">#REF!</definedName>
    <definedName name="CERAMICAPAREDS" localSheetId="4">#REF!</definedName>
    <definedName name="CERAMICAPAREDS" localSheetId="5">#REF!</definedName>
    <definedName name="CERAMICAPAREDS" localSheetId="6">#REF!</definedName>
    <definedName name="CERAMICAPAREDS" localSheetId="7">#REF!</definedName>
    <definedName name="CERAMICAPAREDS" localSheetId="0">#REF!</definedName>
    <definedName name="CERAMICAPAREDS">#REF!</definedName>
    <definedName name="CERAMICAPISOP" localSheetId="2">#REF!</definedName>
    <definedName name="CERAMICAPISOP" localSheetId="3">#REF!</definedName>
    <definedName name="CERAMICAPISOP" localSheetId="4">#REF!</definedName>
    <definedName name="CERAMICAPISOP" localSheetId="5">#REF!</definedName>
    <definedName name="CERAMICAPISOP" localSheetId="6">#REF!</definedName>
    <definedName name="CERAMICAPISOP" localSheetId="7">#REF!</definedName>
    <definedName name="CERAMICAPISOP" localSheetId="0">#REF!</definedName>
    <definedName name="CERAMICAPISOP">#REF!</definedName>
    <definedName name="CERAMICAPISOS" localSheetId="2">#REF!</definedName>
    <definedName name="CERAMICAPISOS" localSheetId="3">#REF!</definedName>
    <definedName name="CERAMICAPISOS" localSheetId="4">#REF!</definedName>
    <definedName name="CERAMICAPISOS" localSheetId="5">#REF!</definedName>
    <definedName name="CERAMICAPISOS" localSheetId="6">#REF!</definedName>
    <definedName name="CERAMICAPISOS" localSheetId="7">#REF!</definedName>
    <definedName name="CERAMICAPISOS" localSheetId="0">#REF!</definedName>
    <definedName name="CERAMICAPISOS">#REF!</definedName>
    <definedName name="ceramicapp" localSheetId="2">#REF!</definedName>
    <definedName name="ceramicapp" localSheetId="3">#REF!</definedName>
    <definedName name="ceramicapp" localSheetId="4">#REF!</definedName>
    <definedName name="ceramicapp" localSheetId="5">#REF!</definedName>
    <definedName name="ceramicapp" localSheetId="6">#REF!</definedName>
    <definedName name="ceramicapp" localSheetId="7">#REF!</definedName>
    <definedName name="ceramicapp" localSheetId="0">#REF!</definedName>
    <definedName name="ceramicapp">#REF!</definedName>
    <definedName name="CERAMICAS" localSheetId="2">#REF!</definedName>
    <definedName name="CERAMICAS" localSheetId="4">#REF!</definedName>
    <definedName name="CERAMICAS" localSheetId="7">#REF!</definedName>
    <definedName name="CERAMICAS">#REF!</definedName>
    <definedName name="Cerapisos" localSheetId="2">#REF!</definedName>
    <definedName name="Cerapisos" localSheetId="4">#REF!</definedName>
    <definedName name="Cerapisos" localSheetId="7">#REF!</definedName>
    <definedName name="Cerapisos">#REF!</definedName>
    <definedName name="CERBB">[35]Materiales!$E$28</definedName>
    <definedName name="CERCRI15A20" localSheetId="3">[5]Mat!$D$55</definedName>
    <definedName name="CERCRI15A20" localSheetId="4">[5]Mat!$D$55</definedName>
    <definedName name="CERCRI15A20" localSheetId="5">[5]Mat!$D$55</definedName>
    <definedName name="CERCRI15A20" localSheetId="6">[5]Mat!$D$55</definedName>
    <definedName name="CERCRI15A20" localSheetId="7">[5]Mat!$D$55</definedName>
    <definedName name="CERCRI15A20" localSheetId="0">[5]Mat!$D$55</definedName>
    <definedName name="CERCRI15A20">[6]Mat!$D$55</definedName>
    <definedName name="cerm15x15pared" localSheetId="2">#REF!</definedName>
    <definedName name="cerm15x15pared" localSheetId="3">#REF!</definedName>
    <definedName name="cerm15x15pared" localSheetId="4">#REF!</definedName>
    <definedName name="cerm15x15pared" localSheetId="5">#REF!</definedName>
    <definedName name="cerm15x15pared" localSheetId="6">#REF!</definedName>
    <definedName name="cerm15x15pared" localSheetId="7">#REF!</definedName>
    <definedName name="cerm15x15pared">#REF!</definedName>
    <definedName name="Cerp" localSheetId="2">#REF!</definedName>
    <definedName name="Cerp" localSheetId="4">#REF!</definedName>
    <definedName name="Cerp" localSheetId="7">#REF!</definedName>
    <definedName name="Cerp">#REF!</definedName>
    <definedName name="CERPARED">[94]Analisis!$F$11</definedName>
    <definedName name="CERRAJERIA" localSheetId="2">#REF!</definedName>
    <definedName name="CERRAJERIA" localSheetId="3">#REF!</definedName>
    <definedName name="CERRAJERIA" localSheetId="4">#REF!</definedName>
    <definedName name="CERRAJERIA" localSheetId="5">#REF!</definedName>
    <definedName name="CERRAJERIA" localSheetId="6">#REF!</definedName>
    <definedName name="CERRAJERIA" localSheetId="7">#REF!</definedName>
    <definedName name="CERRAJERIA" localSheetId="0">#REF!</definedName>
    <definedName name="CERRAJERIA">#REF!</definedName>
    <definedName name="CESCHCH" localSheetId="2">#REF!</definedName>
    <definedName name="CESCHCH" localSheetId="4">#REF!</definedName>
    <definedName name="CESCHCH" localSheetId="7">#REF!</definedName>
    <definedName name="CESCHCH">#REF!</definedName>
    <definedName name="CFREGADERO1CAMARA">[35]M.O.!$C$809</definedName>
    <definedName name="CFREGADERO2CAMARAS">[35]M.O.!$C$810</definedName>
    <definedName name="CFREGCORR" localSheetId="2">#REF!</definedName>
    <definedName name="CFREGCORR" localSheetId="3">#REF!</definedName>
    <definedName name="CFREGCORR" localSheetId="4">#REF!</definedName>
    <definedName name="CFREGCORR" localSheetId="5">#REF!</definedName>
    <definedName name="CFREGCORR" localSheetId="6">#REF!</definedName>
    <definedName name="CFREGCORR" localSheetId="7">#REF!</definedName>
    <definedName name="CFREGCORR" localSheetId="0">#REF!</definedName>
    <definedName name="CFREGCORR">#REF!</definedName>
    <definedName name="CFREGESP1CA" localSheetId="2">#REF!</definedName>
    <definedName name="CFREGESP1CA" localSheetId="4">#REF!</definedName>
    <definedName name="CFREGESP1CA" localSheetId="5">#REF!</definedName>
    <definedName name="CFREGESP1CA" localSheetId="6">#REF!</definedName>
    <definedName name="CFREGESP1CA" localSheetId="7">#REF!</definedName>
    <definedName name="CFREGESP1CA">#REF!</definedName>
    <definedName name="CFREGESP2CA" localSheetId="2">#REF!</definedName>
    <definedName name="CFREGESP2CA" localSheetId="4">#REF!</definedName>
    <definedName name="CFREGESP2CA" localSheetId="5">#REF!</definedName>
    <definedName name="CFREGESP2CA" localSheetId="6">#REF!</definedName>
    <definedName name="CFREGESP2CA" localSheetId="7">#REF!</definedName>
    <definedName name="CFREGESP2CA">#REF!</definedName>
    <definedName name="cfrontal">'[56]Resumen Precio Equipos'!$I$16</definedName>
    <definedName name="CG" localSheetId="2">#REF!</definedName>
    <definedName name="CG" localSheetId="3">#REF!</definedName>
    <definedName name="CG" localSheetId="4">#REF!</definedName>
    <definedName name="CG" localSheetId="5">#REF!</definedName>
    <definedName name="CG" localSheetId="6">#REF!</definedName>
    <definedName name="CG" localSheetId="7">#REF!</definedName>
    <definedName name="CG" localSheetId="0">#REF!</definedName>
    <definedName name="CG">#REF!</definedName>
    <definedName name="chapa">[71]Analisis!$E$683</definedName>
    <definedName name="CHAPAPOTE10CMM2">[43]Analisis!$F$1448</definedName>
    <definedName name="CHAPAPOTE10CMM3">[42]Analisis!$F$1741</definedName>
    <definedName name="CHAZO">[79]INSU!$B$104</definedName>
    <definedName name="CHAZO25" localSheetId="2">#REF!</definedName>
    <definedName name="CHAZO25" localSheetId="3">#REF!</definedName>
    <definedName name="CHAZO25" localSheetId="4">#REF!</definedName>
    <definedName name="CHAZO25" localSheetId="5">#REF!</definedName>
    <definedName name="CHAZO25" localSheetId="6">#REF!</definedName>
    <definedName name="CHAZO25" localSheetId="7">#REF!</definedName>
    <definedName name="CHAZO25" localSheetId="0">#REF!</definedName>
    <definedName name="CHAZO25">#REF!</definedName>
    <definedName name="CHAZO30" localSheetId="2">#REF!</definedName>
    <definedName name="CHAZO30" localSheetId="4">#REF!</definedName>
    <definedName name="CHAZO30" localSheetId="7">#REF!</definedName>
    <definedName name="CHAZO30">#REF!</definedName>
    <definedName name="CHAZO40" localSheetId="2">#REF!</definedName>
    <definedName name="CHAZO40" localSheetId="4">#REF!</definedName>
    <definedName name="CHAZO40" localSheetId="7">#REF!</definedName>
    <definedName name="CHAZO40">#REF!</definedName>
    <definedName name="CHAZOCERAMICA" localSheetId="2">#REF!</definedName>
    <definedName name="CHAZOCERAMICA" localSheetId="4">#REF!</definedName>
    <definedName name="CHAZOCERAMICA" localSheetId="7">#REF!</definedName>
    <definedName name="CHAZOCERAMICA">#REF!</definedName>
    <definedName name="CHAZOLADRILLO" localSheetId="2">#REF!</definedName>
    <definedName name="CHAZOLADRILLO" localSheetId="4">#REF!</definedName>
    <definedName name="CHAZOLADRILLO" localSheetId="7">#REF!</definedName>
    <definedName name="CHAZOLADRILLO">#REF!</definedName>
    <definedName name="CHAZOS" localSheetId="2">#REF!</definedName>
    <definedName name="CHAZOS" localSheetId="3">#REF!</definedName>
    <definedName name="CHAZOS" localSheetId="4">#REF!</definedName>
    <definedName name="CHAZOS" localSheetId="5">#REF!</definedName>
    <definedName name="CHAZOS" localSheetId="6">#REF!</definedName>
    <definedName name="CHAZOS" localSheetId="7">#REF!</definedName>
    <definedName name="CHAZOS" localSheetId="0">#REF!</definedName>
    <definedName name="CHAZOS">#REF!</definedName>
    <definedName name="Chazos____Corte">[48]Insumos!$B$46:$D$46</definedName>
    <definedName name="CHAZOZOCALO" localSheetId="2">#REF!</definedName>
    <definedName name="CHAZOZOCALO" localSheetId="3">#REF!</definedName>
    <definedName name="CHAZOZOCALO" localSheetId="4">#REF!</definedName>
    <definedName name="CHAZOZOCALO" localSheetId="5">#REF!</definedName>
    <definedName name="CHAZOZOCALO" localSheetId="6">#REF!</definedName>
    <definedName name="CHAZOZOCALO" localSheetId="7">#REF!</definedName>
    <definedName name="CHAZOZOCALO" localSheetId="0">#REF!</definedName>
    <definedName name="CHAZOZOCALO">#REF!</definedName>
    <definedName name="Chofercisterna">[51]OBRAMANO!$F$79</definedName>
    <definedName name="CI" localSheetId="2">'[25]Anal. horm.'!#REF!</definedName>
    <definedName name="CI" localSheetId="3">'[25]Anal. horm.'!#REF!</definedName>
    <definedName name="CI" localSheetId="4">'[25]Anal. horm.'!#REF!</definedName>
    <definedName name="CI" localSheetId="5">'[25]Anal. horm.'!#REF!</definedName>
    <definedName name="CI" localSheetId="6">'[25]Anal. horm.'!#REF!</definedName>
    <definedName name="CI" localSheetId="7">'[25]Anal. horm.'!#REF!</definedName>
    <definedName name="CI">'[25]Anal. horm.'!#REF!</definedName>
    <definedName name="CINO">[35]M.O.!$C$820</definedName>
    <definedName name="CINOESP1C" localSheetId="2">#REF!</definedName>
    <definedName name="CINOESP1C" localSheetId="3">#REF!</definedName>
    <definedName name="CINOESP1C" localSheetId="4">#REF!</definedName>
    <definedName name="CINOESP1C" localSheetId="5">#REF!</definedName>
    <definedName name="CINOESP1C" localSheetId="6">#REF!</definedName>
    <definedName name="CINOESP1C" localSheetId="7">#REF!</definedName>
    <definedName name="CINOESP1C" localSheetId="0">#REF!</definedName>
    <definedName name="CINOESP1C">#REF!</definedName>
    <definedName name="CINOESP2C" localSheetId="2">#REF!</definedName>
    <definedName name="CINOESP2C" localSheetId="4">#REF!</definedName>
    <definedName name="CINOESP2C" localSheetId="5">#REF!</definedName>
    <definedName name="CINOESP2C" localSheetId="6">#REF!</definedName>
    <definedName name="CINOESP2C" localSheetId="7">#REF!</definedName>
    <definedName name="CINOESP2C">#REF!</definedName>
    <definedName name="CINOESPPAR" localSheetId="2">#REF!</definedName>
    <definedName name="CINOESPPAR" localSheetId="4">#REF!</definedName>
    <definedName name="CINOESPPAR" localSheetId="5">#REF!</definedName>
    <definedName name="CINOESPPAR" localSheetId="6">#REF!</definedName>
    <definedName name="CINOESPPAR" localSheetId="7">#REF!</definedName>
    <definedName name="CINOESPPAR">#REF!</definedName>
    <definedName name="CINOFLUX" localSheetId="2">#REF!</definedName>
    <definedName name="CINOFLUX" localSheetId="4">#REF!</definedName>
    <definedName name="CINOFLUX" localSheetId="5">#REF!</definedName>
    <definedName name="CINOFLUX" localSheetId="6">#REF!</definedName>
    <definedName name="CINOFLUX" localSheetId="7">#REF!</definedName>
    <definedName name="CINOFLUX">#REF!</definedName>
    <definedName name="CINT1">[35]M.O.!$C$505</definedName>
    <definedName name="CINT2">[35]M.O.!$C$506</definedName>
    <definedName name="CINT3">[35]M.O.!$C$507</definedName>
    <definedName name="CINT3V">[35]M.O.!$C$508</definedName>
    <definedName name="CINT4V">[35]M.O.!$C$509</definedName>
    <definedName name="cinta.sheetrock">[95]Insumos!$L$41</definedName>
    <definedName name="CINTAANTIRESBALANTE">[43]Analisis!$F$1521</definedName>
    <definedName name="CINTAPELIGRO" localSheetId="2">#REF!</definedName>
    <definedName name="CINTAPELIGRO" localSheetId="3">#REF!</definedName>
    <definedName name="CINTAPELIGRO" localSheetId="4">#REF!</definedName>
    <definedName name="CINTAPELIGRO" localSheetId="5">#REF!</definedName>
    <definedName name="CINTAPELIGRO" localSheetId="6">#REF!</definedName>
    <definedName name="CINTAPELIGRO" localSheetId="7">#REF!</definedName>
    <definedName name="CINTAPELIGRO" localSheetId="0">#REF!</definedName>
    <definedName name="CINTAPELIGRO">#REF!</definedName>
    <definedName name="CINTPIL" localSheetId="2">#REF!</definedName>
    <definedName name="CINTPIL" localSheetId="4">#REF!</definedName>
    <definedName name="CINTPIL" localSheetId="7">#REF!</definedName>
    <definedName name="CINTPIL">#REF!</definedName>
    <definedName name="CIS" localSheetId="2">'[2]Part. No Ejecutables'!#REF!</definedName>
    <definedName name="CIS" localSheetId="4">'[2]Part. No Ejecutables'!#REF!</definedName>
    <definedName name="CIS" localSheetId="7">'[2]Part. No Ejecutables'!#REF!</definedName>
    <definedName name="CIS">'[2]Part. No Ejecutables'!#REF!</definedName>
    <definedName name="CIS12900GL" localSheetId="2">'[25]Anal. horm.'!#REF!</definedName>
    <definedName name="CIS12900GL" localSheetId="4">'[25]Anal. horm.'!#REF!</definedName>
    <definedName name="CIS12900GL" localSheetId="7">'[25]Anal. horm.'!#REF!</definedName>
    <definedName name="CIS12900GL">'[25]Anal. horm.'!#REF!</definedName>
    <definedName name="CIS4000GL" localSheetId="2">'[25]Anal. horm.'!#REF!</definedName>
    <definedName name="CIS4000GL" localSheetId="4">'[25]Anal. horm.'!#REF!</definedName>
    <definedName name="CIS4000GL" localSheetId="7">'[25]Anal. horm.'!#REF!</definedName>
    <definedName name="CIS4000GL">'[25]Anal. horm.'!#REF!</definedName>
    <definedName name="CISEGMONO100" localSheetId="2">#REF!</definedName>
    <definedName name="CISEGMONO100" localSheetId="3">#REF!</definedName>
    <definedName name="CISEGMONO100" localSheetId="4">#REF!</definedName>
    <definedName name="CISEGMONO100" localSheetId="5">#REF!</definedName>
    <definedName name="CISEGMONO100" localSheetId="6">#REF!</definedName>
    <definedName name="CISEGMONO100" localSheetId="7">#REF!</definedName>
    <definedName name="CISEGMONO100" localSheetId="0">#REF!</definedName>
    <definedName name="CISEGMONO100">#REF!</definedName>
    <definedName name="CISEGMONO30" localSheetId="2">#REF!</definedName>
    <definedName name="CISEGMONO30" localSheetId="4">#REF!</definedName>
    <definedName name="CISEGMONO30" localSheetId="7">#REF!</definedName>
    <definedName name="CISEGMONO30">#REF!</definedName>
    <definedName name="CISEGMONO60" localSheetId="2">#REF!</definedName>
    <definedName name="CISEGMONO60" localSheetId="4">#REF!</definedName>
    <definedName name="CISEGMONO60" localSheetId="7">#REF!</definedName>
    <definedName name="CISEGMONO60">#REF!</definedName>
    <definedName name="CIST" localSheetId="2">'[2]Part. No Ejecutables'!#REF!</definedName>
    <definedName name="CIST" localSheetId="4">'[2]Part. No Ejecutables'!#REF!</definedName>
    <definedName name="CIST" localSheetId="7">'[2]Part. No Ejecutables'!#REF!</definedName>
    <definedName name="CIST">'[2]Part. No Ejecutables'!#REF!</definedName>
    <definedName name="cisterna">'[96]Listado Equipos a utilizar'!$I$11</definedName>
    <definedName name="CISTERNA4CAL" localSheetId="2">#REF!</definedName>
    <definedName name="CISTERNA4CAL" localSheetId="3">#REF!</definedName>
    <definedName name="CISTERNA4CAL" localSheetId="4">#REF!</definedName>
    <definedName name="CISTERNA4CAL" localSheetId="5">#REF!</definedName>
    <definedName name="CISTERNA4CAL" localSheetId="6">#REF!</definedName>
    <definedName name="CISTERNA4CAL" localSheetId="7">#REF!</definedName>
    <definedName name="CISTERNA4CAL" localSheetId="0">#REF!</definedName>
    <definedName name="CISTERNA4CAL">#REF!</definedName>
    <definedName name="CISTERNA4ROC" localSheetId="2">#REF!</definedName>
    <definedName name="CISTERNA4ROC" localSheetId="4">#REF!</definedName>
    <definedName name="CISTERNA4ROC" localSheetId="7">#REF!</definedName>
    <definedName name="CISTERNA4ROC">#REF!</definedName>
    <definedName name="CISTERNA8TIE" localSheetId="2">#REF!</definedName>
    <definedName name="CISTERNA8TIE" localSheetId="4">#REF!</definedName>
    <definedName name="CISTERNA8TIE" localSheetId="7">#REF!</definedName>
    <definedName name="CISTERNA8TIE">#REF!</definedName>
    <definedName name="CISTSDIS" localSheetId="2">#REF!</definedName>
    <definedName name="CISTSDIS" localSheetId="4">#REF!</definedName>
    <definedName name="CISTSDIS" localSheetId="5">#REF!</definedName>
    <definedName name="CISTSDIS" localSheetId="6">#REF!</definedName>
    <definedName name="CISTSDIS" localSheetId="7">#REF!</definedName>
    <definedName name="CISTSDIS">#REF!</definedName>
    <definedName name="CIUPAISJAGS" localSheetId="2">#REF!</definedName>
    <definedName name="CIUPAISJAGS" localSheetId="4">#REF!</definedName>
    <definedName name="CIUPAISJAGS" localSheetId="7">#REF!</definedName>
    <definedName name="CIUPAISJAGS">#REF!</definedName>
    <definedName name="CIUPAISPROY" localSheetId="2">#REF!</definedName>
    <definedName name="CIUPAISPROY" localSheetId="4">#REF!</definedName>
    <definedName name="CIUPAISPROY" localSheetId="7">#REF!</definedName>
    <definedName name="CIUPAISPROY">#REF!</definedName>
    <definedName name="CLAACE" localSheetId="3">[5]Mat!$D$44</definedName>
    <definedName name="CLAACE" localSheetId="4">[5]Mat!$D$44</definedName>
    <definedName name="CLAACE" localSheetId="5">[5]Mat!$D$44</definedName>
    <definedName name="CLAACE" localSheetId="6">[5]Mat!$D$44</definedName>
    <definedName name="CLAACE" localSheetId="7">[5]Mat!$D$44</definedName>
    <definedName name="CLAACE" localSheetId="0">[5]Mat!$D$44</definedName>
    <definedName name="CLAACE">[6]Mat!$D$44</definedName>
    <definedName name="CLACOR" localSheetId="3">[5]Mat!$D$43</definedName>
    <definedName name="CLACOR" localSheetId="4">[5]Mat!$D$43</definedName>
    <definedName name="CLACOR" localSheetId="5">[5]Mat!$D$43</definedName>
    <definedName name="CLACOR" localSheetId="6">[5]Mat!$D$43</definedName>
    <definedName name="CLACOR" localSheetId="7">[5]Mat!$D$43</definedName>
    <definedName name="CLACOR" localSheetId="0">[5]Mat!$D$43</definedName>
    <definedName name="CLACOR">[6]Mat!$D$43</definedName>
    <definedName name="CLADRILLOS" localSheetId="2">#REF!</definedName>
    <definedName name="CLADRILLOS" localSheetId="3">#REF!</definedName>
    <definedName name="CLADRILLOS" localSheetId="4">#REF!</definedName>
    <definedName name="CLADRILLOS" localSheetId="5">#REF!</definedName>
    <definedName name="CLADRILLOS" localSheetId="6">#REF!</definedName>
    <definedName name="CLADRILLOS" localSheetId="7">#REF!</definedName>
    <definedName name="CLADRILLOS" localSheetId="0">#REF!</definedName>
    <definedName name="CLADRILLOS">#REF!</definedName>
    <definedName name="CLAVADERO1" localSheetId="2">#REF!</definedName>
    <definedName name="CLAVADERO1" localSheetId="4">#REF!</definedName>
    <definedName name="CLAVADERO1" localSheetId="7">#REF!</definedName>
    <definedName name="CLAVADERO1">#REF!</definedName>
    <definedName name="CLAVADERO1CV">[35]M.O.!$C$866</definedName>
    <definedName name="CLAVADERO2" localSheetId="2">#REF!</definedName>
    <definedName name="CLAVADERO2" localSheetId="3">#REF!</definedName>
    <definedName name="CLAVADERO2" localSheetId="4">#REF!</definedName>
    <definedName name="CLAVADERO2" localSheetId="5">#REF!</definedName>
    <definedName name="CLAVADERO2" localSheetId="6">#REF!</definedName>
    <definedName name="CLAVADERO2" localSheetId="7">#REF!</definedName>
    <definedName name="CLAVADERO2" localSheetId="0">#REF!</definedName>
    <definedName name="CLAVADERO2">#REF!</definedName>
    <definedName name="CLAVADERO2CV">[35]M.O.!$C$868</definedName>
    <definedName name="CLAVCLI" localSheetId="2">#REF!</definedName>
    <definedName name="CLAVCLI" localSheetId="3">#REF!</definedName>
    <definedName name="CLAVCLI" localSheetId="4">#REF!</definedName>
    <definedName name="CLAVCLI" localSheetId="5">#REF!</definedName>
    <definedName name="CLAVCLI" localSheetId="6">#REF!</definedName>
    <definedName name="CLAVCLI" localSheetId="7">#REF!</definedName>
    <definedName name="CLAVCLI" localSheetId="0">#REF!</definedName>
    <definedName name="CLAVCLI">#REF!</definedName>
    <definedName name="CLAVCP" localSheetId="2">#REF!</definedName>
    <definedName name="CLAVCP" localSheetId="4">#REF!</definedName>
    <definedName name="CLAVCP" localSheetId="5">#REF!</definedName>
    <definedName name="CLAVCP" localSheetId="6">#REF!</definedName>
    <definedName name="CLAVCP" localSheetId="7">#REF!</definedName>
    <definedName name="CLAVCP">#REF!</definedName>
    <definedName name="CLAVEMP" localSheetId="2">#REF!</definedName>
    <definedName name="CLAVEMP" localSheetId="4">#REF!</definedName>
    <definedName name="CLAVEMP" localSheetId="7">#REF!</definedName>
    <definedName name="CLAVEMP">#REF!</definedName>
    <definedName name="CLAVESPCP" localSheetId="2">#REF!</definedName>
    <definedName name="CLAVESPCP" localSheetId="4">#REF!</definedName>
    <definedName name="CLAVESPCP" localSheetId="5">#REF!</definedName>
    <definedName name="CLAVESPCP" localSheetId="6">#REF!</definedName>
    <definedName name="CLAVESPCP" localSheetId="7">#REF!</definedName>
    <definedName name="CLAVESPCP">#REF!</definedName>
    <definedName name="CLAVESPSP" localSheetId="2">#REF!</definedName>
    <definedName name="CLAVESPSP" localSheetId="4">#REF!</definedName>
    <definedName name="CLAVESPSP" localSheetId="5">#REF!</definedName>
    <definedName name="CLAVESPSP" localSheetId="6">#REF!</definedName>
    <definedName name="CLAVESPSP" localSheetId="7">#REF!</definedName>
    <definedName name="CLAVESPSP">#REF!</definedName>
    <definedName name="CLAVO" localSheetId="2">#REF!</definedName>
    <definedName name="CLAVO" localSheetId="4">#REF!</definedName>
    <definedName name="CLAVO" localSheetId="7">#REF!</definedName>
    <definedName name="CLAVO">#REF!</definedName>
    <definedName name="Clavo.Acero" localSheetId="2">#REF!</definedName>
    <definedName name="Clavo.Acero" localSheetId="4">#REF!</definedName>
    <definedName name="Clavo.Acero" localSheetId="7">#REF!</definedName>
    <definedName name="Clavo.Acero">#REF!</definedName>
    <definedName name="Clavo.Dulce" localSheetId="2">#REF!</definedName>
    <definedName name="Clavo.Dulce" localSheetId="4">#REF!</definedName>
    <definedName name="Clavo.Dulce" localSheetId="7">#REF!</definedName>
    <definedName name="Clavo.Dulce">#REF!</definedName>
    <definedName name="CLAVOA" localSheetId="2">#REF!</definedName>
    <definedName name="CLAVOA" localSheetId="4">#REF!</definedName>
    <definedName name="CLAVOA" localSheetId="7">#REF!</definedName>
    <definedName name="CLAVOA">#REF!</definedName>
    <definedName name="CLAVOGALV" localSheetId="2">#REF!</definedName>
    <definedName name="CLAVOGALV" localSheetId="4">#REF!</definedName>
    <definedName name="CLAVOGALV" localSheetId="7">#REF!</definedName>
    <definedName name="CLAVOGALV">#REF!</definedName>
    <definedName name="CLAVOGALVCARTON" localSheetId="2">#REF!</definedName>
    <definedName name="CLAVOGALVCARTON" localSheetId="4">#REF!</definedName>
    <definedName name="CLAVOGALVCARTON" localSheetId="7">#REF!</definedName>
    <definedName name="CLAVOGALVCARTON">#REF!</definedName>
    <definedName name="Clavos" localSheetId="2">#REF!</definedName>
    <definedName name="Clavos" localSheetId="4">#REF!</definedName>
    <definedName name="Clavos" localSheetId="7">#REF!</definedName>
    <definedName name="Clavos">#REF!</definedName>
    <definedName name="clavos.con.fulminantes">[95]Insumos!$L$36</definedName>
    <definedName name="Clavos_2">#N/A</definedName>
    <definedName name="Clavos_3">#N/A</definedName>
    <definedName name="Clavos_Corriente">[48]Insumos!$B$47:$D$47</definedName>
    <definedName name="Clavosa" localSheetId="2">#REF!</definedName>
    <definedName name="Clavosa" localSheetId="3">#REF!</definedName>
    <definedName name="Clavosa" localSheetId="4">#REF!</definedName>
    <definedName name="Clavosa" localSheetId="5">#REF!</definedName>
    <definedName name="Clavosa" localSheetId="6">#REF!</definedName>
    <definedName name="Clavosa" localSheetId="7">#REF!</definedName>
    <definedName name="Clavosa">#REF!</definedName>
    <definedName name="CLAVOSAC" localSheetId="2">#REF!</definedName>
    <definedName name="CLAVOSAC" localSheetId="3">#REF!</definedName>
    <definedName name="CLAVOSAC" localSheetId="4">#REF!</definedName>
    <definedName name="CLAVOSAC" localSheetId="5">#REF!</definedName>
    <definedName name="CLAVOSAC" localSheetId="6">#REF!</definedName>
    <definedName name="CLAVOSAC" localSheetId="7">#REF!</definedName>
    <definedName name="CLAVOSAC" localSheetId="0">#REF!</definedName>
    <definedName name="CLAVOSAC">#REF!</definedName>
    <definedName name="CLAVOSACERO" localSheetId="2">#REF!</definedName>
    <definedName name="CLAVOSACERO" localSheetId="3">#REF!</definedName>
    <definedName name="CLAVOSACERO" localSheetId="4">#REF!</definedName>
    <definedName name="CLAVOSACERO" localSheetId="5">#REF!</definedName>
    <definedName name="CLAVOSACERO" localSheetId="6">#REF!</definedName>
    <definedName name="CLAVOSACERO" localSheetId="7">#REF!</definedName>
    <definedName name="CLAVOSACERO" localSheetId="0">#REF!</definedName>
    <definedName name="CLAVOSACERO">#REF!</definedName>
    <definedName name="CLAVOSCORRIENTES" localSheetId="2">#REF!</definedName>
    <definedName name="CLAVOSCORRIENTES" localSheetId="3">#REF!</definedName>
    <definedName name="CLAVOSCORRIENTES" localSheetId="4">#REF!</definedName>
    <definedName name="CLAVOSCORRIENTES" localSheetId="5">#REF!</definedName>
    <definedName name="CLAVOSCORRIENTES" localSheetId="6">#REF!</definedName>
    <definedName name="CLAVOSCORRIENTES" localSheetId="7">#REF!</definedName>
    <definedName name="CLAVOSCORRIENTES" localSheetId="0">#REF!</definedName>
    <definedName name="CLAVOSCORRIENTES">#REF!</definedName>
    <definedName name="CLAVOZINC">[97]INS!$D$767</definedName>
    <definedName name="CLAVPED">[35]M.O.!$C$834</definedName>
    <definedName name="CLAVPLADOM" localSheetId="2">#REF!</definedName>
    <definedName name="CLAVPLADOM" localSheetId="3">#REF!</definedName>
    <definedName name="CLAVPLADOM" localSheetId="4">#REF!</definedName>
    <definedName name="CLAVPLADOM" localSheetId="5">#REF!</definedName>
    <definedName name="CLAVPLADOM" localSheetId="6">#REF!</definedName>
    <definedName name="CLAVPLADOM" localSheetId="7">#REF!</definedName>
    <definedName name="CLAVPLADOM" localSheetId="0">#REF!</definedName>
    <definedName name="CLAVPLADOM">#REF!</definedName>
    <definedName name="CLAVSALON" localSheetId="2">#REF!</definedName>
    <definedName name="CLAVSALON" localSheetId="4">#REF!</definedName>
    <definedName name="CLAVSALON" localSheetId="7">#REF!</definedName>
    <definedName name="CLAVSALON">#REF!</definedName>
    <definedName name="CLAVSP" localSheetId="2">#REF!</definedName>
    <definedName name="CLAVSP" localSheetId="4">#REF!</definedName>
    <definedName name="CLAVSP" localSheetId="5">#REF!</definedName>
    <definedName name="CLAVSP" localSheetId="6">#REF!</definedName>
    <definedName name="CLAVSP" localSheetId="7">#REF!</definedName>
    <definedName name="CLAVSP">#REF!</definedName>
    <definedName name="Clear">[60]Insumos!$E$70</definedName>
    <definedName name="CLLAVECHO" localSheetId="2">#REF!</definedName>
    <definedName name="CLLAVECHO" localSheetId="3">#REF!</definedName>
    <definedName name="CLLAVECHO" localSheetId="4">#REF!</definedName>
    <definedName name="CLLAVECHO" localSheetId="5">#REF!</definedName>
    <definedName name="CLLAVECHO" localSheetId="6">#REF!</definedName>
    <definedName name="CLLAVECHO" localSheetId="7">#REF!</definedName>
    <definedName name="CLLAVECHO" localSheetId="0">#REF!</definedName>
    <definedName name="CLLAVECHO">#REF!</definedName>
    <definedName name="CLLAVEDUCHA">[35]M.O.!$C$804</definedName>
    <definedName name="CLLAVEPA1" localSheetId="2">#REF!</definedName>
    <definedName name="CLLAVEPA1" localSheetId="3">#REF!</definedName>
    <definedName name="CLLAVEPA1" localSheetId="4">#REF!</definedName>
    <definedName name="CLLAVEPA1" localSheetId="5">#REF!</definedName>
    <definedName name="CLLAVEPA1" localSheetId="6">#REF!</definedName>
    <definedName name="CLLAVEPA1" localSheetId="7">#REF!</definedName>
    <definedName name="CLLAVEPA1" localSheetId="0">#REF!</definedName>
    <definedName name="CLLAVEPA1">#REF!</definedName>
    <definedName name="CLLAVEPA12" localSheetId="2">#REF!</definedName>
    <definedName name="CLLAVEPA12" localSheetId="4">#REF!</definedName>
    <definedName name="CLLAVEPA12" localSheetId="5">#REF!</definedName>
    <definedName name="CLLAVEPA12" localSheetId="6">#REF!</definedName>
    <definedName name="CLLAVEPA12" localSheetId="7">#REF!</definedName>
    <definedName name="CLLAVEPA12">#REF!</definedName>
    <definedName name="CLLAVEPA34" localSheetId="2">#REF!</definedName>
    <definedName name="CLLAVEPA34" localSheetId="4">#REF!</definedName>
    <definedName name="CLLAVEPA34" localSheetId="5">#REF!</definedName>
    <definedName name="CLLAVEPA34" localSheetId="6">#REF!</definedName>
    <definedName name="CLLAVEPA34" localSheetId="7">#REF!</definedName>
    <definedName name="CLLAVEPA34">#REF!</definedName>
    <definedName name="CLLAVEPACOB1" localSheetId="2">#REF!</definedName>
    <definedName name="CLLAVEPACOB1" localSheetId="4">#REF!</definedName>
    <definedName name="CLLAVEPACOB1" localSheetId="5">#REF!</definedName>
    <definedName name="CLLAVEPACOB1" localSheetId="6">#REF!</definedName>
    <definedName name="CLLAVEPACOB1" localSheetId="7">#REF!</definedName>
    <definedName name="CLLAVEPACOB1">#REF!</definedName>
    <definedName name="CLLAVEPACOB112" localSheetId="2">#REF!</definedName>
    <definedName name="CLLAVEPACOB112" localSheetId="4">#REF!</definedName>
    <definedName name="CLLAVEPACOB112" localSheetId="5">#REF!</definedName>
    <definedName name="CLLAVEPACOB112" localSheetId="6">#REF!</definedName>
    <definedName name="CLLAVEPACOB112" localSheetId="7">#REF!</definedName>
    <definedName name="CLLAVEPACOB112">#REF!</definedName>
    <definedName name="CLLAVEPACOB12" localSheetId="2">#REF!</definedName>
    <definedName name="CLLAVEPACOB12" localSheetId="4">#REF!</definedName>
    <definedName name="CLLAVEPACOB12" localSheetId="5">#REF!</definedName>
    <definedName name="CLLAVEPACOB12" localSheetId="6">#REF!</definedName>
    <definedName name="CLLAVEPACOB12" localSheetId="7">#REF!</definedName>
    <definedName name="CLLAVEPACOB12">#REF!</definedName>
    <definedName name="CLLAVEPACOB34" localSheetId="2">#REF!</definedName>
    <definedName name="CLLAVEPACOB34" localSheetId="4">#REF!</definedName>
    <definedName name="CLLAVEPACOB34" localSheetId="5">#REF!</definedName>
    <definedName name="CLLAVEPACOB34" localSheetId="6">#REF!</definedName>
    <definedName name="CLLAVEPACOB34" localSheetId="7">#REF!</definedName>
    <definedName name="CLLAVEPACOB34">#REF!</definedName>
    <definedName name="Cloro" localSheetId="2">[60]Insumos!#REF!</definedName>
    <definedName name="Cloro" localSheetId="4">[60]Insumos!#REF!</definedName>
    <definedName name="Cloro" localSheetId="7">[60]Insumos!#REF!</definedName>
    <definedName name="Cloro">[60]Insumos!#REF!</definedName>
    <definedName name="Clu.Ejec.Viga.V6T" localSheetId="2">[65]Análisis!#REF!</definedName>
    <definedName name="Clu.Ejec.Viga.V6T" localSheetId="4">[65]Análisis!#REF!</definedName>
    <definedName name="Clu.Ejec.Viga.V6T" localSheetId="7">[65]Análisis!#REF!</definedName>
    <definedName name="Clu.Ejec.Viga.V6T">[65]Análisis!#REF!</definedName>
    <definedName name="Club.de.Playa" localSheetId="2">#REF!</definedName>
    <definedName name="Club.de.Playa" localSheetId="3">#REF!</definedName>
    <definedName name="Club.de.Playa" localSheetId="4">#REF!</definedName>
    <definedName name="Club.de.Playa" localSheetId="5">#REF!</definedName>
    <definedName name="Club.de.Playa" localSheetId="6">#REF!</definedName>
    <definedName name="Club.de.Playa" localSheetId="7">#REF!</definedName>
    <definedName name="Club.de.Playa">#REF!</definedName>
    <definedName name="CLUB.DE.TENNIS" localSheetId="2">#REF!</definedName>
    <definedName name="CLUB.DE.TENNIS" localSheetId="4">#REF!</definedName>
    <definedName name="CLUB.DE.TENNIS" localSheetId="7">#REF!</definedName>
    <definedName name="CLUB.DE.TENNIS">#REF!</definedName>
    <definedName name="Club.Ejec.Col.C" localSheetId="2">[65]Análisis!#REF!</definedName>
    <definedName name="Club.Ejec.Col.C" localSheetId="4">[65]Análisis!#REF!</definedName>
    <definedName name="Club.Ejec.Col.C" localSheetId="7">[65]Análisis!#REF!</definedName>
    <definedName name="Club.Ejec.Col.C">[65]Análisis!#REF!</definedName>
    <definedName name="Club.Ejec.Col.Cc1" localSheetId="2">[65]Análisis!#REF!</definedName>
    <definedName name="Club.Ejec.Col.Cc1" localSheetId="4">[65]Análisis!#REF!</definedName>
    <definedName name="Club.Ejec.Col.Cc1" localSheetId="7">[65]Análisis!#REF!</definedName>
    <definedName name="Club.Ejec.Col.Cc1">[65]Análisis!#REF!</definedName>
    <definedName name="Club.Ejec.Losa.2do.Entrepiso" localSheetId="2">[65]Análisis!#REF!</definedName>
    <definedName name="Club.Ejec.Losa.2do.Entrepiso" localSheetId="4">[65]Análisis!#REF!</definedName>
    <definedName name="Club.Ejec.Losa.2do.Entrepiso" localSheetId="7">[65]Análisis!#REF!</definedName>
    <definedName name="Club.Ejec.Losa.2do.Entrepiso">[65]Análisis!#REF!</definedName>
    <definedName name="Club.Ejec.V10E" localSheetId="2">[65]Análisis!#REF!</definedName>
    <definedName name="Club.Ejec.V10E" localSheetId="4">[65]Análisis!#REF!</definedName>
    <definedName name="Club.Ejec.V10E" localSheetId="7">[65]Análisis!#REF!</definedName>
    <definedName name="Club.Ejec.V10E">[65]Análisis!#REF!</definedName>
    <definedName name="Club.Ejec.V12E" localSheetId="2">[65]Análisis!#REF!</definedName>
    <definedName name="Club.Ejec.V12E" localSheetId="4">[65]Análisis!#REF!</definedName>
    <definedName name="Club.Ejec.V12E" localSheetId="7">[65]Análisis!#REF!</definedName>
    <definedName name="Club.Ejec.V12E">[65]Análisis!#REF!</definedName>
    <definedName name="Club.Ejec.V13E" localSheetId="2">[65]Análisis!#REF!</definedName>
    <definedName name="Club.Ejec.V13E" localSheetId="4">[65]Análisis!#REF!</definedName>
    <definedName name="Club.Ejec.V13E" localSheetId="7">[65]Análisis!#REF!</definedName>
    <definedName name="Club.Ejec.V13E">[65]Análisis!#REF!</definedName>
    <definedName name="Club.Ejec.V1E" localSheetId="2">[65]Análisis!#REF!</definedName>
    <definedName name="Club.Ejec.V1E" localSheetId="4">[65]Análisis!#REF!</definedName>
    <definedName name="Club.Ejec.V1E" localSheetId="7">[65]Análisis!#REF!</definedName>
    <definedName name="Club.Ejec.V1E">[65]Análisis!#REF!</definedName>
    <definedName name="Club.Ejec.V2E" localSheetId="2">[65]Análisis!#REF!</definedName>
    <definedName name="Club.Ejec.V2E" localSheetId="4">[65]Análisis!#REF!</definedName>
    <definedName name="Club.Ejec.V2E" localSheetId="7">[65]Análisis!#REF!</definedName>
    <definedName name="Club.Ejec.V2E">[65]Análisis!#REF!</definedName>
    <definedName name="Club.Ejec.V3E" localSheetId="2">[65]Análisis!#REF!</definedName>
    <definedName name="Club.Ejec.V3E" localSheetId="4">[65]Análisis!#REF!</definedName>
    <definedName name="Club.Ejec.V3E" localSheetId="7">[65]Análisis!#REF!</definedName>
    <definedName name="Club.Ejec.V3E">[65]Análisis!#REF!</definedName>
    <definedName name="Club.Ejec.V3T" localSheetId="2">[65]Análisis!#REF!</definedName>
    <definedName name="Club.Ejec.V3T" localSheetId="4">[65]Análisis!#REF!</definedName>
    <definedName name="Club.Ejec.V3T" localSheetId="7">[65]Análisis!#REF!</definedName>
    <definedName name="Club.Ejec.V3T">[65]Análisis!#REF!</definedName>
    <definedName name="Club.Ejec.V4E" localSheetId="2">[65]Análisis!#REF!</definedName>
    <definedName name="Club.Ejec.V4E" localSheetId="4">[65]Análisis!#REF!</definedName>
    <definedName name="Club.Ejec.V4E" localSheetId="7">[65]Análisis!#REF!</definedName>
    <definedName name="Club.Ejec.V4E">[65]Análisis!#REF!</definedName>
    <definedName name="Club.Ejec.V6E" localSheetId="2">[65]Análisis!#REF!</definedName>
    <definedName name="Club.Ejec.V6E" localSheetId="4">[65]Análisis!#REF!</definedName>
    <definedName name="Club.Ejec.V6E" localSheetId="7">[65]Análisis!#REF!</definedName>
    <definedName name="Club.Ejec.V6E">[65]Análisis!#REF!</definedName>
    <definedName name="Club.Ejec.V7E" localSheetId="2">[65]Análisis!#REF!</definedName>
    <definedName name="Club.Ejec.V7E" localSheetId="4">[65]Análisis!#REF!</definedName>
    <definedName name="Club.Ejec.V7E" localSheetId="7">[65]Análisis!#REF!</definedName>
    <definedName name="Club.Ejec.V7E">[65]Análisis!#REF!</definedName>
    <definedName name="Club.Ejec.V9E" localSheetId="2">[65]Análisis!#REF!</definedName>
    <definedName name="Club.Ejec.V9E" localSheetId="4">[65]Análisis!#REF!</definedName>
    <definedName name="Club.Ejec.V9E" localSheetId="7">[65]Análisis!#REF!</definedName>
    <definedName name="Club.Ejec.V9E">[65]Análisis!#REF!</definedName>
    <definedName name="Club.Ejec.Viga.V10T" localSheetId="2">[65]Análisis!#REF!</definedName>
    <definedName name="Club.Ejec.Viga.V10T" localSheetId="4">[65]Análisis!#REF!</definedName>
    <definedName name="Club.Ejec.Viga.V10T" localSheetId="7">[65]Análisis!#REF!</definedName>
    <definedName name="Club.Ejec.Viga.V10T">[65]Análisis!#REF!</definedName>
    <definedName name="Club.Ejec.Viga.V11T" localSheetId="2">[65]Análisis!#REF!</definedName>
    <definedName name="Club.Ejec.Viga.V11T" localSheetId="4">[65]Análisis!#REF!</definedName>
    <definedName name="Club.Ejec.Viga.V11T" localSheetId="7">[65]Análisis!#REF!</definedName>
    <definedName name="Club.Ejec.Viga.V11T">[65]Análisis!#REF!</definedName>
    <definedName name="Club.Ejec.Viga.V1T" localSheetId="2">[65]Análisis!#REF!</definedName>
    <definedName name="Club.Ejec.Viga.V1T" localSheetId="4">[65]Análisis!#REF!</definedName>
    <definedName name="Club.Ejec.Viga.V1T" localSheetId="7">[65]Análisis!#REF!</definedName>
    <definedName name="Club.Ejec.Viga.V1T">[65]Análisis!#REF!</definedName>
    <definedName name="Club.Ejec.Viga.V2T" localSheetId="2">[65]Análisis!#REF!</definedName>
    <definedName name="Club.Ejec.Viga.V2T" localSheetId="4">[65]Análisis!#REF!</definedName>
    <definedName name="Club.Ejec.Viga.V2T" localSheetId="7">[65]Análisis!#REF!</definedName>
    <definedName name="Club.Ejec.Viga.V2T">[65]Análisis!#REF!</definedName>
    <definedName name="Club.Ejec.Viga.V4T" localSheetId="2">[65]Análisis!#REF!</definedName>
    <definedName name="Club.Ejec.Viga.V4T" localSheetId="4">[65]Análisis!#REF!</definedName>
    <definedName name="Club.Ejec.Viga.V4T" localSheetId="7">[65]Análisis!#REF!</definedName>
    <definedName name="Club.Ejec.Viga.V4T">[65]Análisis!#REF!</definedName>
    <definedName name="Club.Ejec.Viga.V5T" localSheetId="2">[65]Análisis!#REF!</definedName>
    <definedName name="Club.Ejec.Viga.V5T" localSheetId="4">[65]Análisis!#REF!</definedName>
    <definedName name="Club.Ejec.Viga.V5T" localSheetId="7">[65]Análisis!#REF!</definedName>
    <definedName name="Club.Ejec.Viga.V5T">[65]Análisis!#REF!</definedName>
    <definedName name="Club.Ejec.Viga.V7T" localSheetId="2">[65]Análisis!#REF!</definedName>
    <definedName name="Club.Ejec.Viga.V7T" localSheetId="4">[65]Análisis!#REF!</definedName>
    <definedName name="Club.Ejec.Viga.V7T" localSheetId="7">[65]Análisis!#REF!</definedName>
    <definedName name="Club.Ejec.Viga.V7T">[65]Análisis!#REF!</definedName>
    <definedName name="Club.Ejec.Viga.V8T" localSheetId="2">[65]Análisis!#REF!</definedName>
    <definedName name="Club.Ejec.Viga.V8T" localSheetId="4">[65]Análisis!#REF!</definedName>
    <definedName name="Club.Ejec.Viga.V8T" localSheetId="7">[65]Análisis!#REF!</definedName>
    <definedName name="Club.Ejec.Viga.V8T">[65]Análisis!#REF!</definedName>
    <definedName name="Club.Ejec.Viga.V9T" localSheetId="2">[65]Análisis!#REF!</definedName>
    <definedName name="Club.Ejec.Viga.V9T" localSheetId="4">[65]Análisis!#REF!</definedName>
    <definedName name="Club.Ejec.Viga.V9T" localSheetId="7">[65]Análisis!#REF!</definedName>
    <definedName name="Club.Ejec.Viga.V9T">[65]Análisis!#REF!</definedName>
    <definedName name="Club.Ejec.Zc." localSheetId="2">[65]Análisis!#REF!</definedName>
    <definedName name="Club.Ejec.Zc." localSheetId="4">[65]Análisis!#REF!</definedName>
    <definedName name="Club.Ejec.Zc." localSheetId="7">[65]Análisis!#REF!</definedName>
    <definedName name="Club.Ejec.Zc.">[65]Análisis!#REF!</definedName>
    <definedName name="Club.Ejec.Zcc" localSheetId="2">[65]Análisis!#REF!</definedName>
    <definedName name="Club.Ejec.Zcc" localSheetId="4">[65]Análisis!#REF!</definedName>
    <definedName name="Club.Ejec.Zcc" localSheetId="7">[65]Análisis!#REF!</definedName>
    <definedName name="Club.Ejec.Zcc">[65]Análisis!#REF!</definedName>
    <definedName name="Club.Ejec.ZCc1" localSheetId="2">[65]Análisis!#REF!</definedName>
    <definedName name="Club.Ejec.ZCc1" localSheetId="4">[65]Análisis!#REF!</definedName>
    <definedName name="Club.Ejec.ZCc1" localSheetId="7">[65]Análisis!#REF!</definedName>
    <definedName name="Club.Ejec.ZCc1">[65]Análisis!#REF!</definedName>
    <definedName name="CLUB.EJECUTIVO" localSheetId="2">#REF!</definedName>
    <definedName name="CLUB.EJECUTIVO" localSheetId="3">#REF!</definedName>
    <definedName name="CLUB.EJECUTIVO" localSheetId="4">#REF!</definedName>
    <definedName name="CLUB.EJECUTIVO" localSheetId="5">#REF!</definedName>
    <definedName name="CLUB.EJECUTIVO" localSheetId="6">#REF!</definedName>
    <definedName name="CLUB.EJECUTIVO" localSheetId="7">#REF!</definedName>
    <definedName name="CLUB.EJECUTIVO">#REF!</definedName>
    <definedName name="Club.Ejecutivo.Losa.1er.entrepiso" localSheetId="2">[65]Análisis!#REF!</definedName>
    <definedName name="Club.Ejecutivo.Losa.1er.entrepiso" localSheetId="3">[65]Análisis!#REF!</definedName>
    <definedName name="Club.Ejecutivo.Losa.1er.entrepiso" localSheetId="4">[65]Análisis!#REF!</definedName>
    <definedName name="Club.Ejecutivo.Losa.1er.entrepiso" localSheetId="5">[65]Análisis!#REF!</definedName>
    <definedName name="Club.Ejecutivo.Losa.1er.entrepiso" localSheetId="6">[65]Análisis!#REF!</definedName>
    <definedName name="Club.Ejecutivo.Losa.1er.entrepiso" localSheetId="7">[65]Análisis!#REF!</definedName>
    <definedName name="Club.Ejecutivo.Losa.1er.entrepiso">[65]Análisis!#REF!</definedName>
    <definedName name="CLUB.PISCINA" localSheetId="2">#REF!</definedName>
    <definedName name="CLUB.PISCINA" localSheetId="3">#REF!</definedName>
    <definedName name="CLUB.PISCINA" localSheetId="4">#REF!</definedName>
    <definedName name="CLUB.PISCINA" localSheetId="5">#REF!</definedName>
    <definedName name="CLUB.PISCINA" localSheetId="6">#REF!</definedName>
    <definedName name="CLUB.PISCINA" localSheetId="7">#REF!</definedName>
    <definedName name="CLUB.PISCINA">#REF!</definedName>
    <definedName name="Club.pla.Zap.ZC" localSheetId="2">[65]Análisis!#REF!</definedName>
    <definedName name="Club.pla.Zap.ZC" localSheetId="3">[65]Análisis!#REF!</definedName>
    <definedName name="Club.pla.Zap.ZC" localSheetId="4">[65]Análisis!#REF!</definedName>
    <definedName name="Club.pla.Zap.ZC" localSheetId="5">[65]Análisis!#REF!</definedName>
    <definedName name="Club.pla.Zap.ZC" localSheetId="6">[65]Análisis!#REF!</definedName>
    <definedName name="Club.pla.Zap.ZC" localSheetId="7">[65]Análisis!#REF!</definedName>
    <definedName name="Club.pla.Zap.ZC">[65]Análisis!#REF!</definedName>
    <definedName name="Club.play.Col.C1" localSheetId="2">[65]Análisis!#REF!</definedName>
    <definedName name="Club.play.Col.C1" localSheetId="3">[65]Análisis!#REF!</definedName>
    <definedName name="Club.play.Col.C1" localSheetId="4">[65]Análisis!#REF!</definedName>
    <definedName name="Club.play.Col.C1" localSheetId="5">[65]Análisis!#REF!</definedName>
    <definedName name="Club.play.Col.C1" localSheetId="6">[65]Análisis!#REF!</definedName>
    <definedName name="Club.play.Col.C1" localSheetId="7">[65]Análisis!#REF!</definedName>
    <definedName name="Club.play.Col.C1">[65]Análisis!#REF!</definedName>
    <definedName name="Club.playa.Col.C2" localSheetId="2">[65]Análisis!#REF!</definedName>
    <definedName name="Club.playa.Col.C2" localSheetId="4">[65]Análisis!#REF!</definedName>
    <definedName name="Club.playa.Col.C2" localSheetId="7">[65]Análisis!#REF!</definedName>
    <definedName name="Club.playa.Col.C2">[65]Análisis!#REF!</definedName>
    <definedName name="Club.playa.Col.C3" localSheetId="2">[65]Análisis!#REF!</definedName>
    <definedName name="Club.playa.Col.C3" localSheetId="4">[65]Análisis!#REF!</definedName>
    <definedName name="Club.playa.Col.C3" localSheetId="7">[65]Análisis!#REF!</definedName>
    <definedName name="Club.playa.Col.C3">[65]Análisis!#REF!</definedName>
    <definedName name="Club.playa.Viga.VH" localSheetId="2">[65]Análisis!#REF!</definedName>
    <definedName name="Club.playa.Viga.VH" localSheetId="4">[65]Análisis!#REF!</definedName>
    <definedName name="Club.playa.Viga.VH" localSheetId="7">[65]Análisis!#REF!</definedName>
    <definedName name="Club.playa.Viga.VH">[65]Análisis!#REF!</definedName>
    <definedName name="Club.playa.Viga.Vh2" localSheetId="2">[65]Análisis!#REF!</definedName>
    <definedName name="Club.playa.Viga.Vh2" localSheetId="4">[65]Análisis!#REF!</definedName>
    <definedName name="Club.playa.Viga.Vh2" localSheetId="7">[65]Análisis!#REF!</definedName>
    <definedName name="Club.playa.Viga.Vh2">[65]Análisis!#REF!</definedName>
    <definedName name="Club.playa.Zap.ZC3" localSheetId="2">[65]Análisis!#REF!</definedName>
    <definedName name="Club.playa.Zap.ZC3" localSheetId="4">[65]Análisis!#REF!</definedName>
    <definedName name="Club.playa.Zap.ZC3" localSheetId="7">[65]Análisis!#REF!</definedName>
    <definedName name="Club.playa.Zap.ZC3">[65]Análisis!#REF!</definedName>
    <definedName name="ClubPla.zap.Zc1" localSheetId="2">[65]Análisis!#REF!</definedName>
    <definedName name="ClubPla.zap.Zc1" localSheetId="4">[65]Análisis!#REF!</definedName>
    <definedName name="ClubPla.zap.Zc1" localSheetId="7">[65]Análisis!#REF!</definedName>
    <definedName name="ClubPla.zap.Zc1">[65]Análisis!#REF!</definedName>
    <definedName name="Clubplaya.Col.C" localSheetId="2">[65]Análisis!#REF!</definedName>
    <definedName name="Clubplaya.Col.C" localSheetId="4">[65]Análisis!#REF!</definedName>
    <definedName name="Clubplaya.Col.C" localSheetId="7">[65]Análisis!#REF!</definedName>
    <definedName name="Clubplaya.Col.C">[65]Análisis!#REF!</definedName>
    <definedName name="CLUCES">[35]M.O.!$C$513</definedName>
    <definedName name="CMALLA10" localSheetId="2">#REF!</definedName>
    <definedName name="CMALLA10" localSheetId="3">#REF!</definedName>
    <definedName name="CMALLA10" localSheetId="4">#REF!</definedName>
    <definedName name="CMALLA10" localSheetId="5">#REF!</definedName>
    <definedName name="CMALLA10" localSheetId="6">#REF!</definedName>
    <definedName name="CMALLA10" localSheetId="7">#REF!</definedName>
    <definedName name="CMALLA10" localSheetId="0">#REF!</definedName>
    <definedName name="CMALLA10">#REF!</definedName>
    <definedName name="CMALLA3" localSheetId="2">#REF!</definedName>
    <definedName name="CMALLA3" localSheetId="4">#REF!</definedName>
    <definedName name="CMALLA3" localSheetId="7">#REF!</definedName>
    <definedName name="CMALLA3">#REF!</definedName>
    <definedName name="CMALLA4" localSheetId="2">#REF!</definedName>
    <definedName name="CMALLA4" localSheetId="4">#REF!</definedName>
    <definedName name="CMALLA4" localSheetId="7">#REF!</definedName>
    <definedName name="CMALLA4">#REF!</definedName>
    <definedName name="CMALLA6" localSheetId="2">#REF!</definedName>
    <definedName name="CMALLA6" localSheetId="4">#REF!</definedName>
    <definedName name="CMALLA6" localSheetId="7">#REF!</definedName>
    <definedName name="CMALLA6">#REF!</definedName>
    <definedName name="CMALLA73" localSheetId="2">#REF!</definedName>
    <definedName name="CMALLA73" localSheetId="4">#REF!</definedName>
    <definedName name="CMALLA73" localSheetId="7">#REF!</definedName>
    <definedName name="CMALLA73">#REF!</definedName>
    <definedName name="CMEZCLADORA" localSheetId="2">#REF!</definedName>
    <definedName name="CMEZCLADORA" localSheetId="4">#REF!</definedName>
    <definedName name="CMEZCLADORA" localSheetId="7">#REF!</definedName>
    <definedName name="CMEZCLADORA">#REF!</definedName>
    <definedName name="CO" localSheetId="2">#REF!</definedName>
    <definedName name="CO" localSheetId="4">#REF!</definedName>
    <definedName name="CO" localSheetId="7">#REF!</definedName>
    <definedName name="CO">#REF!</definedName>
    <definedName name="COCAJA" localSheetId="3">'[5]PU-Elect.'!$D$184</definedName>
    <definedName name="COCAJA" localSheetId="4">'[5]PU-Elect.'!$D$184</definedName>
    <definedName name="COCAJA" localSheetId="5">'[5]PU-Elect.'!$D$184</definedName>
    <definedName name="COCAJA" localSheetId="6">'[5]PU-Elect.'!$D$184</definedName>
    <definedName name="COCAJA" localSheetId="7">'[5]PU-Elect.'!$D$184</definedName>
    <definedName name="COCAJA" localSheetId="0">'[5]PU-Elect.'!$D$184</definedName>
    <definedName name="COCAJA">'[6]PU-Elect.'!$D$184</definedName>
    <definedName name="Cocina" localSheetId="2">#REF!</definedName>
    <definedName name="Cocina" localSheetId="3">#REF!</definedName>
    <definedName name="Cocina" localSheetId="4">#REF!</definedName>
    <definedName name="Cocina" localSheetId="5">#REF!</definedName>
    <definedName name="Cocina" localSheetId="6">#REF!</definedName>
    <definedName name="Cocina" localSheetId="7">#REF!</definedName>
    <definedName name="Cocina">#REF!</definedName>
    <definedName name="CODIGO">#N/A</definedName>
    <definedName name="codo_2x45">[75]PRECIOS!$E$76</definedName>
    <definedName name="codo_3x45">[75]PRECIOS!$E$75</definedName>
    <definedName name="codo_4x45">[75]PRECIOS!$E$74</definedName>
    <definedName name="codo_pp_0.5">[75]PRECIOS!$E$32</definedName>
    <definedName name="CODO1" localSheetId="2">#REF!</definedName>
    <definedName name="CODO1" localSheetId="3">#REF!</definedName>
    <definedName name="CODO1" localSheetId="4">#REF!</definedName>
    <definedName name="CODO1" localSheetId="5">#REF!</definedName>
    <definedName name="CODO1" localSheetId="6">#REF!</definedName>
    <definedName name="CODO1" localSheetId="7">#REF!</definedName>
    <definedName name="CODO1" localSheetId="0">#REF!</definedName>
    <definedName name="CODO1">#REF!</definedName>
    <definedName name="CODO1_2HG">[43]Materiales!$E$392</definedName>
    <definedName name="CODO112" localSheetId="2">#REF!</definedName>
    <definedName name="CODO112" localSheetId="3">#REF!</definedName>
    <definedName name="CODO112" localSheetId="4">#REF!</definedName>
    <definedName name="CODO112" localSheetId="5">#REF!</definedName>
    <definedName name="CODO112" localSheetId="6">#REF!</definedName>
    <definedName name="CODO112" localSheetId="7">#REF!</definedName>
    <definedName name="CODO112" localSheetId="0">#REF!</definedName>
    <definedName name="CODO112">#REF!</definedName>
    <definedName name="CODO12" localSheetId="2">#REF!</definedName>
    <definedName name="CODO12" localSheetId="4">#REF!</definedName>
    <definedName name="CODO12" localSheetId="7">#REF!</definedName>
    <definedName name="CODO12">#REF!</definedName>
    <definedName name="CODO1290HG">'[31]Pu-Sanit.'!$C$224</definedName>
    <definedName name="CODO190P">'[31]Pu-Sanit.'!$C$217</definedName>
    <definedName name="CODO245">'[31]Pu-Sanit.'!$C$138</definedName>
    <definedName name="CODO290">'[31]Pu-Sanit.'!$C$134</definedName>
    <definedName name="CODO2E" localSheetId="2">#REF!</definedName>
    <definedName name="CODO2E" localSheetId="3">#REF!</definedName>
    <definedName name="CODO2E" localSheetId="4">#REF!</definedName>
    <definedName name="CODO2E" localSheetId="5">#REF!</definedName>
    <definedName name="CODO2E" localSheetId="6">#REF!</definedName>
    <definedName name="CODO2E" localSheetId="7">#REF!</definedName>
    <definedName name="CODO2E" localSheetId="0">#REF!</definedName>
    <definedName name="CODO2E">#REF!</definedName>
    <definedName name="CODO34" localSheetId="2">#REF!</definedName>
    <definedName name="CODO34" localSheetId="4">#REF!</definedName>
    <definedName name="CODO34" localSheetId="7">#REF!</definedName>
    <definedName name="CODO34">#REF!</definedName>
    <definedName name="CODO390P">'[25]Pu-Sanit.'!$C$220</definedName>
    <definedName name="CODO3E" localSheetId="2">#REF!</definedName>
    <definedName name="CODO3E" localSheetId="3">#REF!</definedName>
    <definedName name="CODO3E" localSheetId="4">#REF!</definedName>
    <definedName name="CODO3E" localSheetId="5">#REF!</definedName>
    <definedName name="CODO3E" localSheetId="6">#REF!</definedName>
    <definedName name="CODO3E" localSheetId="7">#REF!</definedName>
    <definedName name="CODO3E" localSheetId="0">#REF!</definedName>
    <definedName name="CODO3E">#REF!</definedName>
    <definedName name="CODO3X45DRENAJE">[35]Materiales!$F$262</definedName>
    <definedName name="CODO4E" localSheetId="2">#REF!</definedName>
    <definedName name="CODO4E" localSheetId="3">#REF!</definedName>
    <definedName name="CODO4E" localSheetId="4">#REF!</definedName>
    <definedName name="CODO4E" localSheetId="5">#REF!</definedName>
    <definedName name="CODO4E" localSheetId="6">#REF!</definedName>
    <definedName name="CODO4E" localSheetId="7">#REF!</definedName>
    <definedName name="CODO4E" localSheetId="0">#REF!</definedName>
    <definedName name="CODO4E">#REF!</definedName>
    <definedName name="CODO4X45">[43]Materiales!$F$263</definedName>
    <definedName name="CODOCPVC12X90" localSheetId="2">#REF!</definedName>
    <definedName name="CODOCPVC12X90" localSheetId="3">#REF!</definedName>
    <definedName name="CODOCPVC12X90" localSheetId="4">#REF!</definedName>
    <definedName name="CODOCPVC12X90" localSheetId="5">#REF!</definedName>
    <definedName name="CODOCPVC12X90" localSheetId="6">#REF!</definedName>
    <definedName name="CODOCPVC12X90" localSheetId="7">#REF!</definedName>
    <definedName name="CODOCPVC12X90" localSheetId="0">#REF!</definedName>
    <definedName name="CODOCPVC12X90">#REF!</definedName>
    <definedName name="CODOCPVC34X90" localSheetId="2">#REF!</definedName>
    <definedName name="CODOCPVC34X90" localSheetId="4">#REF!</definedName>
    <definedName name="CODOCPVC34X90" localSheetId="7">#REF!</definedName>
    <definedName name="CODOCPVC34X90">#REF!</definedName>
    <definedName name="CODODRENAJE2X45">[43]Materiales!$F$261</definedName>
    <definedName name="CODODRENAJE2X90">[43]Materiales!$F$257</definedName>
    <definedName name="CODODRENAJE3">[43]Materiales!$F$258</definedName>
    <definedName name="CODODRENAJE3X90">[35]Materiales!$F$258</definedName>
    <definedName name="CODODRENAJE4X90">[43]Materiales!$F$259</definedName>
    <definedName name="CODOHG112X90" localSheetId="2">#REF!</definedName>
    <definedName name="CODOHG112X90" localSheetId="3">#REF!</definedName>
    <definedName name="CODOHG112X90" localSheetId="4">#REF!</definedName>
    <definedName name="CODOHG112X90" localSheetId="5">#REF!</definedName>
    <definedName name="CODOHG112X90" localSheetId="6">#REF!</definedName>
    <definedName name="CODOHG112X90" localSheetId="7">#REF!</definedName>
    <definedName name="CODOHG112X90" localSheetId="0">#REF!</definedName>
    <definedName name="CODOHG112X90">#REF!</definedName>
    <definedName name="CODOHG125X90" localSheetId="2">#REF!</definedName>
    <definedName name="CODOHG125X90" localSheetId="4">#REF!</definedName>
    <definedName name="CODOHG125X90" localSheetId="5">#REF!</definedName>
    <definedName name="CODOHG125X90" localSheetId="6">#REF!</definedName>
    <definedName name="CODOHG125X90" localSheetId="7">#REF!</definedName>
    <definedName name="CODOHG125X90">#REF!</definedName>
    <definedName name="CODOHG12X90" localSheetId="2">#REF!</definedName>
    <definedName name="CODOHG12X90" localSheetId="4">#REF!</definedName>
    <definedName name="CODOHG12X90" localSheetId="7">#REF!</definedName>
    <definedName name="CODOHG12X90">#REF!</definedName>
    <definedName name="CODOHG1X90" localSheetId="2">#REF!</definedName>
    <definedName name="CODOHG1X90" localSheetId="4">#REF!</definedName>
    <definedName name="CODOHG1X90" localSheetId="7">#REF!</definedName>
    <definedName name="CODOHG1X90">#REF!</definedName>
    <definedName name="CODOHG212X90" localSheetId="2">#REF!</definedName>
    <definedName name="CODOHG212X90" localSheetId="4">#REF!</definedName>
    <definedName name="CODOHG212X90" localSheetId="7">#REF!</definedName>
    <definedName name="CODOHG212X90">#REF!</definedName>
    <definedName name="CODOHG2X90" localSheetId="2">#REF!</definedName>
    <definedName name="CODOHG2X90" localSheetId="4">#REF!</definedName>
    <definedName name="CODOHG2X90" localSheetId="7">#REF!</definedName>
    <definedName name="CODOHG2X90">#REF!</definedName>
    <definedName name="CODOHG34X90" localSheetId="2">#REF!</definedName>
    <definedName name="CODOHG34X90" localSheetId="4">#REF!</definedName>
    <definedName name="CODOHG34X90" localSheetId="7">#REF!</definedName>
    <definedName name="CODOHG34X90">#REF!</definedName>
    <definedName name="CODOHG3X90" localSheetId="2">#REF!</definedName>
    <definedName name="CODOHG3X90" localSheetId="4">#REF!</definedName>
    <definedName name="CODOHG3X90" localSheetId="7">#REF!</definedName>
    <definedName name="CODOHG3X90">#REF!</definedName>
    <definedName name="CODOHG4X90" localSheetId="2">#REF!</definedName>
    <definedName name="CODOHG4X90" localSheetId="4">#REF!</definedName>
    <definedName name="CODOHG4X90" localSheetId="7">#REF!</definedName>
    <definedName name="CODOHG4X90">#REF!</definedName>
    <definedName name="CODONHG112X90" localSheetId="2">#REF!</definedName>
    <definedName name="CODONHG112X90" localSheetId="4">#REF!</definedName>
    <definedName name="CODONHG112X90" localSheetId="7">#REF!</definedName>
    <definedName name="CODONHG112X90">#REF!</definedName>
    <definedName name="CODONHG125X90" localSheetId="2">#REF!</definedName>
    <definedName name="CODONHG125X90" localSheetId="4">#REF!</definedName>
    <definedName name="CODONHG125X90" localSheetId="5">#REF!</definedName>
    <definedName name="CODONHG125X90" localSheetId="6">#REF!</definedName>
    <definedName name="CODONHG125X90" localSheetId="7">#REF!</definedName>
    <definedName name="CODONHG125X90">#REF!</definedName>
    <definedName name="CODONHG12X90" localSheetId="2">#REF!</definedName>
    <definedName name="CODONHG12X90" localSheetId="4">#REF!</definedName>
    <definedName name="CODONHG12X90" localSheetId="7">#REF!</definedName>
    <definedName name="CODONHG12X90">#REF!</definedName>
    <definedName name="CODONHG1X90" localSheetId="2">#REF!</definedName>
    <definedName name="CODONHG1X90" localSheetId="4">#REF!</definedName>
    <definedName name="CODONHG1X90" localSheetId="7">#REF!</definedName>
    <definedName name="CODONHG1X90">#REF!</definedName>
    <definedName name="CODONHG212X90" localSheetId="2">#REF!</definedName>
    <definedName name="CODONHG212X90" localSheetId="4">#REF!</definedName>
    <definedName name="CODONHG212X90" localSheetId="7">#REF!</definedName>
    <definedName name="CODONHG212X90">#REF!</definedName>
    <definedName name="CODONHG2X90" localSheetId="2">#REF!</definedName>
    <definedName name="CODONHG2X90" localSheetId="4">#REF!</definedName>
    <definedName name="CODONHG2X90" localSheetId="7">#REF!</definedName>
    <definedName name="CODONHG2X90">#REF!</definedName>
    <definedName name="CODONHG34X90" localSheetId="2">#REF!</definedName>
    <definedName name="CODONHG34X90" localSheetId="4">#REF!</definedName>
    <definedName name="CODONHG34X90" localSheetId="7">#REF!</definedName>
    <definedName name="CODONHG34X90">#REF!</definedName>
    <definedName name="CODONHG3X90" localSheetId="2">#REF!</definedName>
    <definedName name="CODONHG3X90" localSheetId="4">#REF!</definedName>
    <definedName name="CODONHG3X90" localSheetId="7">#REF!</definedName>
    <definedName name="CODONHG3X90">#REF!</definedName>
    <definedName name="CODONHG4X90" localSheetId="2">#REF!</definedName>
    <definedName name="CODONHG4X90" localSheetId="4">#REF!</definedName>
    <definedName name="CODONHG4X90" localSheetId="7">#REF!</definedName>
    <definedName name="CODONHG4X90">#REF!</definedName>
    <definedName name="CODOPVC1_2X90">[35]Materiales!$F$213</definedName>
    <definedName name="CODOPVC3_4X90">[35]Materiales!$F$214</definedName>
    <definedName name="CODOPVC3X90">[35]Materiales!$F$218</definedName>
    <definedName name="CODOPVCDREN2X45" localSheetId="2">#REF!</definedName>
    <definedName name="CODOPVCDREN2X45" localSheetId="3">#REF!</definedName>
    <definedName name="CODOPVCDREN2X45" localSheetId="4">#REF!</definedName>
    <definedName name="CODOPVCDREN2X45" localSheetId="5">#REF!</definedName>
    <definedName name="CODOPVCDREN2X45" localSheetId="6">#REF!</definedName>
    <definedName name="CODOPVCDREN2X45" localSheetId="7">#REF!</definedName>
    <definedName name="CODOPVCDREN2X45" localSheetId="0">#REF!</definedName>
    <definedName name="CODOPVCDREN2X45">#REF!</definedName>
    <definedName name="CODOPVCDREN2X90" localSheetId="2">#REF!</definedName>
    <definedName name="CODOPVCDREN2X90" localSheetId="4">#REF!</definedName>
    <definedName name="CODOPVCDREN2X90" localSheetId="7">#REF!</definedName>
    <definedName name="CODOPVCDREN2X90">#REF!</definedName>
    <definedName name="CODOPVCDREN3X45" localSheetId="2">#REF!</definedName>
    <definedName name="CODOPVCDREN3X45" localSheetId="4">#REF!</definedName>
    <definedName name="CODOPVCDREN3X45" localSheetId="7">#REF!</definedName>
    <definedName name="CODOPVCDREN3X45">#REF!</definedName>
    <definedName name="CODOPVCDREN3X90" localSheetId="2">#REF!</definedName>
    <definedName name="CODOPVCDREN3X90" localSheetId="4">#REF!</definedName>
    <definedName name="CODOPVCDREN3X90" localSheetId="7">#REF!</definedName>
    <definedName name="CODOPVCDREN3X90">#REF!</definedName>
    <definedName name="CODOPVCDREN4X45" localSheetId="2">#REF!</definedName>
    <definedName name="CODOPVCDREN4X45" localSheetId="4">#REF!</definedName>
    <definedName name="CODOPVCDREN4X45" localSheetId="7">#REF!</definedName>
    <definedName name="CODOPVCDREN4X45">#REF!</definedName>
    <definedName name="CODOPVCDREN4X90" localSheetId="2">#REF!</definedName>
    <definedName name="CODOPVCDREN4X90" localSheetId="4">#REF!</definedName>
    <definedName name="CODOPVCDREN4X90" localSheetId="7">#REF!</definedName>
    <definedName name="CODOPVCDREN4X90">#REF!</definedName>
    <definedName name="CODOPVCDREN6X45" localSheetId="2">#REF!</definedName>
    <definedName name="CODOPVCDREN6X45" localSheetId="4">#REF!</definedName>
    <definedName name="CODOPVCDREN6X45" localSheetId="7">#REF!</definedName>
    <definedName name="CODOPVCDREN6X45">#REF!</definedName>
    <definedName name="CODOPVCDREN6X90" localSheetId="2">#REF!</definedName>
    <definedName name="CODOPVCDREN6X90" localSheetId="4">#REF!</definedName>
    <definedName name="CODOPVCDREN6X90" localSheetId="5">#REF!</definedName>
    <definedName name="CODOPVCDREN6X90" localSheetId="6">#REF!</definedName>
    <definedName name="CODOPVCDREN6X90" localSheetId="7">#REF!</definedName>
    <definedName name="CODOPVCDREN6X90">#REF!</definedName>
    <definedName name="CODOPVCPRES112X90" localSheetId="2">#REF!</definedName>
    <definedName name="CODOPVCPRES112X90" localSheetId="4">#REF!</definedName>
    <definedName name="CODOPVCPRES112X90" localSheetId="7">#REF!</definedName>
    <definedName name="CODOPVCPRES112X90">#REF!</definedName>
    <definedName name="CODOPVCPRES12X90" localSheetId="2">#REF!</definedName>
    <definedName name="CODOPVCPRES12X90" localSheetId="4">#REF!</definedName>
    <definedName name="CODOPVCPRES12X90" localSheetId="7">#REF!</definedName>
    <definedName name="CODOPVCPRES12X90">#REF!</definedName>
    <definedName name="CODOPVCPRES1X90" localSheetId="2">#REF!</definedName>
    <definedName name="CODOPVCPRES1X90" localSheetId="4">#REF!</definedName>
    <definedName name="CODOPVCPRES1X90" localSheetId="7">#REF!</definedName>
    <definedName name="CODOPVCPRES1X90">#REF!</definedName>
    <definedName name="CODOPVCPRES2X90" localSheetId="2">#REF!</definedName>
    <definedName name="CODOPVCPRES2X90" localSheetId="4">#REF!</definedName>
    <definedName name="CODOPVCPRES2X90" localSheetId="7">#REF!</definedName>
    <definedName name="CODOPVCPRES2X90">#REF!</definedName>
    <definedName name="CODOPVCPRES34X90" localSheetId="2">#REF!</definedName>
    <definedName name="CODOPVCPRES34X90" localSheetId="4">#REF!</definedName>
    <definedName name="CODOPVCPRES34X90" localSheetId="7">#REF!</definedName>
    <definedName name="CODOPVCPRES34X90">#REF!</definedName>
    <definedName name="CODOPVCPRES3X90" localSheetId="2">#REF!</definedName>
    <definedName name="CODOPVCPRES3X90" localSheetId="4">#REF!</definedName>
    <definedName name="CODOPVCPRES3X90" localSheetId="7">#REF!</definedName>
    <definedName name="CODOPVCPRES3X90">#REF!</definedName>
    <definedName name="CODOPVCPRES4X90" localSheetId="2">#REF!</definedName>
    <definedName name="CODOPVCPRES4X90" localSheetId="4">#REF!</definedName>
    <definedName name="CODOPVCPRES4X90" localSheetId="7">#REF!</definedName>
    <definedName name="CODOPVCPRES4X90">#REF!</definedName>
    <definedName name="CODOPVCPRES6X90" localSheetId="2">#REF!</definedName>
    <definedName name="CODOPVCPRES6X90" localSheetId="4">#REF!</definedName>
    <definedName name="CODOPVCPRES6X90" localSheetId="7">#REF!</definedName>
    <definedName name="CODOPVCPRES6X90">#REF!</definedName>
    <definedName name="coe.esp.gra" localSheetId="2">#REF!</definedName>
    <definedName name="coe.esp.gra" localSheetId="4">#REF!</definedName>
    <definedName name="coe.esp.gra" localSheetId="7">#REF!</definedName>
    <definedName name="coe.esp.gra">#REF!</definedName>
    <definedName name="coef.2" localSheetId="2">#REF!</definedName>
    <definedName name="coef.2" localSheetId="4">#REF!</definedName>
    <definedName name="coef.2" localSheetId="7">#REF!</definedName>
    <definedName name="coef.2">#REF!</definedName>
    <definedName name="col" localSheetId="2">'[34]Pres. '!#REF!</definedName>
    <definedName name="col" localSheetId="4">'[34]Pres. '!#REF!</definedName>
    <definedName name="col" localSheetId="7">'[34]Pres. '!#REF!</definedName>
    <definedName name="col">'[34]Pres. '!#REF!</definedName>
    <definedName name="Col.1erN" localSheetId="2">#REF!</definedName>
    <definedName name="Col.1erN" localSheetId="3">#REF!</definedName>
    <definedName name="Col.1erN" localSheetId="4">#REF!</definedName>
    <definedName name="Col.1erN" localSheetId="5">#REF!</definedName>
    <definedName name="Col.1erN" localSheetId="6">#REF!</definedName>
    <definedName name="Col.1erN" localSheetId="7">#REF!</definedName>
    <definedName name="Col.1erN">#REF!</definedName>
    <definedName name="Col.20.20.2nivel">[98]Análisis!$D$261</definedName>
    <definedName name="Col.20X20" localSheetId="2">#REF!</definedName>
    <definedName name="Col.20X20" localSheetId="3">#REF!</definedName>
    <definedName name="Col.20X20" localSheetId="4">#REF!</definedName>
    <definedName name="Col.20X20" localSheetId="5">#REF!</definedName>
    <definedName name="Col.20X20" localSheetId="6">#REF!</definedName>
    <definedName name="Col.20X20" localSheetId="7">#REF!</definedName>
    <definedName name="Col.20X20">#REF!</definedName>
    <definedName name="col.20x20.area.noble" localSheetId="2">#REF!</definedName>
    <definedName name="col.20x20.area.noble" localSheetId="4">#REF!</definedName>
    <definedName name="col.20x20.area.noble" localSheetId="7">#REF!</definedName>
    <definedName name="col.20x20.area.noble">#REF!</definedName>
    <definedName name="col.20x20.plastbau" localSheetId="2">#REF!</definedName>
    <definedName name="col.20x20.plastbau" localSheetId="4">#REF!</definedName>
    <definedName name="col.20x20.plastbau" localSheetId="7">#REF!</definedName>
    <definedName name="col.20x20.plastbau">#REF!</definedName>
    <definedName name="col.25cm.diam.">[99]Análisis!$D$324</definedName>
    <definedName name="col.30x30.lobby" localSheetId="2">#REF!</definedName>
    <definedName name="col.30x30.lobby" localSheetId="3">#REF!</definedName>
    <definedName name="col.30x30.lobby" localSheetId="4">#REF!</definedName>
    <definedName name="col.30x30.lobby" localSheetId="5">#REF!</definedName>
    <definedName name="col.30x30.lobby" localSheetId="6">#REF!</definedName>
    <definedName name="col.30x30.lobby" localSheetId="7">#REF!</definedName>
    <definedName name="col.30x30.lobby">#REF!</definedName>
    <definedName name="col.50cm">[99]Análisis!$D$345</definedName>
    <definedName name="Col.Ama.2do.N.Mod.II" localSheetId="2">#REF!</definedName>
    <definedName name="Col.Ama.2do.N.Mod.II" localSheetId="3">#REF!</definedName>
    <definedName name="Col.Ama.2do.N.Mod.II" localSheetId="4">#REF!</definedName>
    <definedName name="Col.Ama.2do.N.Mod.II" localSheetId="5">#REF!</definedName>
    <definedName name="Col.Ama.2do.N.Mod.II" localSheetId="6">#REF!</definedName>
    <definedName name="Col.Ama.2do.N.Mod.II" localSheetId="7">#REF!</definedName>
    <definedName name="Col.Ama.2do.N.Mod.II">#REF!</definedName>
    <definedName name="Col.Ama.3erN.Mod.II" localSheetId="2">#REF!</definedName>
    <definedName name="Col.Ama.3erN.Mod.II" localSheetId="4">#REF!</definedName>
    <definedName name="Col.Ama.3erN.Mod.II" localSheetId="7">#REF!</definedName>
    <definedName name="Col.Ama.3erN.Mod.II">#REF!</definedName>
    <definedName name="Col.amarre.20x20.2doN" localSheetId="2">#REF!</definedName>
    <definedName name="Col.amarre.20x20.2doN" localSheetId="4">#REF!</definedName>
    <definedName name="Col.amarre.20x20.2doN" localSheetId="7">#REF!</definedName>
    <definedName name="Col.amarre.20x20.2doN">#REF!</definedName>
    <definedName name="Col.amarre.3erN" localSheetId="2">#REF!</definedName>
    <definedName name="Col.amarre.3erN" localSheetId="4">#REF!</definedName>
    <definedName name="Col.amarre.3erN" localSheetId="7">#REF!</definedName>
    <definedName name="Col.amarre.3erN">#REF!</definedName>
    <definedName name="Col.C1.1erN.Mod.I" localSheetId="2">#REF!</definedName>
    <definedName name="Col.C1.1erN.Mod.I" localSheetId="4">#REF!</definedName>
    <definedName name="Col.C1.1erN.Mod.I" localSheetId="7">#REF!</definedName>
    <definedName name="Col.C1.1erN.Mod.I">#REF!</definedName>
    <definedName name="Col.C1.1erN.Mod.II" localSheetId="2">#REF!</definedName>
    <definedName name="Col.C1.1erN.Mod.II" localSheetId="4">#REF!</definedName>
    <definedName name="Col.C1.1erN.Mod.II" localSheetId="7">#REF!</definedName>
    <definedName name="Col.C1.1erN.Mod.II">#REF!</definedName>
    <definedName name="Col.C1.25x25.1erN" localSheetId="2">#REF!</definedName>
    <definedName name="Col.C1.25x25.1erN" localSheetId="4">#REF!</definedName>
    <definedName name="Col.C1.25x25.1erN" localSheetId="7">#REF!</definedName>
    <definedName name="Col.C1.25x25.1erN">#REF!</definedName>
    <definedName name="Col.C1.25x25.2doN" localSheetId="2">#REF!</definedName>
    <definedName name="Col.C1.25x25.2doN" localSheetId="4">#REF!</definedName>
    <definedName name="Col.C1.25x25.2doN" localSheetId="7">#REF!</definedName>
    <definedName name="Col.C1.25x25.2doN">#REF!</definedName>
    <definedName name="Col.C1.25x25.3erN" localSheetId="2">#REF!</definedName>
    <definedName name="Col.C1.25x25.3erN" localSheetId="4">#REF!</definedName>
    <definedName name="Col.C1.25x25.3erN" localSheetId="7">#REF!</definedName>
    <definedName name="Col.C1.25x25.3erN">#REF!</definedName>
    <definedName name="Col.C1.2do.N.Mod.II" localSheetId="2">#REF!</definedName>
    <definedName name="Col.C1.2do.N.Mod.II" localSheetId="4">#REF!</definedName>
    <definedName name="Col.C1.2do.N.Mod.II" localSheetId="7">#REF!</definedName>
    <definedName name="Col.C1.2do.N.Mod.II">#REF!</definedName>
    <definedName name="Col.C1.3erN.Mod.I" localSheetId="2">#REF!</definedName>
    <definedName name="Col.C1.3erN.Mod.I" localSheetId="4">#REF!</definedName>
    <definedName name="Col.C1.3erN.Mod.I" localSheetId="7">#REF!</definedName>
    <definedName name="Col.C1.3erN.Mod.I">#REF!</definedName>
    <definedName name="Col.C1.3erN.Mod.II" localSheetId="2">#REF!</definedName>
    <definedName name="Col.C1.3erN.Mod.II" localSheetId="4">#REF!</definedName>
    <definedName name="Col.C1.3erN.Mod.II" localSheetId="7">#REF!</definedName>
    <definedName name="Col.C1.3erN.Mod.II">#REF!</definedName>
    <definedName name="Col.C1.4toN.Mod.I" localSheetId="2">#REF!</definedName>
    <definedName name="Col.C1.4toN.Mod.I" localSheetId="4">#REF!</definedName>
    <definedName name="Col.C1.4toN.Mod.I" localSheetId="7">#REF!</definedName>
    <definedName name="Col.C1.4toN.Mod.I">#REF!</definedName>
    <definedName name="Col.C1.4toN.Mod.II" localSheetId="2">#REF!</definedName>
    <definedName name="Col.C1.4toN.Mod.II" localSheetId="4">#REF!</definedName>
    <definedName name="Col.C1.4toN.Mod.II" localSheetId="7">#REF!</definedName>
    <definedName name="Col.C1.4toN.Mod.II">#REF!</definedName>
    <definedName name="Col.C11.edif.Oficinas">[60]Análisis!$D$775</definedName>
    <definedName name="Col.C12do.N.Mod.I" localSheetId="2">#REF!</definedName>
    <definedName name="Col.C12do.N.Mod.I" localSheetId="3">#REF!</definedName>
    <definedName name="Col.C12do.N.Mod.I" localSheetId="4">#REF!</definedName>
    <definedName name="Col.C12do.N.Mod.I" localSheetId="5">#REF!</definedName>
    <definedName name="Col.C12do.N.Mod.I" localSheetId="6">#REF!</definedName>
    <definedName name="Col.C12do.N.Mod.I" localSheetId="7">#REF!</definedName>
    <definedName name="Col.C12do.N.Mod.I">#REF!</definedName>
    <definedName name="Col.C2.1erN.Mod.I" localSheetId="2">#REF!</definedName>
    <definedName name="Col.C2.1erN.Mod.I" localSheetId="4">#REF!</definedName>
    <definedName name="Col.C2.1erN.Mod.I" localSheetId="7">#REF!</definedName>
    <definedName name="Col.C2.1erN.Mod.I">#REF!</definedName>
    <definedName name="Col.C2.1erN.mod.II" localSheetId="2">#REF!</definedName>
    <definedName name="Col.C2.1erN.mod.II" localSheetId="4">#REF!</definedName>
    <definedName name="Col.C2.1erN.mod.II" localSheetId="7">#REF!</definedName>
    <definedName name="Col.C2.1erN.mod.II">#REF!</definedName>
    <definedName name="Col.C2.2do.N.Mod.I" localSheetId="2">#REF!</definedName>
    <definedName name="Col.C2.2do.N.Mod.I" localSheetId="4">#REF!</definedName>
    <definedName name="Col.C2.2do.N.Mod.I" localSheetId="7">#REF!</definedName>
    <definedName name="Col.C2.2do.N.Mod.I">#REF!</definedName>
    <definedName name="Col.C2.2doN.Mod.II" localSheetId="2">#REF!</definedName>
    <definedName name="Col.C2.2doN.Mod.II" localSheetId="4">#REF!</definedName>
    <definedName name="Col.C2.2doN.Mod.II" localSheetId="7">#REF!</definedName>
    <definedName name="Col.C2.2doN.Mod.II">#REF!</definedName>
    <definedName name="Col.C2.3erN.Mod.II" localSheetId="2">#REF!</definedName>
    <definedName name="Col.C2.3erN.Mod.II" localSheetId="4">#REF!</definedName>
    <definedName name="Col.C2.3erN.Mod.II" localSheetId="7">#REF!</definedName>
    <definedName name="Col.C2.3erN.Mod.II">#REF!</definedName>
    <definedName name="Col.C2.4toN.Mod.II" localSheetId="2">#REF!</definedName>
    <definedName name="Col.C2.4toN.Mod.II" localSheetId="4">#REF!</definedName>
    <definedName name="Col.C2.4toN.Mod.II" localSheetId="7">#REF!</definedName>
    <definedName name="Col.C2.4toN.Mod.II">#REF!</definedName>
    <definedName name="Col.C2y3.3erN.Mod.I" localSheetId="2">#REF!</definedName>
    <definedName name="Col.C2y3.3erN.Mod.I" localSheetId="4">#REF!</definedName>
    <definedName name="Col.C2y3.3erN.Mod.I" localSheetId="7">#REF!</definedName>
    <definedName name="Col.C2y3.3erN.Mod.I">#REF!</definedName>
    <definedName name="Col.C2y3.4toN.Mod.I" localSheetId="2">#REF!</definedName>
    <definedName name="Col.C2y3.4toN.Mod.I" localSheetId="4">#REF!</definedName>
    <definedName name="Col.C2y3.4toN.Mod.I" localSheetId="7">#REF!</definedName>
    <definedName name="Col.C2y3.4toN.Mod.I">#REF!</definedName>
    <definedName name="Col.C3.1erN.Mod.II" localSheetId="2">#REF!</definedName>
    <definedName name="Col.C3.1erN.Mod.II" localSheetId="4">#REF!</definedName>
    <definedName name="Col.C3.1erN.Mod.II" localSheetId="7">#REF!</definedName>
    <definedName name="Col.C3.1erN.Mod.II">#REF!</definedName>
    <definedName name="Col.C31erN.Mod.I" localSheetId="2">#REF!</definedName>
    <definedName name="Col.C31erN.Mod.I" localSheetId="4">#REF!</definedName>
    <definedName name="Col.C31erN.Mod.I" localSheetId="7">#REF!</definedName>
    <definedName name="Col.C31erN.Mod.I">#REF!</definedName>
    <definedName name="Col.C4.1erN.Mod.II" localSheetId="2">#REF!</definedName>
    <definedName name="Col.C4.1erN.Mod.II" localSheetId="4">#REF!</definedName>
    <definedName name="Col.C4.1erN.Mod.II" localSheetId="7">#REF!</definedName>
    <definedName name="Col.C4.1erN.Mod.II">#REF!</definedName>
    <definedName name="Col.C4.1erN.ModI" localSheetId="2">#REF!</definedName>
    <definedName name="Col.C4.1erN.ModI" localSheetId="4">#REF!</definedName>
    <definedName name="Col.C4.1erN.ModI" localSheetId="7">#REF!</definedName>
    <definedName name="Col.C4.1erN.ModI">#REF!</definedName>
    <definedName name="Col.C4.1erN.Villas" localSheetId="2">[60]Análisis!#REF!</definedName>
    <definedName name="Col.C4.1erN.Villas" localSheetId="4">[60]Análisis!#REF!</definedName>
    <definedName name="Col.C4.1erN.Villas" localSheetId="7">[60]Análisis!#REF!</definedName>
    <definedName name="Col.C4.1erN.Villas">[60]Análisis!#REF!</definedName>
    <definedName name="Col.C4.2doN.Mod.I" localSheetId="2">#REF!</definedName>
    <definedName name="Col.C4.2doN.Mod.I" localSheetId="3">#REF!</definedName>
    <definedName name="Col.C4.2doN.Mod.I" localSheetId="4">#REF!</definedName>
    <definedName name="Col.C4.2doN.Mod.I" localSheetId="5">#REF!</definedName>
    <definedName name="Col.C4.2doN.Mod.I" localSheetId="6">#REF!</definedName>
    <definedName name="Col.C4.2doN.Mod.I" localSheetId="7">#REF!</definedName>
    <definedName name="Col.C4.2doN.Mod.I">#REF!</definedName>
    <definedName name="Col.C4.2doN.Mod.II" localSheetId="2">#REF!</definedName>
    <definedName name="Col.C4.2doN.Mod.II" localSheetId="4">#REF!</definedName>
    <definedName name="Col.C4.2doN.Mod.II" localSheetId="7">#REF!</definedName>
    <definedName name="Col.C4.2doN.Mod.II">#REF!</definedName>
    <definedName name="Col.C4.2doN.Villas" localSheetId="2">#REF!</definedName>
    <definedName name="Col.C4.2doN.Villas" localSheetId="4">#REF!</definedName>
    <definedName name="Col.C4.2doN.Villas" localSheetId="7">#REF!</definedName>
    <definedName name="Col.C4.2doN.Villas">#REF!</definedName>
    <definedName name="Col.C4.3erN.Mod.I" localSheetId="2">#REF!</definedName>
    <definedName name="Col.C4.3erN.Mod.I" localSheetId="4">#REF!</definedName>
    <definedName name="Col.C4.3erN.Mod.I" localSheetId="7">#REF!</definedName>
    <definedName name="Col.C4.3erN.Mod.I">#REF!</definedName>
    <definedName name="Col.C4.3erN.Mod.II" localSheetId="2">#REF!</definedName>
    <definedName name="Col.C4.3erN.Mod.II" localSheetId="4">#REF!</definedName>
    <definedName name="Col.C4.3erN.Mod.II" localSheetId="7">#REF!</definedName>
    <definedName name="Col.C4.3erN.Mod.II">#REF!</definedName>
    <definedName name="Col.C4.4toN.Mod.I" localSheetId="2">#REF!</definedName>
    <definedName name="Col.C4.4toN.Mod.I" localSheetId="4">#REF!</definedName>
    <definedName name="Col.C4.4toN.Mod.I" localSheetId="7">#REF!</definedName>
    <definedName name="Col.C4.4toN.Mod.I">#REF!</definedName>
    <definedName name="Col.C4.4toN.Mod.II" localSheetId="2">#REF!</definedName>
    <definedName name="Col.C4.4toN.Mod.II" localSheetId="4">#REF!</definedName>
    <definedName name="Col.C4.4toN.Mod.II" localSheetId="7">#REF!</definedName>
    <definedName name="Col.C4.4toN.Mod.II">#REF!</definedName>
    <definedName name="Col.C5.triangular">[60]Análisis!$D$765</definedName>
    <definedName name="Col.Camarre.4toN.Mod.II" localSheetId="2">#REF!</definedName>
    <definedName name="Col.Camarre.4toN.Mod.II" localSheetId="3">#REF!</definedName>
    <definedName name="Col.Camarre.4toN.Mod.II" localSheetId="4">#REF!</definedName>
    <definedName name="Col.Camarre.4toN.Mod.II" localSheetId="5">#REF!</definedName>
    <definedName name="Col.Camarre.4toN.Mod.II" localSheetId="6">#REF!</definedName>
    <definedName name="Col.Camarre.4toN.Mod.II" localSheetId="7">#REF!</definedName>
    <definedName name="Col.Camarre.4toN.Mod.II">#REF!</definedName>
    <definedName name="col.GFRC.red.25">[99]Insumos!$C$65</definedName>
    <definedName name="col.red.30cm" localSheetId="2">#REF!</definedName>
    <definedName name="col.red.30cm" localSheetId="3">#REF!</definedName>
    <definedName name="col.red.30cm" localSheetId="4">#REF!</definedName>
    <definedName name="col.red.30cm" localSheetId="5">#REF!</definedName>
    <definedName name="col.red.30cm" localSheetId="6">#REF!</definedName>
    <definedName name="col.red.30cm" localSheetId="7">#REF!</definedName>
    <definedName name="col.red.30cm">#REF!</definedName>
    <definedName name="Col.Redon.30cm.BNP.Administración" localSheetId="2">[60]Análisis!#REF!</definedName>
    <definedName name="Col.Redon.30cm.BNP.Administración" localSheetId="3">[60]Análisis!#REF!</definedName>
    <definedName name="Col.Redon.30cm.BNP.Administración" localSheetId="4">[60]Análisis!#REF!</definedName>
    <definedName name="Col.Redon.30cm.BNP.Administración" localSheetId="5">[60]Análisis!#REF!</definedName>
    <definedName name="Col.Redon.30cm.BNP.Administración" localSheetId="6">[60]Análisis!#REF!</definedName>
    <definedName name="Col.Redon.30cm.BNP.Administración" localSheetId="7">[60]Análisis!#REF!</definedName>
    <definedName name="Col.Redon.30cm.BNP.Administración">[60]Análisis!#REF!</definedName>
    <definedName name="Col.Redon.30cmSNP.Administración" localSheetId="2">[60]Análisis!#REF!</definedName>
    <definedName name="Col.Redon.30cmSNP.Administración" localSheetId="3">[60]Análisis!#REF!</definedName>
    <definedName name="Col.Redon.30cmSNP.Administración" localSheetId="4">[60]Análisis!#REF!</definedName>
    <definedName name="Col.Redon.30cmSNP.Administración" localSheetId="5">[60]Análisis!#REF!</definedName>
    <definedName name="Col.Redon.30cmSNP.Administración" localSheetId="6">[60]Análisis!#REF!</definedName>
    <definedName name="Col.Redon.30cmSNP.Administración" localSheetId="7">[60]Análisis!#REF!</definedName>
    <definedName name="Col.Redon.30cmSNP.Administración">[60]Análisis!#REF!</definedName>
    <definedName name="col1.4" localSheetId="2">[25]Volumenes!#REF!</definedName>
    <definedName name="col1.4" localSheetId="4">[25]Volumenes!#REF!</definedName>
    <definedName name="col1.4" localSheetId="7">[25]Volumenes!#REF!</definedName>
    <definedName name="col1.4">[25]Volumenes!#REF!</definedName>
    <definedName name="COL15X65" localSheetId="2">#REF!</definedName>
    <definedName name="COL15X65" localSheetId="3">#REF!</definedName>
    <definedName name="COL15X65" localSheetId="4">#REF!</definedName>
    <definedName name="COL15X65" localSheetId="5">#REF!</definedName>
    <definedName name="COL15X65" localSheetId="6">#REF!</definedName>
    <definedName name="COL15X65" localSheetId="7">#REF!</definedName>
    <definedName name="COL15X65">#REF!</definedName>
    <definedName name="COL20X30" localSheetId="2">#REF!</definedName>
    <definedName name="COL20X30" localSheetId="4">#REF!</definedName>
    <definedName name="COL20X30" localSheetId="7">#REF!</definedName>
    <definedName name="COL20X30">#REF!</definedName>
    <definedName name="COL20X45" localSheetId="2">#REF!</definedName>
    <definedName name="COL20X45" localSheetId="4">#REF!</definedName>
    <definedName name="COL20X45" localSheetId="7">#REF!</definedName>
    <definedName name="COL20X45">#REF!</definedName>
    <definedName name="COLABORA1" localSheetId="2">#REF!</definedName>
    <definedName name="COLABORA1" localSheetId="4">#REF!</definedName>
    <definedName name="COLABORA1" localSheetId="7">#REF!</definedName>
    <definedName name="COLABORA1">#REF!</definedName>
    <definedName name="COLABORA2" localSheetId="2">#REF!</definedName>
    <definedName name="COLABORA2" localSheetId="4">#REF!</definedName>
    <definedName name="COLABORA2" localSheetId="7">#REF!</definedName>
    <definedName name="COLABORA2">#REF!</definedName>
    <definedName name="COLAEXTLAV" localSheetId="2">#REF!</definedName>
    <definedName name="COLAEXTLAV" localSheetId="4">#REF!</definedName>
    <definedName name="COLAEXTLAV" localSheetId="7">#REF!</definedName>
    <definedName name="COLAEXTLAV">#REF!</definedName>
    <definedName name="COLAGUA2SCH40CONTRA" localSheetId="2">#REF!</definedName>
    <definedName name="COLAGUA2SCH40CONTRA" localSheetId="4">#REF!</definedName>
    <definedName name="COLAGUA2SCH40CONTRA" localSheetId="7">#REF!</definedName>
    <definedName name="COLAGUA2SCH40CONTRA">#REF!</definedName>
    <definedName name="COLAMARRE15X20">[42]Analisis!$F$1633</definedName>
    <definedName name="COLAMARRE20X20">[42]Analisis!$F$1645</definedName>
    <definedName name="Colc.Bloque.10cm">[60]Insumos!$E$84</definedName>
    <definedName name="Colc.Hormigón.Grua">[60]Análisis!$D$49</definedName>
    <definedName name="colc.marmolpared" localSheetId="2">#REF!</definedName>
    <definedName name="colc.marmolpared" localSheetId="3">#REF!</definedName>
    <definedName name="colc.marmolpared" localSheetId="4">#REF!</definedName>
    <definedName name="colc.marmolpared" localSheetId="5">#REF!</definedName>
    <definedName name="colc.marmolpared" localSheetId="6">#REF!</definedName>
    <definedName name="colc.marmolpared" localSheetId="7">#REF!</definedName>
    <definedName name="colc.marmolpared">#REF!</definedName>
    <definedName name="COLC1" localSheetId="2">#REF!</definedName>
    <definedName name="COLC1" localSheetId="4">#REF!</definedName>
    <definedName name="COLC1" localSheetId="7">#REF!</definedName>
    <definedName name="COLC1">#REF!</definedName>
    <definedName name="COLC11">'[71]Osiades Est.'!$E$262</definedName>
    <definedName name="COLC2" localSheetId="2">#REF!</definedName>
    <definedName name="COLC2" localSheetId="3">#REF!</definedName>
    <definedName name="COLC2" localSheetId="4">#REF!</definedName>
    <definedName name="COLC2" localSheetId="5">#REF!</definedName>
    <definedName name="COLC2" localSheetId="6">#REF!</definedName>
    <definedName name="COLC2" localSheetId="7">#REF!</definedName>
    <definedName name="COLC2">#REF!</definedName>
    <definedName name="COLC22">'[71]Osiades Est.'!$E$285</definedName>
    <definedName name="COLC3">'[71]Osiades Est.'!$E$215</definedName>
    <definedName name="COLC3CIR" localSheetId="2">#REF!</definedName>
    <definedName name="COLC3CIR" localSheetId="3">#REF!</definedName>
    <definedName name="COLC3CIR" localSheetId="4">#REF!</definedName>
    <definedName name="COLC3CIR" localSheetId="5">#REF!</definedName>
    <definedName name="COLC3CIR" localSheetId="6">#REF!</definedName>
    <definedName name="COLC3CIR" localSheetId="7">#REF!</definedName>
    <definedName name="COLC3CIR">#REF!</definedName>
    <definedName name="COLC4" localSheetId="2">#REF!</definedName>
    <definedName name="COLC4" localSheetId="4">#REF!</definedName>
    <definedName name="COLC4" localSheetId="7">#REF!</definedName>
    <definedName name="COLC4">#REF!</definedName>
    <definedName name="COLC5" localSheetId="2">'[25]Anal. horm.'!#REF!</definedName>
    <definedName name="COLC5" localSheetId="4">'[25]Anal. horm.'!#REF!</definedName>
    <definedName name="COLC5" localSheetId="7">'[25]Anal. horm.'!#REF!</definedName>
    <definedName name="COLC5">'[25]Anal. horm.'!#REF!</definedName>
    <definedName name="Coloc._bloque_4x_8_x16_pulgs." localSheetId="2">#REF!</definedName>
    <definedName name="Coloc._bloque_4x_8_x16_pulgs." localSheetId="3">#REF!</definedName>
    <definedName name="Coloc._bloque_4x_8_x16_pulgs." localSheetId="4">#REF!</definedName>
    <definedName name="Coloc._bloque_4x_8_x16_pulgs." localSheetId="5">#REF!</definedName>
    <definedName name="Coloc._bloque_4x_8_x16_pulgs." localSheetId="6">#REF!</definedName>
    <definedName name="Coloc._bloque_4x_8_x16_pulgs." localSheetId="7">#REF!</definedName>
    <definedName name="Coloc._bloque_4x_8_x16_pulgs." localSheetId="0">#REF!</definedName>
    <definedName name="Coloc._bloque_4x_8_x16_pulgs.">#REF!</definedName>
    <definedName name="Coloc.Block.4">'[93]Costos Mano de Obra'!$O$38</definedName>
    <definedName name="Coloc.Block.6">'[77]Costos Mano de Obra'!$O$37</definedName>
    <definedName name="Coloc.Bloq.8.BNPT" localSheetId="2">#REF!</definedName>
    <definedName name="Coloc.Bloq.8.BNPT" localSheetId="3">#REF!</definedName>
    <definedName name="Coloc.Bloq.8.BNPT" localSheetId="4">#REF!</definedName>
    <definedName name="Coloc.Bloq.8.BNPT" localSheetId="5">#REF!</definedName>
    <definedName name="Coloc.Bloq.8.BNPT" localSheetId="6">#REF!</definedName>
    <definedName name="Coloc.Bloq.8.BNPT" localSheetId="7">#REF!</definedName>
    <definedName name="Coloc.Bloq.8.BNPT">#REF!</definedName>
    <definedName name="Coloc.Bloque.12" localSheetId="2">#REF!</definedName>
    <definedName name="Coloc.Bloque.12" localSheetId="4">#REF!</definedName>
    <definedName name="Coloc.Bloque.12" localSheetId="7">#REF!</definedName>
    <definedName name="Coloc.Bloque.12">#REF!</definedName>
    <definedName name="Coloc.ceramica.pared" localSheetId="2">#REF!</definedName>
    <definedName name="Coloc.ceramica.pared" localSheetId="4">#REF!</definedName>
    <definedName name="Coloc.ceramica.pared" localSheetId="7">#REF!</definedName>
    <definedName name="Coloc.ceramica.pared">#REF!</definedName>
    <definedName name="Coloc.Ceramica.Pisos">'[77]Costos Mano de Obra'!$O$46</definedName>
    <definedName name="Coloc.Hormigón" localSheetId="2">#REF!</definedName>
    <definedName name="Coloc.Hormigón" localSheetId="3">#REF!</definedName>
    <definedName name="Coloc.Hormigón" localSheetId="4">#REF!</definedName>
    <definedName name="Coloc.Hormigón" localSheetId="5">#REF!</definedName>
    <definedName name="Coloc.Hormigón" localSheetId="6">#REF!</definedName>
    <definedName name="Coloc.Hormigón" localSheetId="7">#REF!</definedName>
    <definedName name="Coloc.Hormigón">#REF!</definedName>
    <definedName name="Coloc.piso" localSheetId="2">#REF!</definedName>
    <definedName name="Coloc.piso" localSheetId="4">#REF!</definedName>
    <definedName name="Coloc.piso" localSheetId="7">#REF!</definedName>
    <definedName name="Coloc.piso">#REF!</definedName>
    <definedName name="Coloc.Quary.Tile" localSheetId="2">#REF!</definedName>
    <definedName name="Coloc.Quary.Tile" localSheetId="4">#REF!</definedName>
    <definedName name="Coloc.Quary.Tile" localSheetId="7">#REF!</definedName>
    <definedName name="Coloc.Quary.Tile">#REF!</definedName>
    <definedName name="Coloc.Zocalo" localSheetId="2">#REF!</definedName>
    <definedName name="Coloc.Zocalo" localSheetId="4">#REF!</definedName>
    <definedName name="Coloc.Zocalo" localSheetId="7">#REF!</definedName>
    <definedName name="Coloc.Zocalo">#REF!</definedName>
    <definedName name="Coloc.Zócalo" localSheetId="2">#REF!</definedName>
    <definedName name="Coloc.Zócalo" localSheetId="4">#REF!</definedName>
    <definedName name="Coloc.Zócalo" localSheetId="7">#REF!</definedName>
    <definedName name="Coloc.Zócalo">#REF!</definedName>
    <definedName name="colocaceromalla">[52]I.HORMIGON!$G$22</definedName>
    <definedName name="colocacionbobedilla" localSheetId="2">#REF!</definedName>
    <definedName name="colocacionbobedilla" localSheetId="3">#REF!</definedName>
    <definedName name="colocacionbobedilla" localSheetId="4">#REF!</definedName>
    <definedName name="colocacionbobedilla" localSheetId="5">#REF!</definedName>
    <definedName name="colocacionbobedilla" localSheetId="6">#REF!</definedName>
    <definedName name="colocacionbobedilla" localSheetId="7">#REF!</definedName>
    <definedName name="colocacionbobedilla">#REF!</definedName>
    <definedName name="Colorante">[60]Insumos!$E$69</definedName>
    <definedName name="colred1.2" localSheetId="2">[25]Volumenes!#REF!</definedName>
    <definedName name="colred1.2" localSheetId="3">[25]Volumenes!#REF!</definedName>
    <definedName name="colred1.2" localSheetId="4">[25]Volumenes!#REF!</definedName>
    <definedName name="colred1.2" localSheetId="5">[25]Volumenes!#REF!</definedName>
    <definedName name="colred1.2" localSheetId="6">[25]Volumenes!#REF!</definedName>
    <definedName name="colred1.2" localSheetId="7">[25]Volumenes!#REF!</definedName>
    <definedName name="colred1.2">[25]Volumenes!#REF!</definedName>
    <definedName name="colum" localSheetId="2">#REF!</definedName>
    <definedName name="colum" localSheetId="3">#REF!</definedName>
    <definedName name="colum" localSheetId="4">#REF!</definedName>
    <definedName name="colum" localSheetId="5">#REF!</definedName>
    <definedName name="colum" localSheetId="6">#REF!</definedName>
    <definedName name="colum" localSheetId="7">#REF!</definedName>
    <definedName name="colum">#REF!</definedName>
    <definedName name="Colum.60cm.Espectaculos">[60]Análisis!$D$1004</definedName>
    <definedName name="Colum.C.1" localSheetId="2">#REF!</definedName>
    <definedName name="Colum.C.1" localSheetId="3">#REF!</definedName>
    <definedName name="Colum.C.1" localSheetId="4">#REF!</definedName>
    <definedName name="Colum.C.1" localSheetId="5">#REF!</definedName>
    <definedName name="Colum.C.1" localSheetId="6">#REF!</definedName>
    <definedName name="Colum.C.1" localSheetId="7">#REF!</definedName>
    <definedName name="Colum.C.1">#REF!</definedName>
    <definedName name="Colum.C.3" localSheetId="2">#REF!</definedName>
    <definedName name="Colum.C.3" localSheetId="4">#REF!</definedName>
    <definedName name="Colum.C.3" localSheetId="7">#REF!</definedName>
    <definedName name="Colum.C.3">#REF!</definedName>
    <definedName name="Colum.Cuad.Edif.Oficinas">[60]Análisis!$D$755</definedName>
    <definedName name="Colum.Horm.Convenc.Espectaculos">[60]Análisis!$D$1018</definedName>
    <definedName name="Colum.Ø45.Edif.Oficina">[60]Análisis!$D$785</definedName>
    <definedName name="Colum.Red40.Discot" localSheetId="2">#REF!</definedName>
    <definedName name="Colum.Red40.Discot" localSheetId="3">#REF!</definedName>
    <definedName name="Colum.Red40.Discot" localSheetId="4">#REF!</definedName>
    <definedName name="Colum.Red40.Discot" localSheetId="5">#REF!</definedName>
    <definedName name="Colum.Red40.Discot" localSheetId="6">#REF!</definedName>
    <definedName name="Colum.Red40.Discot" localSheetId="7">#REF!</definedName>
    <definedName name="Colum.Red40.Discot">#REF!</definedName>
    <definedName name="Colum.Red50.Casino" localSheetId="2">#REF!</definedName>
    <definedName name="Colum.Red50.Casino" localSheetId="4">#REF!</definedName>
    <definedName name="Colum.Red50.Casino" localSheetId="7">#REF!</definedName>
    <definedName name="Colum.Red50.Casino">#REF!</definedName>
    <definedName name="Colum.redon.40.Area.Novle" localSheetId="2">[60]Análisis!#REF!</definedName>
    <definedName name="Colum.redon.40.Area.Novle" localSheetId="4">[60]Análisis!#REF!</definedName>
    <definedName name="Colum.redon.40.Area.Novle" localSheetId="7">[60]Análisis!#REF!</definedName>
    <definedName name="Colum.redon.40.Area.Novle">[60]Análisis!#REF!</definedName>
    <definedName name="Colum.redonda.40.Comedor" localSheetId="2">[60]Análisis!#REF!</definedName>
    <definedName name="Colum.redonda.40.Comedor" localSheetId="4">[60]Análisis!#REF!</definedName>
    <definedName name="Colum.redonda.40.Comedor" localSheetId="7">[60]Análisis!#REF!</definedName>
    <definedName name="Colum.redonda.40.Comedor">[60]Análisis!#REF!</definedName>
    <definedName name="colum2">[71]Analisis!$E$177</definedName>
    <definedName name="Column.horm.Administracion" localSheetId="2">[60]Análisis!#REF!</definedName>
    <definedName name="Column.horm.Administracion" localSheetId="3">[60]Análisis!#REF!</definedName>
    <definedName name="Column.horm.Administracion" localSheetId="4">[60]Análisis!#REF!</definedName>
    <definedName name="Column.horm.Administracion" localSheetId="5">[60]Análisis!#REF!</definedName>
    <definedName name="Column.horm.Administracion" localSheetId="6">[60]Análisis!#REF!</definedName>
    <definedName name="Column.horm.Administracion" localSheetId="7">[60]Análisis!#REF!</definedName>
    <definedName name="Column.horm.Administracion">[60]Análisis!#REF!</definedName>
    <definedName name="Columna.C1.15x20">[60]Análisis!$D$148</definedName>
    <definedName name="Columna.Cc.20x20">[60]Análisis!$D$156</definedName>
    <definedName name="Columna.Cocina" localSheetId="2">[60]Análisis!#REF!</definedName>
    <definedName name="Columna.Cocina" localSheetId="3">[60]Análisis!#REF!</definedName>
    <definedName name="Columna.Cocina" localSheetId="4">[60]Análisis!#REF!</definedName>
    <definedName name="Columna.Cocina" localSheetId="5">[60]Análisis!#REF!</definedName>
    <definedName name="Columna.Cocina" localSheetId="6">[60]Análisis!#REF!</definedName>
    <definedName name="Columna.Cocina" localSheetId="7">[60]Análisis!#REF!</definedName>
    <definedName name="Columna.Cocina">[60]Análisis!#REF!</definedName>
    <definedName name="Columna.Convenc.Villas" localSheetId="2">#REF!</definedName>
    <definedName name="Columna.Convenc.Villas" localSheetId="3">#REF!</definedName>
    <definedName name="Columna.Convenc.Villas" localSheetId="4">#REF!</definedName>
    <definedName name="Columna.Convenc.Villas" localSheetId="5">#REF!</definedName>
    <definedName name="Columna.Convenc.Villas" localSheetId="6">#REF!</definedName>
    <definedName name="Columna.Convenc.Villas" localSheetId="7">#REF!</definedName>
    <definedName name="Columna.Convenc.Villas">#REF!</definedName>
    <definedName name="Columna.Cr">[60]Análisis!$D$182</definedName>
    <definedName name="Columna.Horm.Area.Noble" localSheetId="2">[60]Análisis!#REF!</definedName>
    <definedName name="Columna.Horm.Area.Noble" localSheetId="3">[60]Análisis!#REF!</definedName>
    <definedName name="Columna.Horm.Area.Noble" localSheetId="4">[60]Análisis!#REF!</definedName>
    <definedName name="Columna.Horm.Area.Noble" localSheetId="5">[60]Análisis!#REF!</definedName>
    <definedName name="Columna.Horm.Area.Noble" localSheetId="6">[60]Análisis!#REF!</definedName>
    <definedName name="Columna.Horm.Area.Noble" localSheetId="7">[60]Análisis!#REF!</definedName>
    <definedName name="Columna.Horm.Area.Noble">[60]Análisis!#REF!</definedName>
    <definedName name="Columna.Lavanderia">[60]Análisis!$D$933</definedName>
    <definedName name="columna.pergolado" localSheetId="3">[100]Análisis!$D$1625</definedName>
    <definedName name="columna.pergolado" localSheetId="4">[100]Análisis!$D$1625</definedName>
    <definedName name="columna.pergolado" localSheetId="5">[100]Análisis!$D$1625</definedName>
    <definedName name="columna.pergolado" localSheetId="6">[100]Análisis!$D$1625</definedName>
    <definedName name="columna.pergolado" localSheetId="7">[100]Análisis!$D$1625</definedName>
    <definedName name="columna.pergolado" localSheetId="0">[100]Análisis!$D$1625</definedName>
    <definedName name="columna.pergolado">[101]Análisis!$D$1625</definedName>
    <definedName name="Columna.Redon.50.Area.Noble" localSheetId="2">[60]Análisis!#REF!</definedName>
    <definedName name="Columna.Redon.50.Area.Noble" localSheetId="3">[60]Análisis!#REF!</definedName>
    <definedName name="Columna.Redon.50.Area.Noble" localSheetId="4">[60]Análisis!#REF!</definedName>
    <definedName name="Columna.Redon.50.Area.Noble" localSheetId="5">[60]Análisis!#REF!</definedName>
    <definedName name="Columna.Redon.50.Area.Noble" localSheetId="6">[60]Análisis!#REF!</definedName>
    <definedName name="Columna.Redon.50.Area.Noble" localSheetId="7">[60]Análisis!#REF!</definedName>
    <definedName name="Columna.Redon.50.Area.Noble">[60]Análisis!#REF!</definedName>
    <definedName name="Columna.redonda.30.villas" localSheetId="2">#REF!</definedName>
    <definedName name="Columna.redonda.30.villas" localSheetId="3">#REF!</definedName>
    <definedName name="Columna.redonda.30.villas" localSheetId="4">#REF!</definedName>
    <definedName name="Columna.redonda.30.villas" localSheetId="5">#REF!</definedName>
    <definedName name="Columna.redonda.30.villas" localSheetId="6">#REF!</definedName>
    <definedName name="Columna.redonda.30.villas" localSheetId="7">#REF!</definedName>
    <definedName name="Columna.redonda.30.villas">#REF!</definedName>
    <definedName name="Columna30x30" localSheetId="2">#REF!</definedName>
    <definedName name="Columna30x30" localSheetId="4">#REF!</definedName>
    <definedName name="Columna30x30" localSheetId="7">#REF!</definedName>
    <definedName name="Columna30x30">#REF!</definedName>
    <definedName name="Columnas.C1s.C2s">[60]Análisis!$D$164</definedName>
    <definedName name="Columnas.Redonda.30cm">[60]Análisis!$D$173</definedName>
    <definedName name="columnasum" localSheetId="2">#REF!</definedName>
    <definedName name="columnasum" localSheetId="3">#REF!</definedName>
    <definedName name="columnasum" localSheetId="4">#REF!</definedName>
    <definedName name="columnasum" localSheetId="5">#REF!</definedName>
    <definedName name="columnasum" localSheetId="6">#REF!</definedName>
    <definedName name="columnasum" localSheetId="7">#REF!</definedName>
    <definedName name="columnasum" localSheetId="0">#REF!</definedName>
    <definedName name="columnasum">#REF!</definedName>
    <definedName name="Com.Personal" localSheetId="2">#REF!</definedName>
    <definedName name="Com.Personal" localSheetId="4">#REF!</definedName>
    <definedName name="Com.Personal" localSheetId="7">#REF!</definedName>
    <definedName name="Com.Personal">#REF!</definedName>
    <definedName name="COMBUSTIBLES" localSheetId="2">#REF!</definedName>
    <definedName name="COMBUSTIBLES" localSheetId="4">#REF!</definedName>
    <definedName name="COMBUSTIBLES" localSheetId="7">#REF!</definedName>
    <definedName name="COMBUSTIBLES">#REF!</definedName>
    <definedName name="CommHdr" localSheetId="2">#REF!</definedName>
    <definedName name="CommHdr" localSheetId="4">#REF!</definedName>
    <definedName name="CommHdr" localSheetId="7">#REF!</definedName>
    <definedName name="CommHdr">#REF!</definedName>
    <definedName name="CommLabel" localSheetId="2">#REF!</definedName>
    <definedName name="CommLabel" localSheetId="4">#REF!</definedName>
    <definedName name="CommLabel" localSheetId="7">#REF!</definedName>
    <definedName name="CommLabel">#REF!</definedName>
    <definedName name="Comparación" localSheetId="2">#REF!</definedName>
    <definedName name="Comparación" localSheetId="4">#REF!</definedName>
    <definedName name="Comparación" localSheetId="7">#REF!</definedName>
    <definedName name="Comparación">#REF!</definedName>
    <definedName name="COMPENS" localSheetId="2">#REF!</definedName>
    <definedName name="COMPENS" localSheetId="4">#REF!</definedName>
    <definedName name="COMPENS" localSheetId="7">#REF!</definedName>
    <definedName name="COMPENS">#REF!</definedName>
    <definedName name="Compresores">[51]EQUIPOS!$I$28</definedName>
    <definedName name="Con.Zap.ZC5" localSheetId="2">[65]Análisis!#REF!</definedName>
    <definedName name="Con.Zap.ZC5" localSheetId="3">[65]Análisis!#REF!</definedName>
    <definedName name="Con.Zap.ZC5" localSheetId="4">[65]Análisis!#REF!</definedName>
    <definedName name="Con.Zap.ZC5" localSheetId="5">[65]Análisis!#REF!</definedName>
    <definedName name="Con.Zap.ZC5" localSheetId="6">[65]Análisis!#REF!</definedName>
    <definedName name="Con.Zap.ZC5" localSheetId="7">[65]Análisis!#REF!</definedName>
    <definedName name="Con.Zap.ZC5">[65]Análisis!#REF!</definedName>
    <definedName name="concreto" localSheetId="2">#REF!</definedName>
    <definedName name="concreto" localSheetId="3">#REF!</definedName>
    <definedName name="concreto" localSheetId="4">#REF!</definedName>
    <definedName name="concreto" localSheetId="5">#REF!</definedName>
    <definedName name="concreto" localSheetId="6">#REF!</definedName>
    <definedName name="concreto" localSheetId="7">#REF!</definedName>
    <definedName name="concreto">#REF!</definedName>
    <definedName name="concreto.nivelacion">[99]Análisis!$D$207</definedName>
    <definedName name="concreto.pobre" localSheetId="2">#REF!</definedName>
    <definedName name="concreto.pobre" localSheetId="3">#REF!</definedName>
    <definedName name="concreto.pobre" localSheetId="4">#REF!</definedName>
    <definedName name="concreto.pobre" localSheetId="5">#REF!</definedName>
    <definedName name="concreto.pobre" localSheetId="6">#REF!</definedName>
    <definedName name="concreto.pobre" localSheetId="7">#REF!</definedName>
    <definedName name="concreto.pobre">#REF!</definedName>
    <definedName name="Concreto.pobre.bajo.zapata" localSheetId="2">[60]Análisis!#REF!</definedName>
    <definedName name="Concreto.pobre.bajo.zapata" localSheetId="3">[60]Análisis!#REF!</definedName>
    <definedName name="Concreto.pobre.bajo.zapata" localSheetId="4">[60]Análisis!#REF!</definedName>
    <definedName name="Concreto.pobre.bajo.zapata" localSheetId="5">[60]Análisis!#REF!</definedName>
    <definedName name="Concreto.pobre.bajo.zapata" localSheetId="6">[60]Análisis!#REF!</definedName>
    <definedName name="Concreto.pobre.bajo.zapata" localSheetId="7">[60]Análisis!#REF!</definedName>
    <definedName name="Concreto.pobre.bajo.zapata">[60]Análisis!#REF!</definedName>
    <definedName name="concreto_2">#N/A</definedName>
    <definedName name="CONDULET1" localSheetId="2">#REF!</definedName>
    <definedName name="CONDULET1" localSheetId="3">#REF!</definedName>
    <definedName name="CONDULET1" localSheetId="4">#REF!</definedName>
    <definedName name="CONDULET1" localSheetId="5">#REF!</definedName>
    <definedName name="CONDULET1" localSheetId="6">#REF!</definedName>
    <definedName name="CONDULET1" localSheetId="7">#REF!</definedName>
    <definedName name="CONDULET1" localSheetId="0">#REF!</definedName>
    <definedName name="CONDULET1">#REF!</definedName>
    <definedName name="CONDULET112" localSheetId="2">#REF!</definedName>
    <definedName name="CONDULET112" localSheetId="4">#REF!</definedName>
    <definedName name="CONDULET112" localSheetId="7">#REF!</definedName>
    <definedName name="CONDULET112">#REF!</definedName>
    <definedName name="CONDULET2" localSheetId="2">#REF!</definedName>
    <definedName name="CONDULET2" localSheetId="4">#REF!</definedName>
    <definedName name="CONDULET2" localSheetId="7">#REF!</definedName>
    <definedName name="CONDULET2">#REF!</definedName>
    <definedName name="CONDULET3" localSheetId="2">#REF!</definedName>
    <definedName name="CONDULET3" localSheetId="4">#REF!</definedName>
    <definedName name="CONDULET3" localSheetId="7">#REF!</definedName>
    <definedName name="CONDULET3">#REF!</definedName>
    <definedName name="CONDULET34" localSheetId="2">#REF!</definedName>
    <definedName name="CONDULET34" localSheetId="4">#REF!</definedName>
    <definedName name="CONDULET34" localSheetId="7">#REF!</definedName>
    <definedName name="CONDULET34">#REF!</definedName>
    <definedName name="CONDULET4" localSheetId="2">#REF!</definedName>
    <definedName name="CONDULET4" localSheetId="4">#REF!</definedName>
    <definedName name="CONDULET4" localSheetId="7">#REF!</definedName>
    <definedName name="CONDULET4">#REF!</definedName>
    <definedName name="CONEXBAJ4SDR41A6CONTRA" localSheetId="2">#REF!</definedName>
    <definedName name="CONEXBAJ4SDR41A6CONTRA" localSheetId="4">#REF!</definedName>
    <definedName name="CONEXBAJ4SDR41A6CONTRA" localSheetId="7">#REF!</definedName>
    <definedName name="CONEXBAJ4SDR41A6CONTRA">#REF!</definedName>
    <definedName name="CONEXCLOACA" localSheetId="2">#REF!</definedName>
    <definedName name="CONEXCLOACA" localSheetId="4">#REF!</definedName>
    <definedName name="CONEXCLOACA" localSheetId="7">#REF!</definedName>
    <definedName name="CONEXCLOACA">#REF!</definedName>
    <definedName name="CONFPUERTABISCLA" localSheetId="2">#REF!</definedName>
    <definedName name="CONFPUERTABISCLA" localSheetId="4">#REF!</definedName>
    <definedName name="CONFPUERTABISCLA" localSheetId="7">#REF!</definedName>
    <definedName name="CONFPUERTABISCLA">#REF!</definedName>
    <definedName name="CONFPUERTACLA" localSheetId="2">#REF!</definedName>
    <definedName name="CONFPUERTACLA" localSheetId="4">#REF!</definedName>
    <definedName name="CONFPUERTACLA" localSheetId="7">#REF!</definedName>
    <definedName name="CONFPUERTACLA">#REF!</definedName>
    <definedName name="CONFPUERTAFORROZINC" localSheetId="2">#REF!</definedName>
    <definedName name="CONFPUERTAFORROZINC" localSheetId="4">#REF!</definedName>
    <definedName name="CONFPUERTAFORROZINC" localSheetId="7">#REF!</definedName>
    <definedName name="CONFPUERTAFORROZINC">#REF!</definedName>
    <definedName name="CONFPUERTAPLUM" localSheetId="2">#REF!</definedName>
    <definedName name="CONFPUERTAPLUM" localSheetId="4">#REF!</definedName>
    <definedName name="CONFPUERTAPLUM" localSheetId="7">#REF!</definedName>
    <definedName name="CONFPUERTAPLUM">#REF!</definedName>
    <definedName name="CONI12HG">'[25]Pu-Sanit.'!$C$229</definedName>
    <definedName name="conten">[71]Analisis!$E$1243</definedName>
    <definedName name="CONTENML">[43]Analisis!$F$1543</definedName>
    <definedName name="CONTENTELFORDM" localSheetId="2">#REF!</definedName>
    <definedName name="CONTENTELFORDM" localSheetId="3">#REF!</definedName>
    <definedName name="CONTENTELFORDM" localSheetId="4">#REF!</definedName>
    <definedName name="CONTENTELFORDM" localSheetId="5">#REF!</definedName>
    <definedName name="CONTENTELFORDM" localSheetId="6">#REF!</definedName>
    <definedName name="CONTENTELFORDM" localSheetId="7">#REF!</definedName>
    <definedName name="CONTENTELFORDM" localSheetId="0">#REF!</definedName>
    <definedName name="CONTENTELFORDM">#REF!</definedName>
    <definedName name="CONTENTELFORDM3" localSheetId="2">#REF!</definedName>
    <definedName name="CONTENTELFORDM3" localSheetId="3">#REF!</definedName>
    <definedName name="CONTENTELFORDM3" localSheetId="4">#REF!</definedName>
    <definedName name="CONTENTELFORDM3" localSheetId="5">#REF!</definedName>
    <definedName name="CONTENTELFORDM3" localSheetId="6">#REF!</definedName>
    <definedName name="CONTENTELFORDM3" localSheetId="7">#REF!</definedName>
    <definedName name="CONTENTELFORDM3" localSheetId="0">#REF!</definedName>
    <definedName name="CONTENTELFORDM3">#REF!</definedName>
    <definedName name="CONTRA1" localSheetId="2">#REF!</definedName>
    <definedName name="CONTRA1" localSheetId="4">#REF!</definedName>
    <definedName name="CONTRA1" localSheetId="7">#REF!</definedName>
    <definedName name="CONTRA1">#REF!</definedName>
    <definedName name="CONTRA2" localSheetId="2">#REF!</definedName>
    <definedName name="CONTRA2" localSheetId="4">#REF!</definedName>
    <definedName name="CONTRA2" localSheetId="7">#REF!</definedName>
    <definedName name="CONTRA2">#REF!</definedName>
    <definedName name="ContraHuella.Marmol" localSheetId="2">#REF!</definedName>
    <definedName name="ContraHuella.Marmol" localSheetId="4">#REF!</definedName>
    <definedName name="ContraHuella.Marmol" localSheetId="7">#REF!</definedName>
    <definedName name="ContraHuella.Marmol">#REF!</definedName>
    <definedName name="CONTROL" localSheetId="2">#REF!</definedName>
    <definedName name="CONTROL" localSheetId="4">#REF!</definedName>
    <definedName name="CONTROL" localSheetId="7">#REF!</definedName>
    <definedName name="CONTROL">#REF!</definedName>
    <definedName name="control_2">"$#REF!.$#REF!$#REF!:#REF!#REF!"</definedName>
    <definedName name="control_3">"$#REF!.$#REF!$#REF!:#REF!#REF!"</definedName>
    <definedName name="CONTROLADM" localSheetId="2">#REF!</definedName>
    <definedName name="CONTROLADM" localSheetId="3">#REF!</definedName>
    <definedName name="CONTROLADM" localSheetId="4">#REF!</definedName>
    <definedName name="CONTROLADM" localSheetId="5">#REF!</definedName>
    <definedName name="CONTROLADM" localSheetId="6">#REF!</definedName>
    <definedName name="CONTROLADM" localSheetId="7">#REF!</definedName>
    <definedName name="CONTROLADM">#REF!</definedName>
    <definedName name="CONTROLCOC" localSheetId="2">#REF!</definedName>
    <definedName name="CONTROLCOC" localSheetId="4">#REF!</definedName>
    <definedName name="CONTROLCOC" localSheetId="7">#REF!</definedName>
    <definedName name="CONTROLCOC">#REF!</definedName>
    <definedName name="CONTROLCOME" localSheetId="2">#REF!</definedName>
    <definedName name="CONTROLCOME" localSheetId="4">#REF!</definedName>
    <definedName name="CONTROLCOME" localSheetId="7">#REF!</definedName>
    <definedName name="CONTROLCOME">#REF!</definedName>
    <definedName name="CONTROLLAV" localSheetId="2">#REF!</definedName>
    <definedName name="CONTROLLAV" localSheetId="4">#REF!</definedName>
    <definedName name="CONTROLLAV" localSheetId="7">#REF!</definedName>
    <definedName name="CONTROLLAV">#REF!</definedName>
    <definedName name="Conv." localSheetId="2">#REF!</definedName>
    <definedName name="Conv." localSheetId="4">#REF!</definedName>
    <definedName name="Conv." localSheetId="7">#REF!</definedName>
    <definedName name="Conv.">#REF!</definedName>
    <definedName name="Conv.Col.C1" localSheetId="2">[65]Análisis!#REF!</definedName>
    <definedName name="Conv.Col.C1" localSheetId="3">[65]Análisis!#REF!</definedName>
    <definedName name="Conv.Col.C1" localSheetId="4">[65]Análisis!#REF!</definedName>
    <definedName name="Conv.Col.C1" localSheetId="5">[65]Análisis!#REF!</definedName>
    <definedName name="Conv.Col.C1" localSheetId="6">[65]Análisis!#REF!</definedName>
    <definedName name="Conv.Col.C1" localSheetId="7">[65]Análisis!#REF!</definedName>
    <definedName name="Conv.Col.C1">[65]Análisis!#REF!</definedName>
    <definedName name="Conv.Col.C5" localSheetId="2">[65]Análisis!#REF!</definedName>
    <definedName name="Conv.Col.C5" localSheetId="3">[65]Análisis!#REF!</definedName>
    <definedName name="Conv.Col.C5" localSheetId="4">[65]Análisis!#REF!</definedName>
    <definedName name="Conv.Col.C5" localSheetId="5">[65]Análisis!#REF!</definedName>
    <definedName name="Conv.Col.C5" localSheetId="6">[65]Análisis!#REF!</definedName>
    <definedName name="Conv.Col.C5" localSheetId="7">[65]Análisis!#REF!</definedName>
    <definedName name="Conv.Col.C5">[65]Análisis!#REF!</definedName>
    <definedName name="Conv.Col.C6" localSheetId="2">[65]Análisis!#REF!</definedName>
    <definedName name="Conv.Col.C6" localSheetId="4">[65]Análisis!#REF!</definedName>
    <definedName name="Conv.Col.C6" localSheetId="7">[65]Análisis!#REF!</definedName>
    <definedName name="Conv.Col.C6">[65]Análisis!#REF!</definedName>
    <definedName name="Conv.Col.C7" localSheetId="2">[65]Análisis!#REF!</definedName>
    <definedName name="Conv.Col.C7" localSheetId="4">[65]Análisis!#REF!</definedName>
    <definedName name="Conv.Col.C7" localSheetId="7">[65]Análisis!#REF!</definedName>
    <definedName name="Conv.Col.C7">[65]Análisis!#REF!</definedName>
    <definedName name="Conv.Col.C8" localSheetId="2">[65]Análisis!#REF!</definedName>
    <definedName name="Conv.Col.C8" localSheetId="4">[65]Análisis!#REF!</definedName>
    <definedName name="Conv.Col.C8" localSheetId="7">[65]Análisis!#REF!</definedName>
    <definedName name="Conv.Col.C8">[65]Análisis!#REF!</definedName>
    <definedName name="Conv.Losa" localSheetId="2">[65]Análisis!#REF!</definedName>
    <definedName name="Conv.Losa" localSheetId="4">[65]Análisis!#REF!</definedName>
    <definedName name="Conv.Losa" localSheetId="7">[65]Análisis!#REF!</definedName>
    <definedName name="Conv.Losa">[65]Análisis!#REF!</definedName>
    <definedName name="Conv.V2" localSheetId="2">[65]Análisis!#REF!</definedName>
    <definedName name="Conv.V2" localSheetId="4">[65]Análisis!#REF!</definedName>
    <definedName name="Conv.V2" localSheetId="7">[65]Análisis!#REF!</definedName>
    <definedName name="Conv.V2">[65]Análisis!#REF!</definedName>
    <definedName name="Conv.V3" localSheetId="2">[65]Análisis!#REF!</definedName>
    <definedName name="Conv.V3" localSheetId="4">[65]Análisis!#REF!</definedName>
    <definedName name="Conv.V3" localSheetId="7">[65]Análisis!#REF!</definedName>
    <definedName name="Conv.V3">[65]Análisis!#REF!</definedName>
    <definedName name="Conv.V4" localSheetId="2">[65]Análisis!#REF!</definedName>
    <definedName name="Conv.V4" localSheetId="4">[65]Análisis!#REF!</definedName>
    <definedName name="Conv.V4" localSheetId="7">[65]Análisis!#REF!</definedName>
    <definedName name="Conv.V4">[65]Análisis!#REF!</definedName>
    <definedName name="Conv.V5" localSheetId="2">[65]Análisis!#REF!</definedName>
    <definedName name="Conv.V5" localSheetId="4">[65]Análisis!#REF!</definedName>
    <definedName name="Conv.V5" localSheetId="7">[65]Análisis!#REF!</definedName>
    <definedName name="Conv.V5">[65]Análisis!#REF!</definedName>
    <definedName name="Conv.V7" localSheetId="2">[65]Análisis!#REF!</definedName>
    <definedName name="Conv.V7" localSheetId="4">[65]Análisis!#REF!</definedName>
    <definedName name="Conv.V7" localSheetId="7">[65]Análisis!#REF!</definedName>
    <definedName name="Conv.V7">[65]Análisis!#REF!</definedName>
    <definedName name="Conv.V8" localSheetId="2">[65]Análisis!#REF!</definedName>
    <definedName name="Conv.V8" localSheetId="4">[65]Análisis!#REF!</definedName>
    <definedName name="Conv.V8" localSheetId="7">[65]Análisis!#REF!</definedName>
    <definedName name="Conv.V8">[65]Análisis!#REF!</definedName>
    <definedName name="Conv.Viga.V1" localSheetId="2">[65]Análisis!#REF!</definedName>
    <definedName name="Conv.Viga.V1" localSheetId="4">[65]Análisis!#REF!</definedName>
    <definedName name="Conv.Viga.V1" localSheetId="7">[65]Análisis!#REF!</definedName>
    <definedName name="Conv.Viga.V1">[65]Análisis!#REF!</definedName>
    <definedName name="Conv.Zap.ZC1" localSheetId="2">[65]Análisis!#REF!</definedName>
    <definedName name="Conv.Zap.ZC1" localSheetId="4">[65]Análisis!#REF!</definedName>
    <definedName name="Conv.Zap.ZC1" localSheetId="7">[65]Análisis!#REF!</definedName>
    <definedName name="Conv.Zap.ZC1">[65]Análisis!#REF!</definedName>
    <definedName name="Conv.Zap.ZC2" localSheetId="2">[65]Análisis!#REF!</definedName>
    <definedName name="Conv.Zap.ZC2" localSheetId="4">[65]Análisis!#REF!</definedName>
    <definedName name="Conv.Zap.ZC2" localSheetId="7">[65]Análisis!#REF!</definedName>
    <definedName name="Conv.Zap.ZC2">[65]Análisis!#REF!</definedName>
    <definedName name="Conv.Zap.Zc3" localSheetId="2">[65]Análisis!#REF!</definedName>
    <definedName name="Conv.Zap.Zc3" localSheetId="4">[65]Análisis!#REF!</definedName>
    <definedName name="Conv.Zap.Zc3" localSheetId="7">[65]Análisis!#REF!</definedName>
    <definedName name="Conv.Zap.Zc3">[65]Análisis!#REF!</definedName>
    <definedName name="Conv.Zap.Zc4" localSheetId="2">[65]Análisis!#REF!</definedName>
    <definedName name="Conv.Zap.Zc4" localSheetId="4">[65]Análisis!#REF!</definedName>
    <definedName name="Conv.Zap.Zc4" localSheetId="7">[65]Análisis!#REF!</definedName>
    <definedName name="Conv.Zap.Zc4">[65]Análisis!#REF!</definedName>
    <definedName name="Conv.Zap.ZC6" localSheetId="2">[65]Análisis!#REF!</definedName>
    <definedName name="Conv.Zap.ZC6" localSheetId="4">[65]Análisis!#REF!</definedName>
    <definedName name="Conv.Zap.ZC6" localSheetId="7">[65]Análisis!#REF!</definedName>
    <definedName name="Conv.Zap.ZC6">[65]Análisis!#REF!</definedName>
    <definedName name="Conv.Zap.ZC7" localSheetId="2">[65]Análisis!#REF!</definedName>
    <definedName name="Conv.Zap.ZC7" localSheetId="4">[65]Análisis!#REF!</definedName>
    <definedName name="Conv.Zap.ZC7" localSheetId="7">[65]Análisis!#REF!</definedName>
    <definedName name="Conv.Zap.ZC7">[65]Análisis!#REF!</definedName>
    <definedName name="Conv.Zap.ZC8" localSheetId="2">[65]Análisis!#REF!</definedName>
    <definedName name="Conv.Zap.ZC8" localSheetId="4">[65]Análisis!#REF!</definedName>
    <definedName name="Conv.Zap.ZC8" localSheetId="7">[65]Análisis!#REF!</definedName>
    <definedName name="Conv.Zap.ZC8">[65]Análisis!#REF!</definedName>
    <definedName name="Conversion" localSheetId="2">#REF!</definedName>
    <definedName name="Conversion" localSheetId="3">#REF!</definedName>
    <definedName name="Conversion" localSheetId="4">#REF!</definedName>
    <definedName name="Conversion" localSheetId="5">#REF!</definedName>
    <definedName name="Conversion" localSheetId="6">#REF!</definedName>
    <definedName name="Conversion" localSheetId="7">#REF!</definedName>
    <definedName name="Conversion" localSheetId="0">#REF!</definedName>
    <definedName name="Conversion">#REF!</definedName>
    <definedName name="CORINAL12FALDA">[35]M.O.!$C$838</definedName>
    <definedName name="CORINALCEM" localSheetId="2">#REF!</definedName>
    <definedName name="CORINALCEM" localSheetId="3">#REF!</definedName>
    <definedName name="CORINALCEM" localSheetId="4">#REF!</definedName>
    <definedName name="CORINALCEM" localSheetId="5">#REF!</definedName>
    <definedName name="CORINALCEM" localSheetId="6">#REF!</definedName>
    <definedName name="CORINALCEM" localSheetId="7">#REF!</definedName>
    <definedName name="CORINALCEM" localSheetId="0">#REF!</definedName>
    <definedName name="CORINALCEM">#REF!</definedName>
    <definedName name="CORINALFALDA" localSheetId="2">#REF!</definedName>
    <definedName name="CORINALFALDA" localSheetId="4">#REF!</definedName>
    <definedName name="CORINALFALDA" localSheetId="7">#REF!</definedName>
    <definedName name="CORINALFALDA">#REF!</definedName>
    <definedName name="CORINALPEQ" localSheetId="2">#REF!</definedName>
    <definedName name="CORINALPEQ" localSheetId="4">#REF!</definedName>
    <definedName name="CORINALPEQ" localSheetId="7">#REF!</definedName>
    <definedName name="CORINALPEQ">#REF!</definedName>
    <definedName name="CORNEXT" localSheetId="2">#REF!</definedName>
    <definedName name="CORNEXT" localSheetId="4">#REF!</definedName>
    <definedName name="CORNEXT" localSheetId="7">#REF!</definedName>
    <definedName name="CORNEXT">#REF!</definedName>
    <definedName name="CORNINT" localSheetId="2">#REF!</definedName>
    <definedName name="CORNINT" localSheetId="4">#REF!</definedName>
    <definedName name="CORNINT" localSheetId="7">#REF!</definedName>
    <definedName name="CORNINT">#REF!</definedName>
    <definedName name="corniza.2.62pies">'[102]Cornisa de 2.62 pie'!$E$60</definedName>
    <definedName name="corniza.2pies">'[102]Cornisa de 2 pie'!$E$60</definedName>
    <definedName name="coronado" localSheetId="2">#REF!</definedName>
    <definedName name="coronado" localSheetId="3">#REF!</definedName>
    <definedName name="coronado" localSheetId="4">#REF!</definedName>
    <definedName name="coronado" localSheetId="5">#REF!</definedName>
    <definedName name="coronado" localSheetId="6">#REF!</definedName>
    <definedName name="coronado" localSheetId="7">#REF!</definedName>
    <definedName name="coronado" localSheetId="0">#REF!</definedName>
    <definedName name="coronado">#REF!</definedName>
    <definedName name="correa8">[37]analisis!$G$773</definedName>
    <definedName name="CORREDERA">[94]Analisis!$E$161</definedName>
    <definedName name="cort" localSheetId="2">'[34]Pres. '!#REF!</definedName>
    <definedName name="cort" localSheetId="3">'[34]Pres. '!#REF!</definedName>
    <definedName name="cort" localSheetId="4">'[34]Pres. '!#REF!</definedName>
    <definedName name="cort" localSheetId="5">'[34]Pres. '!#REF!</definedName>
    <definedName name="cort" localSheetId="6">'[34]Pres. '!#REF!</definedName>
    <definedName name="cort" localSheetId="7">'[34]Pres. '!#REF!</definedName>
    <definedName name="cort" localSheetId="0">'[34]Pres. '!#REF!</definedName>
    <definedName name="cort">'[34]Pres. '!#REF!</definedName>
    <definedName name="Corte.Chazos" localSheetId="2">#REF!</definedName>
    <definedName name="Corte.Chazos" localSheetId="3">#REF!</definedName>
    <definedName name="Corte.Chazos" localSheetId="4">#REF!</definedName>
    <definedName name="Corte.Chazos" localSheetId="5">#REF!</definedName>
    <definedName name="Corte.Chazos" localSheetId="6">#REF!</definedName>
    <definedName name="Corte.Chazos" localSheetId="7">#REF!</definedName>
    <definedName name="Corte.Chazos">#REF!</definedName>
    <definedName name="Corte_y_Bote_Material____C_E" localSheetId="2">[21]Insumos!#REF!</definedName>
    <definedName name="Corte_y_Bote_Material____C_E" localSheetId="3">[21]Insumos!#REF!</definedName>
    <definedName name="Corte_y_Bote_Material____C_E" localSheetId="4">[21]Insumos!#REF!</definedName>
    <definedName name="Corte_y_Bote_Material____C_E" localSheetId="5">[21]Insumos!#REF!</definedName>
    <definedName name="Corte_y_Bote_Material____C_E" localSheetId="6">[21]Insumos!#REF!</definedName>
    <definedName name="Corte_y_Bote_Material____C_E" localSheetId="7">[21]Insumos!#REF!</definedName>
    <definedName name="Corte_y_Bote_Material____C_E">[21]Insumos!#REF!</definedName>
    <definedName name="CORTEEQUIPO" localSheetId="2">#REF!</definedName>
    <definedName name="CORTEEQUIPO" localSheetId="3">#REF!</definedName>
    <definedName name="CORTEEQUIPO" localSheetId="4">#REF!</definedName>
    <definedName name="CORTEEQUIPO" localSheetId="5">#REF!</definedName>
    <definedName name="CORTEEQUIPO" localSheetId="6">#REF!</definedName>
    <definedName name="CORTEEQUIPO" localSheetId="7">#REF!</definedName>
    <definedName name="CORTEEQUIPO" localSheetId="0">#REF!</definedName>
    <definedName name="CORTEEQUIPO">#REF!</definedName>
    <definedName name="COT_302">'[44]A-civil'!$A$1921:$G$1921</definedName>
    <definedName name="COT_360">'[44]A-civil'!$A$1938:$G$1938</definedName>
    <definedName name="COT_361">'[44]A-civil'!$A$1939:$G$1939</definedName>
    <definedName name="COT_364">'[44]A-civil'!$A$1940:$G$1940</definedName>
    <definedName name="COUPLING112HG" localSheetId="2">#REF!</definedName>
    <definedName name="COUPLING112HG" localSheetId="3">#REF!</definedName>
    <definedName name="COUPLING112HG" localSheetId="4">#REF!</definedName>
    <definedName name="COUPLING112HG" localSheetId="5">#REF!</definedName>
    <definedName name="COUPLING112HG" localSheetId="6">#REF!</definedName>
    <definedName name="COUPLING112HG" localSheetId="7">#REF!</definedName>
    <definedName name="COUPLING112HG" localSheetId="0">#REF!</definedName>
    <definedName name="COUPLING112HG">#REF!</definedName>
    <definedName name="COUPLING12HG" localSheetId="2">#REF!</definedName>
    <definedName name="COUPLING12HG" localSheetId="4">#REF!</definedName>
    <definedName name="COUPLING12HG" localSheetId="5">#REF!</definedName>
    <definedName name="COUPLING12HG" localSheetId="6">#REF!</definedName>
    <definedName name="COUPLING12HG" localSheetId="7">#REF!</definedName>
    <definedName name="COUPLING12HG">#REF!</definedName>
    <definedName name="COUPLING1HG" localSheetId="2">#REF!</definedName>
    <definedName name="COUPLING1HG" localSheetId="4">#REF!</definedName>
    <definedName name="COUPLING1HG" localSheetId="5">#REF!</definedName>
    <definedName name="COUPLING1HG" localSheetId="6">#REF!</definedName>
    <definedName name="COUPLING1HG" localSheetId="7">#REF!</definedName>
    <definedName name="COUPLING1HG">#REF!</definedName>
    <definedName name="COUPLING212HG" localSheetId="2">#REF!</definedName>
    <definedName name="COUPLING212HG" localSheetId="4">#REF!</definedName>
    <definedName name="COUPLING212HG" localSheetId="5">#REF!</definedName>
    <definedName name="COUPLING212HG" localSheetId="6">#REF!</definedName>
    <definedName name="COUPLING212HG" localSheetId="7">#REF!</definedName>
    <definedName name="COUPLING212HG">#REF!</definedName>
    <definedName name="COUPLING2HG" localSheetId="2">#REF!</definedName>
    <definedName name="COUPLING2HG" localSheetId="4">#REF!</definedName>
    <definedName name="COUPLING2HG" localSheetId="5">#REF!</definedName>
    <definedName name="COUPLING2HG" localSheetId="6">#REF!</definedName>
    <definedName name="COUPLING2HG" localSheetId="7">#REF!</definedName>
    <definedName name="COUPLING2HG">#REF!</definedName>
    <definedName name="COUPLING34HG" localSheetId="2">#REF!</definedName>
    <definedName name="COUPLING34HG" localSheetId="4">#REF!</definedName>
    <definedName name="COUPLING34HG" localSheetId="5">#REF!</definedName>
    <definedName name="COUPLING34HG" localSheetId="6">#REF!</definedName>
    <definedName name="COUPLING34HG" localSheetId="7">#REF!</definedName>
    <definedName name="COUPLING34HG">#REF!</definedName>
    <definedName name="COUPLING3HG" localSheetId="2">#REF!</definedName>
    <definedName name="COUPLING3HG" localSheetId="4">#REF!</definedName>
    <definedName name="COUPLING3HG" localSheetId="5">#REF!</definedName>
    <definedName name="COUPLING3HG" localSheetId="6">#REF!</definedName>
    <definedName name="COUPLING3HG" localSheetId="7">#REF!</definedName>
    <definedName name="COUPLING3HG">#REF!</definedName>
    <definedName name="COUPLING4HG" localSheetId="2">#REF!</definedName>
    <definedName name="COUPLING4HG" localSheetId="4">#REF!</definedName>
    <definedName name="COUPLING4HG" localSheetId="5">#REF!</definedName>
    <definedName name="COUPLING4HG" localSheetId="6">#REF!</definedName>
    <definedName name="COUPLING4HG" localSheetId="7">#REF!</definedName>
    <definedName name="COUPLING4HG">#REF!</definedName>
    <definedName name="CPANEL">[35]M.O.!$C$514</definedName>
    <definedName name="CPAPSERV" localSheetId="2">#REF!</definedName>
    <definedName name="CPAPSERV" localSheetId="3">#REF!</definedName>
    <definedName name="CPAPSERV" localSheetId="4">#REF!</definedName>
    <definedName name="CPAPSERV" localSheetId="5">#REF!</definedName>
    <definedName name="CPAPSERV" localSheetId="6">#REF!</definedName>
    <definedName name="CPAPSERV" localSheetId="7">#REF!</definedName>
    <definedName name="CPAPSERV" localSheetId="0">#REF!</definedName>
    <definedName name="CPAPSERV">#REF!</definedName>
    <definedName name="cprestamo">[91]EQUIPOS!$D$27</definedName>
    <definedName name="CPVC" localSheetId="2">#REF!</definedName>
    <definedName name="CPVC" localSheetId="3">#REF!</definedName>
    <definedName name="CPVC" localSheetId="4">#REF!</definedName>
    <definedName name="CPVC" localSheetId="5">#REF!</definedName>
    <definedName name="CPVC" localSheetId="6">#REF!</definedName>
    <definedName name="CPVC" localSheetId="7">#REF!</definedName>
    <definedName name="CPVC" localSheetId="0">#REF!</definedName>
    <definedName name="CPVC">#REF!</definedName>
    <definedName name="CPVCTANGIT125" localSheetId="2">#REF!</definedName>
    <definedName name="CPVCTANGIT125" localSheetId="4">#REF!</definedName>
    <definedName name="CPVCTANGIT125" localSheetId="7">#REF!</definedName>
    <definedName name="CPVCTANGIT125">#REF!</definedName>
    <definedName name="CPVCTANGIT230" localSheetId="2">#REF!</definedName>
    <definedName name="CPVCTANGIT230" localSheetId="4">#REF!</definedName>
    <definedName name="CPVCTANGIT230" localSheetId="7">#REF!</definedName>
    <definedName name="CPVCTANGIT230">#REF!</definedName>
    <definedName name="CPVCTANGIT460" localSheetId="2">#REF!</definedName>
    <definedName name="CPVCTANGIT460" localSheetId="4">#REF!</definedName>
    <definedName name="CPVCTANGIT460" localSheetId="7">#REF!</definedName>
    <definedName name="CPVCTANGIT460">#REF!</definedName>
    <definedName name="CPVCTANGIT920" localSheetId="2">#REF!</definedName>
    <definedName name="CPVCTANGIT920" localSheetId="4">#REF!</definedName>
    <definedName name="CPVCTANGIT920" localSheetId="7">#REF!</definedName>
    <definedName name="CPVCTANGIT920">#REF!</definedName>
    <definedName name="Cravilla3.4" localSheetId="2">#REF!</definedName>
    <definedName name="Cravilla3.4" localSheetId="4">#REF!</definedName>
    <definedName name="Cravilla3.4" localSheetId="7">#REF!</definedName>
    <definedName name="Cravilla3.4">#REF!</definedName>
    <definedName name="CREPISA" localSheetId="2">#REF!</definedName>
    <definedName name="CREPISA" localSheetId="4">#REF!</definedName>
    <definedName name="CREPISA" localSheetId="5">#REF!</definedName>
    <definedName name="CREPISA" localSheetId="6">#REF!</definedName>
    <definedName name="CREPISA" localSheetId="7">#REF!</definedName>
    <definedName name="CREPISA">#REF!</definedName>
    <definedName name="Crhist" localSheetId="2">#REF!</definedName>
    <definedName name="Crhist" localSheetId="4">#REF!</definedName>
    <definedName name="Crhist" localSheetId="7">#REF!</definedName>
    <definedName name="Crhist">#REF!</definedName>
    <definedName name="Cristalizado.marmol">[60]Insumos!$E$136</definedName>
    <definedName name="CRISTMIN" localSheetId="2">#REF!</definedName>
    <definedName name="CRISTMIN" localSheetId="3">#REF!</definedName>
    <definedName name="CRISTMIN" localSheetId="4">#REF!</definedName>
    <definedName name="CRISTMIN" localSheetId="5">#REF!</definedName>
    <definedName name="CRISTMIN" localSheetId="6">#REF!</definedName>
    <definedName name="CRISTMIN" localSheetId="7">#REF!</definedName>
    <definedName name="CRISTMIN" localSheetId="0">#REF!</definedName>
    <definedName name="CRISTMIN">#REF!</definedName>
    <definedName name="CRONOGRAMA" localSheetId="1">#REF!</definedName>
    <definedName name="CRONOGRAMA" localSheetId="2">#REF!</definedName>
    <definedName name="CRONOGRAMA" localSheetId="3">#REF!</definedName>
    <definedName name="CRONOGRAMA" localSheetId="4">#REF!</definedName>
    <definedName name="CRONOGRAMA" localSheetId="5">#REF!</definedName>
    <definedName name="CRONOGRAMA" localSheetId="6">#REF!</definedName>
    <definedName name="CRONOGRAMA" localSheetId="7">#REF!</definedName>
    <definedName name="CRONOGRAMA" localSheetId="0">#REF!</definedName>
    <definedName name="CRONOGRAMA">#REF!</definedName>
    <definedName name="CSAL12" localSheetId="2">#REF!</definedName>
    <definedName name="CSAL12" localSheetId="4">#REF!</definedName>
    <definedName name="CSAL12" localSheetId="5">#REF!</definedName>
    <definedName name="CSAL12" localSheetId="6">#REF!</definedName>
    <definedName name="CSAL12" localSheetId="7">#REF!</definedName>
    <definedName name="CSAL12">#REF!</definedName>
    <definedName name="CSALIDA1" localSheetId="2">#REF!</definedName>
    <definedName name="CSALIDA1" localSheetId="4">#REF!</definedName>
    <definedName name="CSALIDA1" localSheetId="7">#REF!</definedName>
    <definedName name="CSALIDA1">#REF!</definedName>
    <definedName name="CSALIDA112" localSheetId="2">#REF!</definedName>
    <definedName name="CSALIDA112" localSheetId="4">#REF!</definedName>
    <definedName name="CSALIDA112" localSheetId="7">#REF!</definedName>
    <definedName name="CSALIDA112">#REF!</definedName>
    <definedName name="CSALIDA114" localSheetId="2">#REF!</definedName>
    <definedName name="CSALIDA114" localSheetId="4">#REF!</definedName>
    <definedName name="CSALIDA114" localSheetId="7">#REF!</definedName>
    <definedName name="CSALIDA114">#REF!</definedName>
    <definedName name="CSALIDA12">[35]M.O.!$C$852</definedName>
    <definedName name="CSALIDA2" localSheetId="2">#REF!</definedName>
    <definedName name="CSALIDA2" localSheetId="3">#REF!</definedName>
    <definedName name="CSALIDA2" localSheetId="4">#REF!</definedName>
    <definedName name="CSALIDA2" localSheetId="5">#REF!</definedName>
    <definedName name="CSALIDA2" localSheetId="6">#REF!</definedName>
    <definedName name="CSALIDA2" localSheetId="7">#REF!</definedName>
    <definedName name="CSALIDA2" localSheetId="0">#REF!</definedName>
    <definedName name="CSALIDA2">#REF!</definedName>
    <definedName name="CSALIDA34" localSheetId="2">#REF!</definedName>
    <definedName name="CSALIDA34" localSheetId="4">#REF!</definedName>
    <definedName name="CSALIDA34" localSheetId="5">#REF!</definedName>
    <definedName name="CSALIDA34" localSheetId="6">#REF!</definedName>
    <definedName name="CSALIDA34" localSheetId="7">#REF!</definedName>
    <definedName name="CSALIDA34">#REF!</definedName>
    <definedName name="CSALIDACAL" localSheetId="2">#REF!</definedName>
    <definedName name="CSALIDACAL" localSheetId="4">#REF!</definedName>
    <definedName name="CSALIDACAL" localSheetId="5">#REF!</definedName>
    <definedName name="CSALIDACAL" localSheetId="6">#REF!</definedName>
    <definedName name="CSALIDACAL" localSheetId="7">#REF!</definedName>
    <definedName name="CSALIDACAL">#REF!</definedName>
    <definedName name="CSALIDACOBRE1" localSheetId="2">#REF!</definedName>
    <definedName name="CSALIDACOBRE1" localSheetId="4">#REF!</definedName>
    <definedName name="CSALIDACOBRE1" localSheetId="5">#REF!</definedName>
    <definedName name="CSALIDACOBRE1" localSheetId="6">#REF!</definedName>
    <definedName name="CSALIDACOBRE1" localSheetId="7">#REF!</definedName>
    <definedName name="CSALIDACOBRE1">#REF!</definedName>
    <definedName name="CSALIDACOBRE12" localSheetId="2">#REF!</definedName>
    <definedName name="CSALIDACOBRE12" localSheetId="4">#REF!</definedName>
    <definedName name="CSALIDACOBRE12" localSheetId="5">#REF!</definedName>
    <definedName name="CSALIDACOBRE12" localSheetId="6">#REF!</definedName>
    <definedName name="CSALIDACOBRE12" localSheetId="7">#REF!</definedName>
    <definedName name="CSALIDACOBRE12">#REF!</definedName>
    <definedName name="CSALIDACOBRE34" localSheetId="2">#REF!</definedName>
    <definedName name="CSALIDACOBRE34" localSheetId="4">#REF!</definedName>
    <definedName name="CSALIDACOBRE34" localSheetId="5">#REF!</definedName>
    <definedName name="CSALIDACOBRE34" localSheetId="6">#REF!</definedName>
    <definedName name="CSALIDACOBRE34" localSheetId="7">#REF!</definedName>
    <definedName name="CSALIDACOBRE34">#REF!</definedName>
    <definedName name="CSALIDAFILTRO" localSheetId="2">#REF!</definedName>
    <definedName name="CSALIDAFILTRO" localSheetId="4">#REF!</definedName>
    <definedName name="CSALIDAFILTRO" localSheetId="5">#REF!</definedName>
    <definedName name="CSALIDAFILTRO" localSheetId="6">#REF!</definedName>
    <definedName name="CSALIDAFILTRO" localSheetId="7">#REF!</definedName>
    <definedName name="CSALIDAFILTRO">#REF!</definedName>
    <definedName name="CSALIDAFLUX" localSheetId="2">#REF!</definedName>
    <definedName name="CSALIDAFLUX" localSheetId="4">#REF!</definedName>
    <definedName name="CSALIDAFLUX" localSheetId="5">#REF!</definedName>
    <definedName name="CSALIDAFLUX" localSheetId="6">#REF!</definedName>
    <definedName name="CSALIDAFLUX" localSheetId="7">#REF!</definedName>
    <definedName name="CSALIDAFLUX">#REF!</definedName>
    <definedName name="CSALIDAINOD">[35]M.O.!$C$856</definedName>
    <definedName name="CSALIDAorin" localSheetId="2">#REF!</definedName>
    <definedName name="CSALIDAorin" localSheetId="3">#REF!</definedName>
    <definedName name="CSALIDAorin" localSheetId="4">#REF!</definedName>
    <definedName name="CSALIDAorin" localSheetId="5">#REF!</definedName>
    <definedName name="CSALIDAorin" localSheetId="6">#REF!</definedName>
    <definedName name="CSALIDAorin" localSheetId="7">#REF!</definedName>
    <definedName name="CSALIDAorin" localSheetId="0">#REF!</definedName>
    <definedName name="CSALIDAorin">#REF!</definedName>
    <definedName name="CTC">[35]M.O.!$C$516</definedName>
    <definedName name="CTEJA" localSheetId="2">#REF!</definedName>
    <definedName name="CTEJA" localSheetId="3">#REF!</definedName>
    <definedName name="CTEJA" localSheetId="4">#REF!</definedName>
    <definedName name="CTEJA" localSheetId="5">#REF!</definedName>
    <definedName name="CTEJA" localSheetId="6">#REF!</definedName>
    <definedName name="CTEJA" localSheetId="7">#REF!</definedName>
    <definedName name="CTEJA" localSheetId="0">#REF!</definedName>
    <definedName name="CTEJA">#REF!</definedName>
    <definedName name="CTERMBANO" localSheetId="2">#REF!</definedName>
    <definedName name="CTERMBANO" localSheetId="4">#REF!</definedName>
    <definedName name="CTERMBANO" localSheetId="5">#REF!</definedName>
    <definedName name="CTERMBANO" localSheetId="6">#REF!</definedName>
    <definedName name="CTERMBANO" localSheetId="7">#REF!</definedName>
    <definedName name="CTERMBANO">#REF!</definedName>
    <definedName name="CTG1CAM" localSheetId="2">#REF!</definedName>
    <definedName name="CTG1CAM" localSheetId="4">#REF!</definedName>
    <definedName name="CTG1CAM" localSheetId="7">#REF!</definedName>
    <definedName name="CTG1CAM">#REF!</definedName>
    <definedName name="CTG2CAM" localSheetId="2">#REF!</definedName>
    <definedName name="CTG2CAM" localSheetId="4">#REF!</definedName>
    <definedName name="CTG2CAM" localSheetId="7">#REF!</definedName>
    <definedName name="CTG2CAM">#REF!</definedName>
    <definedName name="CTIM" localSheetId="2">#REF!</definedName>
    <definedName name="CTIM" localSheetId="4">#REF!</definedName>
    <definedName name="CTIM" localSheetId="5">#REF!</definedName>
    <definedName name="CTIM" localSheetId="6">#REF!</definedName>
    <definedName name="CTIM" localSheetId="7">#REF!</definedName>
    <definedName name="CTIM">#REF!</definedName>
    <definedName name="CTINACO" localSheetId="2">#REF!</definedName>
    <definedName name="CTINACO" localSheetId="4">#REF!</definedName>
    <definedName name="CTINACO" localSheetId="5">#REF!</definedName>
    <definedName name="CTINACO" localSheetId="6">#REF!</definedName>
    <definedName name="CTINACO" localSheetId="7">#REF!</definedName>
    <definedName name="CTINACO">#REF!</definedName>
    <definedName name="CTRIHUEDOM" localSheetId="2">#REF!</definedName>
    <definedName name="CTRIHUEDOM" localSheetId="4">#REF!</definedName>
    <definedName name="CTRIHUEDOM" localSheetId="5">#REF!</definedName>
    <definedName name="CTRIHUEDOM" localSheetId="6">#REF!</definedName>
    <definedName name="CTRIHUEDOM" localSheetId="7">#REF!</definedName>
    <definedName name="CTRIHUEDOM">#REF!</definedName>
    <definedName name="CTUBALCANT0312" localSheetId="2">#REF!</definedName>
    <definedName name="CTUBALCANT0312" localSheetId="4">#REF!</definedName>
    <definedName name="CTUBALCANT0312" localSheetId="5">#REF!</definedName>
    <definedName name="CTUBALCANT0312" localSheetId="6">#REF!</definedName>
    <definedName name="CTUBALCANT0312" localSheetId="7">#REF!</definedName>
    <definedName name="CTUBALCANT0312">#REF!</definedName>
    <definedName name="CTUBALCANT0315" localSheetId="2">#REF!</definedName>
    <definedName name="CTUBALCANT0315" localSheetId="4">#REF!</definedName>
    <definedName name="CTUBALCANT0315" localSheetId="5">#REF!</definedName>
    <definedName name="CTUBALCANT0315" localSheetId="6">#REF!</definedName>
    <definedName name="CTUBALCANT0315" localSheetId="7">#REF!</definedName>
    <definedName name="CTUBALCANT0315">#REF!</definedName>
    <definedName name="CTUBALCANT0321" localSheetId="2">#REF!</definedName>
    <definedName name="CTUBALCANT0321" localSheetId="4">#REF!</definedName>
    <definedName name="CTUBALCANT0321" localSheetId="5">#REF!</definedName>
    <definedName name="CTUBALCANT0321" localSheetId="6">#REF!</definedName>
    <definedName name="CTUBALCANT0321" localSheetId="7">#REF!</definedName>
    <definedName name="CTUBALCANT0321">#REF!</definedName>
    <definedName name="CTUBALCANT0324" localSheetId="2">#REF!</definedName>
    <definedName name="CTUBALCANT0324" localSheetId="4">#REF!</definedName>
    <definedName name="CTUBALCANT0324" localSheetId="5">#REF!</definedName>
    <definedName name="CTUBALCANT0324" localSheetId="6">#REF!</definedName>
    <definedName name="CTUBALCANT0324" localSheetId="7">#REF!</definedName>
    <definedName name="CTUBALCANT0324">#REF!</definedName>
    <definedName name="CTUBALCANT0330" localSheetId="2">#REF!</definedName>
    <definedName name="CTUBALCANT0330" localSheetId="4">#REF!</definedName>
    <definedName name="CTUBALCANT0330" localSheetId="5">#REF!</definedName>
    <definedName name="CTUBALCANT0330" localSheetId="6">#REF!</definedName>
    <definedName name="CTUBALCANT0330" localSheetId="7">#REF!</definedName>
    <definedName name="CTUBALCANT0330">#REF!</definedName>
    <definedName name="CTUBALCANT0336" localSheetId="2">#REF!</definedName>
    <definedName name="CTUBALCANT0336" localSheetId="4">#REF!</definedName>
    <definedName name="CTUBALCANT0336" localSheetId="5">#REF!</definedName>
    <definedName name="CTUBALCANT0336" localSheetId="6">#REF!</definedName>
    <definedName name="CTUBALCANT0336" localSheetId="7">#REF!</definedName>
    <definedName name="CTUBALCANT0336">#REF!</definedName>
    <definedName name="CTUBALCANT036" localSheetId="2">#REF!</definedName>
    <definedName name="CTUBALCANT036" localSheetId="4">#REF!</definedName>
    <definedName name="CTUBALCANT036" localSheetId="5">#REF!</definedName>
    <definedName name="CTUBALCANT036" localSheetId="6">#REF!</definedName>
    <definedName name="CTUBALCANT036" localSheetId="7">#REF!</definedName>
    <definedName name="CTUBALCANT036">#REF!</definedName>
    <definedName name="CTUBALCANT038" localSheetId="2">#REF!</definedName>
    <definedName name="CTUBALCANT038" localSheetId="4">#REF!</definedName>
    <definedName name="CTUBALCANT038" localSheetId="5">#REF!</definedName>
    <definedName name="CTUBALCANT038" localSheetId="6">#REF!</definedName>
    <definedName name="CTUBALCANT038" localSheetId="7">#REF!</definedName>
    <definedName name="CTUBALCANT038">#REF!</definedName>
    <definedName name="CTUBALCANT12" localSheetId="2">#REF!</definedName>
    <definedName name="CTUBALCANT12" localSheetId="4">#REF!</definedName>
    <definedName name="CTUBALCANT12" localSheetId="5">#REF!</definedName>
    <definedName name="CTUBALCANT12" localSheetId="6">#REF!</definedName>
    <definedName name="CTUBALCANT12" localSheetId="7">#REF!</definedName>
    <definedName name="CTUBALCANT12">#REF!</definedName>
    <definedName name="CTUBALCANT15" localSheetId="2">#REF!</definedName>
    <definedName name="CTUBALCANT15" localSheetId="4">#REF!</definedName>
    <definedName name="CTUBALCANT15" localSheetId="5">#REF!</definedName>
    <definedName name="CTUBALCANT15" localSheetId="6">#REF!</definedName>
    <definedName name="CTUBALCANT15" localSheetId="7">#REF!</definedName>
    <definedName name="CTUBALCANT15">#REF!</definedName>
    <definedName name="CTUBALCANT21" localSheetId="2">#REF!</definedName>
    <definedName name="CTUBALCANT21" localSheetId="4">#REF!</definedName>
    <definedName name="CTUBALCANT21" localSheetId="5">#REF!</definedName>
    <definedName name="CTUBALCANT21" localSheetId="6">#REF!</definedName>
    <definedName name="CTUBALCANT21" localSheetId="7">#REF!</definedName>
    <definedName name="CTUBALCANT21">#REF!</definedName>
    <definedName name="CTUBALCANT24" localSheetId="2">#REF!</definedName>
    <definedName name="CTUBALCANT24" localSheetId="4">#REF!</definedName>
    <definedName name="CTUBALCANT24" localSheetId="5">#REF!</definedName>
    <definedName name="CTUBALCANT24" localSheetId="6">#REF!</definedName>
    <definedName name="CTUBALCANT24" localSheetId="7">#REF!</definedName>
    <definedName name="CTUBALCANT24">#REF!</definedName>
    <definedName name="CTUBALCANT30" localSheetId="2">#REF!</definedName>
    <definedName name="CTUBALCANT30" localSheetId="4">#REF!</definedName>
    <definedName name="CTUBALCANT30" localSheetId="5">#REF!</definedName>
    <definedName name="CTUBALCANT30" localSheetId="6">#REF!</definedName>
    <definedName name="CTUBALCANT30" localSheetId="7">#REF!</definedName>
    <definedName name="CTUBALCANT30">#REF!</definedName>
    <definedName name="CTUBALCANT36" localSheetId="2">#REF!</definedName>
    <definedName name="CTUBALCANT36" localSheetId="4">#REF!</definedName>
    <definedName name="CTUBALCANT36" localSheetId="5">#REF!</definedName>
    <definedName name="CTUBALCANT36" localSheetId="6">#REF!</definedName>
    <definedName name="CTUBALCANT36" localSheetId="7">#REF!</definedName>
    <definedName name="CTUBALCANT36">#REF!</definedName>
    <definedName name="CTUBALCANT6" localSheetId="2">#REF!</definedName>
    <definedName name="CTUBALCANT6" localSheetId="4">#REF!</definedName>
    <definedName name="CTUBALCANT6" localSheetId="5">#REF!</definedName>
    <definedName name="CTUBALCANT6" localSheetId="6">#REF!</definedName>
    <definedName name="CTUBALCANT6" localSheetId="7">#REF!</definedName>
    <definedName name="CTUBALCANT6">#REF!</definedName>
    <definedName name="CTUBALCANT8" localSheetId="2">#REF!</definedName>
    <definedName name="CTUBALCANT8" localSheetId="4">#REF!</definedName>
    <definedName name="CTUBALCANT8" localSheetId="5">#REF!</definedName>
    <definedName name="CTUBALCANT8" localSheetId="6">#REF!</definedName>
    <definedName name="CTUBALCANT8" localSheetId="7">#REF!</definedName>
    <definedName name="CTUBALCANT8">#REF!</definedName>
    <definedName name="CTUBASB12" localSheetId="2">#REF!</definedName>
    <definedName name="CTUBASB12" localSheetId="4">#REF!</definedName>
    <definedName name="CTUBASB12" localSheetId="5">#REF!</definedName>
    <definedName name="CTUBASB12" localSheetId="6">#REF!</definedName>
    <definedName name="CTUBASB12" localSheetId="7">#REF!</definedName>
    <definedName name="CTUBASB12">#REF!</definedName>
    <definedName name="CTUBASB16" localSheetId="2">#REF!</definedName>
    <definedName name="CTUBASB16" localSheetId="4">#REF!</definedName>
    <definedName name="CTUBASB16" localSheetId="5">#REF!</definedName>
    <definedName name="CTUBASB16" localSheetId="6">#REF!</definedName>
    <definedName name="CTUBASB16" localSheetId="7">#REF!</definedName>
    <definedName name="CTUBASB16">#REF!</definedName>
    <definedName name="CTUBASB20" localSheetId="2">#REF!</definedName>
    <definedName name="CTUBASB20" localSheetId="4">#REF!</definedName>
    <definedName name="CTUBASB20" localSheetId="5">#REF!</definedName>
    <definedName name="CTUBASB20" localSheetId="6">#REF!</definedName>
    <definedName name="CTUBASB20" localSheetId="7">#REF!</definedName>
    <definedName name="CTUBASB20">#REF!</definedName>
    <definedName name="CTUBASB3" localSheetId="2">#REF!</definedName>
    <definedName name="CTUBASB3" localSheetId="4">#REF!</definedName>
    <definedName name="CTUBASB3" localSheetId="5">#REF!</definedName>
    <definedName name="CTUBASB3" localSheetId="6">#REF!</definedName>
    <definedName name="CTUBASB3" localSheetId="7">#REF!</definedName>
    <definedName name="CTUBASB3">#REF!</definedName>
    <definedName name="CTUBASB4" localSheetId="2">#REF!</definedName>
    <definedName name="CTUBASB4" localSheetId="4">#REF!</definedName>
    <definedName name="CTUBASB4" localSheetId="5">#REF!</definedName>
    <definedName name="CTUBASB4" localSheetId="6">#REF!</definedName>
    <definedName name="CTUBASB4" localSheetId="7">#REF!</definedName>
    <definedName name="CTUBASB4">#REF!</definedName>
    <definedName name="CTUBASB6" localSheetId="2">#REF!</definedName>
    <definedName name="CTUBASB6" localSheetId="4">#REF!</definedName>
    <definedName name="CTUBASB6" localSheetId="5">#REF!</definedName>
    <definedName name="CTUBASB6" localSheetId="6">#REF!</definedName>
    <definedName name="CTUBASB6" localSheetId="7">#REF!</definedName>
    <definedName name="CTUBASB6">#REF!</definedName>
    <definedName name="CTUBASB8" localSheetId="2">#REF!</definedName>
    <definedName name="CTUBASB8" localSheetId="4">#REF!</definedName>
    <definedName name="CTUBASB8" localSheetId="5">#REF!</definedName>
    <definedName name="CTUBASB8" localSheetId="6">#REF!</definedName>
    <definedName name="CTUBASB8" localSheetId="7">#REF!</definedName>
    <definedName name="CTUBASB8">#REF!</definedName>
    <definedName name="CTUBHF12" localSheetId="2">#REF!</definedName>
    <definedName name="CTUBHF12" localSheetId="4">#REF!</definedName>
    <definedName name="CTUBHF12" localSheetId="5">#REF!</definedName>
    <definedName name="CTUBHF12" localSheetId="6">#REF!</definedName>
    <definedName name="CTUBHF12" localSheetId="7">#REF!</definedName>
    <definedName name="CTUBHF12">#REF!</definedName>
    <definedName name="CTUBHF3" localSheetId="2">#REF!</definedName>
    <definedName name="CTUBHF3" localSheetId="4">#REF!</definedName>
    <definedName name="CTUBHF3" localSheetId="5">#REF!</definedName>
    <definedName name="CTUBHF3" localSheetId="6">#REF!</definedName>
    <definedName name="CTUBHF3" localSheetId="7">#REF!</definedName>
    <definedName name="CTUBHF3">#REF!</definedName>
    <definedName name="CTUBHF4" localSheetId="2">#REF!</definedName>
    <definedName name="CTUBHF4" localSheetId="4">#REF!</definedName>
    <definedName name="CTUBHF4" localSheetId="5">#REF!</definedName>
    <definedName name="CTUBHF4" localSheetId="6">#REF!</definedName>
    <definedName name="CTUBHF4" localSheetId="7">#REF!</definedName>
    <definedName name="CTUBHF4">#REF!</definedName>
    <definedName name="CTUBHF6" localSheetId="2">#REF!</definedName>
    <definedName name="CTUBHF6" localSheetId="4">#REF!</definedName>
    <definedName name="CTUBHF6" localSheetId="5">#REF!</definedName>
    <definedName name="CTUBHF6" localSheetId="6">#REF!</definedName>
    <definedName name="CTUBHF6" localSheetId="7">#REF!</definedName>
    <definedName name="CTUBHF6">#REF!</definedName>
    <definedName name="CTUBHF8" localSheetId="2">#REF!</definedName>
    <definedName name="CTUBHF8" localSheetId="4">#REF!</definedName>
    <definedName name="CTUBHF8" localSheetId="5">#REF!</definedName>
    <definedName name="CTUBHF8" localSheetId="6">#REF!</definedName>
    <definedName name="CTUBHF8" localSheetId="7">#REF!</definedName>
    <definedName name="CTUBHF8">#REF!</definedName>
    <definedName name="CTUBHG1" localSheetId="2">#REF!</definedName>
    <definedName name="CTUBHG1" localSheetId="4">#REF!</definedName>
    <definedName name="CTUBHG1" localSheetId="5">#REF!</definedName>
    <definedName name="CTUBHG1" localSheetId="6">#REF!</definedName>
    <definedName name="CTUBHG1" localSheetId="7">#REF!</definedName>
    <definedName name="CTUBHG1">#REF!</definedName>
    <definedName name="CTUBHG10" localSheetId="2">#REF!</definedName>
    <definedName name="CTUBHG10" localSheetId="4">#REF!</definedName>
    <definedName name="CTUBHG10" localSheetId="5">#REF!</definedName>
    <definedName name="CTUBHG10" localSheetId="6">#REF!</definedName>
    <definedName name="CTUBHG10" localSheetId="7">#REF!</definedName>
    <definedName name="CTUBHG10">#REF!</definedName>
    <definedName name="CTUBHG12" localSheetId="2">#REF!</definedName>
    <definedName name="CTUBHG12" localSheetId="4">#REF!</definedName>
    <definedName name="CTUBHG12" localSheetId="5">#REF!</definedName>
    <definedName name="CTUBHG12" localSheetId="6">#REF!</definedName>
    <definedName name="CTUBHG12" localSheetId="7">#REF!</definedName>
    <definedName name="CTUBHG12">#REF!</definedName>
    <definedName name="CTUBHG2" localSheetId="2">#REF!</definedName>
    <definedName name="CTUBHG2" localSheetId="4">#REF!</definedName>
    <definedName name="CTUBHG2" localSheetId="5">#REF!</definedName>
    <definedName name="CTUBHG2" localSheetId="6">#REF!</definedName>
    <definedName name="CTUBHG2" localSheetId="7">#REF!</definedName>
    <definedName name="CTUBHG2">#REF!</definedName>
    <definedName name="CTUBHG212" localSheetId="2">#REF!</definedName>
    <definedName name="CTUBHG212" localSheetId="4">#REF!</definedName>
    <definedName name="CTUBHG212" localSheetId="5">#REF!</definedName>
    <definedName name="CTUBHG212" localSheetId="6">#REF!</definedName>
    <definedName name="CTUBHG212" localSheetId="7">#REF!</definedName>
    <definedName name="CTUBHG212">#REF!</definedName>
    <definedName name="CTUBHG3" localSheetId="2">#REF!</definedName>
    <definedName name="CTUBHG3" localSheetId="4">#REF!</definedName>
    <definedName name="CTUBHG3" localSheetId="5">#REF!</definedName>
    <definedName name="CTUBHG3" localSheetId="6">#REF!</definedName>
    <definedName name="CTUBHG3" localSheetId="7">#REF!</definedName>
    <definedName name="CTUBHG3">#REF!</definedName>
    <definedName name="CTUBHG34" localSheetId="2">#REF!</definedName>
    <definedName name="CTUBHG34" localSheetId="4">#REF!</definedName>
    <definedName name="CTUBHG34" localSheetId="5">#REF!</definedName>
    <definedName name="CTUBHG34" localSheetId="6">#REF!</definedName>
    <definedName name="CTUBHG34" localSheetId="7">#REF!</definedName>
    <definedName name="CTUBHG34">#REF!</definedName>
    <definedName name="CTUBHG4" localSheetId="2">#REF!</definedName>
    <definedName name="CTUBHG4" localSheetId="4">#REF!</definedName>
    <definedName name="CTUBHG4" localSheetId="5">#REF!</definedName>
    <definedName name="CTUBHG4" localSheetId="6">#REF!</definedName>
    <definedName name="CTUBHG4" localSheetId="7">#REF!</definedName>
    <definedName name="CTUBHG4">#REF!</definedName>
    <definedName name="CTUBHG6" localSheetId="2">#REF!</definedName>
    <definedName name="CTUBHG6" localSheetId="4">#REF!</definedName>
    <definedName name="CTUBHG6" localSheetId="5">#REF!</definedName>
    <definedName name="CTUBHG6" localSheetId="6">#REF!</definedName>
    <definedName name="CTUBHG6" localSheetId="7">#REF!</definedName>
    <definedName name="CTUBHG6">#REF!</definedName>
    <definedName name="CTUBHG8" localSheetId="2">#REF!</definedName>
    <definedName name="CTUBHG8" localSheetId="4">#REF!</definedName>
    <definedName name="CTUBHG8" localSheetId="5">#REF!</definedName>
    <definedName name="CTUBHG8" localSheetId="6">#REF!</definedName>
    <definedName name="CTUBHG8" localSheetId="7">#REF!</definedName>
    <definedName name="CTUBHG8">#REF!</definedName>
    <definedName name="CUB" localSheetId="2">[1]Presup.!#REF!</definedName>
    <definedName name="CUB" localSheetId="4">[1]Presup.!#REF!</definedName>
    <definedName name="CUB" localSheetId="7">[1]Presup.!#REF!</definedName>
    <definedName name="CUB">[1]Presup.!#REF!</definedName>
    <definedName name="cub7wils" localSheetId="2">#REF!</definedName>
    <definedName name="cub7wils" localSheetId="3">#REF!</definedName>
    <definedName name="cub7wils" localSheetId="4">#REF!</definedName>
    <definedName name="cub7wils" localSheetId="5">#REF!</definedName>
    <definedName name="cub7wils" localSheetId="6">#REF!</definedName>
    <definedName name="cub7wils" localSheetId="7">#REF!</definedName>
    <definedName name="cub7wils" localSheetId="0">#REF!</definedName>
    <definedName name="cub7wils">#REF!</definedName>
    <definedName name="CUBIC._ANTERIOR">#N/A</definedName>
    <definedName name="CUBICACION">#N/A</definedName>
    <definedName name="CUBICADO">#N/A</definedName>
    <definedName name="cubierta.patinillo" localSheetId="2">#REF!</definedName>
    <definedName name="cubierta.patinillo" localSheetId="3">#REF!</definedName>
    <definedName name="cubierta.patinillo" localSheetId="4">#REF!</definedName>
    <definedName name="cubierta.patinillo" localSheetId="5">#REF!</definedName>
    <definedName name="cubierta.patinillo" localSheetId="6">#REF!</definedName>
    <definedName name="cubierta.patinillo" localSheetId="7">#REF!</definedName>
    <definedName name="cubierta.patinillo">#REF!</definedName>
    <definedName name="Cubo_para_vaciado_de_Hormigón" localSheetId="2">[57]Insumos!#REF!</definedName>
    <definedName name="Cubo_para_vaciado_de_Hormigón" localSheetId="3">[57]Insumos!#REF!</definedName>
    <definedName name="Cubo_para_vaciado_de_Hormigón" localSheetId="4">[57]Insumos!#REF!</definedName>
    <definedName name="Cubo_para_vaciado_de_Hormigón" localSheetId="5">[57]Insumos!#REF!</definedName>
    <definedName name="Cubo_para_vaciado_de_Hormigón" localSheetId="6">[57]Insumos!#REF!</definedName>
    <definedName name="Cubo_para_vaciado_de_Hormigón" localSheetId="7">[57]Insumos!#REF!</definedName>
    <definedName name="Cubo_para_vaciado_de_Hormigón">[57]Insumos!#REF!</definedName>
    <definedName name="Cubo_para_vaciado_de_Hormigón_2">#N/A</definedName>
    <definedName name="Cubo_para_vaciado_de_Hormigón_3">#N/A</definedName>
    <definedName name="CUBREFALTA3_8">[43]Materiales!$E$535</definedName>
    <definedName name="CUBREFALTA38" localSheetId="2">#REF!</definedName>
    <definedName name="CUBREFALTA38" localSheetId="3">#REF!</definedName>
    <definedName name="CUBREFALTA38" localSheetId="4">#REF!</definedName>
    <definedName name="CUBREFALTA38" localSheetId="5">#REF!</definedName>
    <definedName name="CUBREFALTA38" localSheetId="6">#REF!</definedName>
    <definedName name="CUBREFALTA38" localSheetId="7">#REF!</definedName>
    <definedName name="CUBREFALTA38" localSheetId="0">#REF!</definedName>
    <definedName name="CUBREFALTA38">#REF!</definedName>
    <definedName name="Curado.Resane.Horm.Visto">[60]Insumos!$E$137</definedName>
    <definedName name="Curado_y_Aditivo" localSheetId="2">[57]Insumos!#REF!</definedName>
    <definedName name="Curado_y_Aditivo" localSheetId="3">[57]Insumos!#REF!</definedName>
    <definedName name="Curado_y_Aditivo" localSheetId="4">[57]Insumos!#REF!</definedName>
    <definedName name="Curado_y_Aditivo" localSheetId="5">[57]Insumos!#REF!</definedName>
    <definedName name="Curado_y_Aditivo" localSheetId="6">[57]Insumos!#REF!</definedName>
    <definedName name="Curado_y_Aditivo" localSheetId="7">[57]Insumos!#REF!</definedName>
    <definedName name="Curado_y_Aditivo">[57]Insumos!#REF!</definedName>
    <definedName name="Curado_y_Aditivo_2">#N/A</definedName>
    <definedName name="Curado_y_Aditivo_3">#N/A</definedName>
    <definedName name="CV" localSheetId="2">[1]Presup.!#REF!</definedName>
    <definedName name="CV" localSheetId="3">[1]Presup.!#REF!</definedName>
    <definedName name="CV" localSheetId="4">[1]Presup.!#REF!</definedName>
    <definedName name="CV" localSheetId="5">[1]Presup.!#REF!</definedName>
    <definedName name="CV" localSheetId="6">[1]Presup.!#REF!</definedName>
    <definedName name="CV" localSheetId="7">[1]Presup.!#REF!</definedName>
    <definedName name="CV">[1]Presup.!#REF!</definedName>
    <definedName name="cv_3">[75]PRECIOS!$E$83</definedName>
    <definedName name="CVERTEDERO" localSheetId="2">#REF!</definedName>
    <definedName name="CVERTEDERO" localSheetId="3">#REF!</definedName>
    <definedName name="CVERTEDERO" localSheetId="4">#REF!</definedName>
    <definedName name="CVERTEDERO" localSheetId="5">#REF!</definedName>
    <definedName name="CVERTEDERO" localSheetId="6">#REF!</definedName>
    <definedName name="CVERTEDERO" localSheetId="7">#REF!</definedName>
    <definedName name="CVERTEDERO" localSheetId="0">#REF!</definedName>
    <definedName name="CVERTEDERO">#REF!</definedName>
    <definedName name="CVERTEDEROH" localSheetId="2">#REF!</definedName>
    <definedName name="CVERTEDEROH" localSheetId="4">#REF!</definedName>
    <definedName name="CVERTEDEROH" localSheetId="5">#REF!</definedName>
    <definedName name="CVERTEDEROH" localSheetId="6">#REF!</definedName>
    <definedName name="CVERTEDEROH" localSheetId="7">#REF!</definedName>
    <definedName name="CVERTEDEROH">#REF!</definedName>
    <definedName name="CZINC" localSheetId="2">[70]M.O.!#REF!</definedName>
    <definedName name="CZINC" localSheetId="4">[70]M.O.!#REF!</definedName>
    <definedName name="CZINC" localSheetId="7">[70]M.O.!#REF!</definedName>
    <definedName name="CZINC">[70]M.O.!#REF!</definedName>
    <definedName name="CZOCCOR" localSheetId="2">#REF!</definedName>
    <definedName name="CZOCCOR" localSheetId="3">#REF!</definedName>
    <definedName name="CZOCCOR" localSheetId="4">#REF!</definedName>
    <definedName name="CZOCCOR" localSheetId="5">#REF!</definedName>
    <definedName name="CZOCCOR" localSheetId="6">#REF!</definedName>
    <definedName name="CZOCCOR" localSheetId="7">#REF!</definedName>
    <definedName name="CZOCCOR" localSheetId="0">#REF!</definedName>
    <definedName name="CZOCCOR">#REF!</definedName>
    <definedName name="CZOCCORESC" localSheetId="2">#REF!</definedName>
    <definedName name="CZOCCORESC" localSheetId="4">#REF!</definedName>
    <definedName name="CZOCCORESC" localSheetId="7">#REF!</definedName>
    <definedName name="CZOCCORESC">#REF!</definedName>
    <definedName name="CZOCGRAESC" localSheetId="2">#REF!</definedName>
    <definedName name="CZOCGRAESC" localSheetId="4">#REF!</definedName>
    <definedName name="CZOCGRAESC" localSheetId="7">#REF!</definedName>
    <definedName name="CZOCGRAESC">#REF!</definedName>
    <definedName name="CZOCGRAPISO">[35]M.O.!$C$175</definedName>
    <definedName name="D" localSheetId="1">[12]Senalizacion!#REF!</definedName>
    <definedName name="D" localSheetId="2">[12]Senalizacion!#REF!</definedName>
    <definedName name="D" localSheetId="3">[13]Senalizacion!#REF!</definedName>
    <definedName name="D" localSheetId="4">[13]Senalizacion!#REF!</definedName>
    <definedName name="D" localSheetId="5">[13]Senalizacion!#REF!</definedName>
    <definedName name="D" localSheetId="6">[13]Senalizacion!#REF!</definedName>
    <definedName name="D" localSheetId="7">[13]Senalizacion!#REF!</definedName>
    <definedName name="D" localSheetId="0">[13]Senalizacion!#REF!</definedName>
    <definedName name="D">[12]Senalizacion!#REF!</definedName>
    <definedName name="D_2">#N/A</definedName>
    <definedName name="D_3">#N/A</definedName>
    <definedName name="D1_15X20">[78]Analisis!$F$127</definedName>
    <definedName name="D7H">[51]EQUIPOS!$I$9</definedName>
    <definedName name="D8K">[51]EQUIPOS!$I$8</definedName>
    <definedName name="D8T">'[56]Resumen Precio Equipos'!$I$13</definedName>
    <definedName name="Data" localSheetId="2">#REF!</definedName>
    <definedName name="Data" localSheetId="3">#REF!</definedName>
    <definedName name="Data" localSheetId="4">#REF!</definedName>
    <definedName name="Data" localSheetId="5">#REF!</definedName>
    <definedName name="Data" localSheetId="6">#REF!</definedName>
    <definedName name="Data" localSheetId="7">#REF!</definedName>
    <definedName name="Data">#REF!</definedName>
    <definedName name="data14" localSheetId="2">[38]Factura!#REF!</definedName>
    <definedName name="data14" localSheetId="3">[38]Factura!#REF!</definedName>
    <definedName name="data14" localSheetId="4">[38]Factura!#REF!</definedName>
    <definedName name="data14" localSheetId="5">[38]Factura!#REF!</definedName>
    <definedName name="data14" localSheetId="6">[38]Factura!#REF!</definedName>
    <definedName name="data14" localSheetId="7">[38]Factura!#REF!</definedName>
    <definedName name="data14">[38]Factura!#REF!</definedName>
    <definedName name="data15" localSheetId="2">[38]Factura!#REF!</definedName>
    <definedName name="data15" localSheetId="3">[38]Factura!#REF!</definedName>
    <definedName name="data15" localSheetId="4">[38]Factura!#REF!</definedName>
    <definedName name="data15" localSheetId="5">[38]Factura!#REF!</definedName>
    <definedName name="data15" localSheetId="6">[38]Factura!#REF!</definedName>
    <definedName name="data15" localSheetId="7">[38]Factura!#REF!</definedName>
    <definedName name="data15">[38]Factura!#REF!</definedName>
    <definedName name="data16" localSheetId="2">[38]Factura!#REF!</definedName>
    <definedName name="data16" localSheetId="4">[38]Factura!#REF!</definedName>
    <definedName name="data16" localSheetId="7">[38]Factura!#REF!</definedName>
    <definedName name="data16">[38]Factura!#REF!</definedName>
    <definedName name="data17" localSheetId="2">[38]Factura!#REF!</definedName>
    <definedName name="data17" localSheetId="4">[38]Factura!#REF!</definedName>
    <definedName name="data17" localSheetId="7">[38]Factura!#REF!</definedName>
    <definedName name="data17">[38]Factura!#REF!</definedName>
    <definedName name="data18" localSheetId="2">[38]Factura!#REF!</definedName>
    <definedName name="data18" localSheetId="4">[38]Factura!#REF!</definedName>
    <definedName name="data18" localSheetId="7">[38]Factura!#REF!</definedName>
    <definedName name="data18">[38]Factura!#REF!</definedName>
    <definedName name="data19" localSheetId="2">[38]Factura!#REF!</definedName>
    <definedName name="data19" localSheetId="4">[38]Factura!#REF!</definedName>
    <definedName name="data19" localSheetId="7">[38]Factura!#REF!</definedName>
    <definedName name="data19">[38]Factura!#REF!</definedName>
    <definedName name="data20" localSheetId="2">[38]Factura!#REF!</definedName>
    <definedName name="data20" localSheetId="4">[38]Factura!#REF!</definedName>
    <definedName name="data20" localSheetId="7">[38]Factura!#REF!</definedName>
    <definedName name="data20">[38]Factura!#REF!</definedName>
    <definedName name="data21" localSheetId="2">[38]Factura!#REF!</definedName>
    <definedName name="data21" localSheetId="4">[38]Factura!#REF!</definedName>
    <definedName name="data21" localSheetId="7">[38]Factura!#REF!</definedName>
    <definedName name="data21">[38]Factura!#REF!</definedName>
    <definedName name="data22" localSheetId="2">[38]Factura!#REF!</definedName>
    <definedName name="data22" localSheetId="4">[38]Factura!#REF!</definedName>
    <definedName name="data22" localSheetId="7">[38]Factura!#REF!</definedName>
    <definedName name="data22">[38]Factura!#REF!</definedName>
    <definedName name="data23" localSheetId="2">[38]Factura!#REF!</definedName>
    <definedName name="data23" localSheetId="4">[38]Factura!#REF!</definedName>
    <definedName name="data23" localSheetId="7">[38]Factura!#REF!</definedName>
    <definedName name="data23">[38]Factura!#REF!</definedName>
    <definedName name="data24" localSheetId="2">[38]Factura!#REF!</definedName>
    <definedName name="data24" localSheetId="4">[38]Factura!#REF!</definedName>
    <definedName name="data24" localSheetId="7">[38]Factura!#REF!</definedName>
    <definedName name="data24">[38]Factura!#REF!</definedName>
    <definedName name="data25" localSheetId="2">[38]Factura!#REF!</definedName>
    <definedName name="data25" localSheetId="4">[38]Factura!#REF!</definedName>
    <definedName name="data25" localSheetId="7">[38]Factura!#REF!</definedName>
    <definedName name="data25">[38]Factura!#REF!</definedName>
    <definedName name="data26" localSheetId="2">[38]Factura!#REF!</definedName>
    <definedName name="data26" localSheetId="4">[38]Factura!#REF!</definedName>
    <definedName name="data26" localSheetId="7">[38]Factura!#REF!</definedName>
    <definedName name="data26">[38]Factura!#REF!</definedName>
    <definedName name="data27" localSheetId="2">[38]Factura!#REF!</definedName>
    <definedName name="data27" localSheetId="4">[38]Factura!#REF!</definedName>
    <definedName name="data27" localSheetId="7">[38]Factura!#REF!</definedName>
    <definedName name="data27">[38]Factura!#REF!</definedName>
    <definedName name="data28" localSheetId="2">[38]Factura!#REF!</definedName>
    <definedName name="data28" localSheetId="4">[38]Factura!#REF!</definedName>
    <definedName name="data28" localSheetId="7">[38]Factura!#REF!</definedName>
    <definedName name="data28">[38]Factura!#REF!</definedName>
    <definedName name="data29" localSheetId="2">[38]Factura!#REF!</definedName>
    <definedName name="data29" localSheetId="4">[38]Factura!#REF!</definedName>
    <definedName name="data29" localSheetId="7">[38]Factura!#REF!</definedName>
    <definedName name="data29">[38]Factura!#REF!</definedName>
    <definedName name="data30" localSheetId="2">[38]Factura!#REF!</definedName>
    <definedName name="data30" localSheetId="4">[38]Factura!#REF!</definedName>
    <definedName name="data30" localSheetId="7">[38]Factura!#REF!</definedName>
    <definedName name="data30">[38]Factura!#REF!</definedName>
    <definedName name="data31" localSheetId="2">[38]Factura!#REF!</definedName>
    <definedName name="data31" localSheetId="4">[38]Factura!#REF!</definedName>
    <definedName name="data31" localSheetId="7">[38]Factura!#REF!</definedName>
    <definedName name="data31">[38]Factura!#REF!</definedName>
    <definedName name="data32" localSheetId="2">[38]Factura!#REF!</definedName>
    <definedName name="data32" localSheetId="4">[38]Factura!#REF!</definedName>
    <definedName name="data32" localSheetId="7">[38]Factura!#REF!</definedName>
    <definedName name="data32">[38]Factura!#REF!</definedName>
    <definedName name="data33" localSheetId="2">[38]Factura!#REF!</definedName>
    <definedName name="data33" localSheetId="4">[38]Factura!#REF!</definedName>
    <definedName name="data33" localSheetId="7">[38]Factura!#REF!</definedName>
    <definedName name="data33">[38]Factura!#REF!</definedName>
    <definedName name="data34" localSheetId="2">[38]Factura!#REF!</definedName>
    <definedName name="data34" localSheetId="4">[38]Factura!#REF!</definedName>
    <definedName name="data34" localSheetId="7">[38]Factura!#REF!</definedName>
    <definedName name="data34">[38]Factura!#REF!</definedName>
    <definedName name="data35" localSheetId="2">[38]Factura!#REF!</definedName>
    <definedName name="data35" localSheetId="4">[38]Factura!#REF!</definedName>
    <definedName name="data35" localSheetId="7">[38]Factura!#REF!</definedName>
    <definedName name="data35">[38]Factura!#REF!</definedName>
    <definedName name="data36" localSheetId="2">[38]Factura!#REF!</definedName>
    <definedName name="data36" localSheetId="4">[38]Factura!#REF!</definedName>
    <definedName name="data36" localSheetId="7">[38]Factura!#REF!</definedName>
    <definedName name="data36">[38]Factura!#REF!</definedName>
    <definedName name="data37" localSheetId="2">[38]Factura!#REF!</definedName>
    <definedName name="data37" localSheetId="4">[38]Factura!#REF!</definedName>
    <definedName name="data37" localSheetId="7">[38]Factura!#REF!</definedName>
    <definedName name="data37">[38]Factura!#REF!</definedName>
    <definedName name="data38" localSheetId="2">[38]Factura!#REF!</definedName>
    <definedName name="data38" localSheetId="4">[38]Factura!#REF!</definedName>
    <definedName name="data38" localSheetId="7">[38]Factura!#REF!</definedName>
    <definedName name="data38">[38]Factura!#REF!</definedName>
    <definedName name="data39" localSheetId="2">[38]Factura!#REF!</definedName>
    <definedName name="data39" localSheetId="4">[38]Factura!#REF!</definedName>
    <definedName name="data39" localSheetId="7">[38]Factura!#REF!</definedName>
    <definedName name="data39">[38]Factura!#REF!</definedName>
    <definedName name="data40" localSheetId="2">[38]Factura!#REF!</definedName>
    <definedName name="data40" localSheetId="4">[38]Factura!#REF!</definedName>
    <definedName name="data40" localSheetId="7">[38]Factura!#REF!</definedName>
    <definedName name="data40">[38]Factura!#REF!</definedName>
    <definedName name="data41" localSheetId="2">[38]Factura!#REF!</definedName>
    <definedName name="data41" localSheetId="4">[38]Factura!#REF!</definedName>
    <definedName name="data41" localSheetId="7">[38]Factura!#REF!</definedName>
    <definedName name="data41">[38]Factura!#REF!</definedName>
    <definedName name="data42" localSheetId="2">[38]Factura!#REF!</definedName>
    <definedName name="data42" localSheetId="4">[38]Factura!#REF!</definedName>
    <definedName name="data42" localSheetId="7">[38]Factura!#REF!</definedName>
    <definedName name="data42">[38]Factura!#REF!</definedName>
    <definedName name="data43" localSheetId="2">[38]Factura!#REF!</definedName>
    <definedName name="data43" localSheetId="4">[38]Factura!#REF!</definedName>
    <definedName name="data43" localSheetId="7">[38]Factura!#REF!</definedName>
    <definedName name="data43">[38]Factura!#REF!</definedName>
    <definedName name="data44" localSheetId="2">[38]Factura!#REF!</definedName>
    <definedName name="data44" localSheetId="4">[38]Factura!#REF!</definedName>
    <definedName name="data44" localSheetId="7">[38]Factura!#REF!</definedName>
    <definedName name="data44">[38]Factura!#REF!</definedName>
    <definedName name="data45" localSheetId="2">[38]Factura!#REF!</definedName>
    <definedName name="data45" localSheetId="4">[38]Factura!#REF!</definedName>
    <definedName name="data45" localSheetId="7">[38]Factura!#REF!</definedName>
    <definedName name="data45">[38]Factura!#REF!</definedName>
    <definedName name="data46" localSheetId="2">[38]Factura!#REF!</definedName>
    <definedName name="data46" localSheetId="4">[38]Factura!#REF!</definedName>
    <definedName name="data46" localSheetId="7">[38]Factura!#REF!</definedName>
    <definedName name="data46">[38]Factura!#REF!</definedName>
    <definedName name="data48" localSheetId="2">[38]Factura!#REF!</definedName>
    <definedName name="data48" localSheetId="4">[38]Factura!#REF!</definedName>
    <definedName name="data48" localSheetId="7">[38]Factura!#REF!</definedName>
    <definedName name="data48">[38]Factura!#REF!</definedName>
    <definedName name="data50" localSheetId="2">[38]Factura!#REF!</definedName>
    <definedName name="data50" localSheetId="4">[38]Factura!#REF!</definedName>
    <definedName name="data50" localSheetId="7">[38]Factura!#REF!</definedName>
    <definedName name="data50">[38]Factura!#REF!</definedName>
    <definedName name="data51" localSheetId="2">[38]Factura!#REF!</definedName>
    <definedName name="data51" localSheetId="4">[38]Factura!#REF!</definedName>
    <definedName name="data51" localSheetId="7">[38]Factura!#REF!</definedName>
    <definedName name="data51">[38]Factura!#REF!</definedName>
    <definedName name="data52" localSheetId="2">[38]Factura!#REF!</definedName>
    <definedName name="data52" localSheetId="4">[38]Factura!#REF!</definedName>
    <definedName name="data52" localSheetId="7">[38]Factura!#REF!</definedName>
    <definedName name="data52">[38]Factura!#REF!</definedName>
    <definedName name="data62" localSheetId="2">[38]Factura!#REF!</definedName>
    <definedName name="data62" localSheetId="4">[38]Factura!#REF!</definedName>
    <definedName name="data62" localSheetId="7">[38]Factura!#REF!</definedName>
    <definedName name="data62">[38]Factura!#REF!</definedName>
    <definedName name="data63" localSheetId="2">[38]Factura!#REF!</definedName>
    <definedName name="data63" localSheetId="4">[38]Factura!#REF!</definedName>
    <definedName name="data63" localSheetId="7">[38]Factura!#REF!</definedName>
    <definedName name="data63">[38]Factura!#REF!</definedName>
    <definedName name="data64" localSheetId="2">[38]Factura!#REF!</definedName>
    <definedName name="data64" localSheetId="4">[38]Factura!#REF!</definedName>
    <definedName name="data64" localSheetId="7">[38]Factura!#REF!</definedName>
    <definedName name="data64">[38]Factura!#REF!</definedName>
    <definedName name="data65" localSheetId="2">[38]Factura!#REF!</definedName>
    <definedName name="data65" localSheetId="4">[38]Factura!#REF!</definedName>
    <definedName name="data65" localSheetId="7">[38]Factura!#REF!</definedName>
    <definedName name="data65">[38]Factura!#REF!</definedName>
    <definedName name="data66" localSheetId="2">[38]Factura!#REF!</definedName>
    <definedName name="data66" localSheetId="4">[38]Factura!#REF!</definedName>
    <definedName name="data66" localSheetId="7">[38]Factura!#REF!</definedName>
    <definedName name="data66">[38]Factura!#REF!</definedName>
    <definedName name="data67" localSheetId="2">[38]Factura!#REF!</definedName>
    <definedName name="data67" localSheetId="4">[38]Factura!#REF!</definedName>
    <definedName name="data67" localSheetId="7">[38]Factura!#REF!</definedName>
    <definedName name="data67">[38]Factura!#REF!</definedName>
    <definedName name="data68" localSheetId="2">[38]Factura!#REF!</definedName>
    <definedName name="data68" localSheetId="4">[38]Factura!#REF!</definedName>
    <definedName name="data68" localSheetId="7">[38]Factura!#REF!</definedName>
    <definedName name="data68">[38]Factura!#REF!</definedName>
    <definedName name="data69" localSheetId="2">[38]Factura!#REF!</definedName>
    <definedName name="data69" localSheetId="4">[38]Factura!#REF!</definedName>
    <definedName name="data69" localSheetId="7">[38]Factura!#REF!</definedName>
    <definedName name="data69">[38]Factura!#REF!</definedName>
    <definedName name="data70" localSheetId="2">[38]Factura!#REF!</definedName>
    <definedName name="data70" localSheetId="4">[38]Factura!#REF!</definedName>
    <definedName name="data70" localSheetId="7">[38]Factura!#REF!</definedName>
    <definedName name="data70">[38]Factura!#REF!</definedName>
    <definedName name="Datos" localSheetId="2">#REF!</definedName>
    <definedName name="Datos" localSheetId="3">#REF!</definedName>
    <definedName name="Datos" localSheetId="4">#REF!</definedName>
    <definedName name="Datos" localSheetId="5">#REF!</definedName>
    <definedName name="Datos" localSheetId="6">#REF!</definedName>
    <definedName name="Datos" localSheetId="7">#REF!</definedName>
    <definedName name="Datos">#REF!</definedName>
    <definedName name="Datos1" localSheetId="2">#REF!</definedName>
    <definedName name="Datos1" localSheetId="4">#REF!</definedName>
    <definedName name="Datos1" localSheetId="7">#REF!</definedName>
    <definedName name="Datos1">#REF!</definedName>
    <definedName name="ddd">[103]M.O.!$C$557</definedName>
    <definedName name="dddd" localSheetId="2">'[104]Villa Hermosa'!#REF!</definedName>
    <definedName name="dddd" localSheetId="3">'[104]Villa Hermosa'!#REF!</definedName>
    <definedName name="dddd" localSheetId="4">'[104]Villa Hermosa'!#REF!</definedName>
    <definedName name="dddd" localSheetId="5">'[104]Villa Hermosa'!#REF!</definedName>
    <definedName name="dddd" localSheetId="6">'[104]Villa Hermosa'!#REF!</definedName>
    <definedName name="dddd" localSheetId="7">'[104]Villa Hermosa'!#REF!</definedName>
    <definedName name="dddd">'[104]Villa Hermosa'!#REF!</definedName>
    <definedName name="DE">[105]Insumos!$I$3</definedName>
    <definedName name="deducciones" localSheetId="2">#REF!</definedName>
    <definedName name="deducciones" localSheetId="3">#REF!</definedName>
    <definedName name="deducciones" localSheetId="4">#REF!</definedName>
    <definedName name="deducciones" localSheetId="5">#REF!</definedName>
    <definedName name="deducciones" localSheetId="6">#REF!</definedName>
    <definedName name="deducciones" localSheetId="7">#REF!</definedName>
    <definedName name="deducciones">#REF!</definedName>
    <definedName name="deducciones_2">"$#REF!.$M$62"</definedName>
    <definedName name="deducciones_3">"$#REF!.$M$62"</definedName>
    <definedName name="del" localSheetId="2">#REF!</definedName>
    <definedName name="del" localSheetId="3">#REF!</definedName>
    <definedName name="del" localSheetId="4">#REF!</definedName>
    <definedName name="del" localSheetId="5">#REF!</definedName>
    <definedName name="del" localSheetId="6">#REF!</definedName>
    <definedName name="del" localSheetId="7">#REF!</definedName>
    <definedName name="del" localSheetId="0">#REF!</definedName>
    <definedName name="del">#REF!</definedName>
    <definedName name="demolicionaceraum" localSheetId="2">#REF!</definedName>
    <definedName name="demolicionaceraum" localSheetId="4">#REF!</definedName>
    <definedName name="demolicionaceraum" localSheetId="7">#REF!</definedName>
    <definedName name="demolicionaceraum">#REF!</definedName>
    <definedName name="deplu3" localSheetId="2">[25]Volumenes!#REF!</definedName>
    <definedName name="deplu3" localSheetId="3">[25]Volumenes!#REF!</definedName>
    <definedName name="deplu3" localSheetId="4">[25]Volumenes!#REF!</definedName>
    <definedName name="deplu3" localSheetId="5">[25]Volumenes!#REF!</definedName>
    <definedName name="deplu3" localSheetId="6">[25]Volumenes!#REF!</definedName>
    <definedName name="deplu3" localSheetId="7">[25]Volumenes!#REF!</definedName>
    <definedName name="deplu3" localSheetId="0">[25]Volumenes!#REF!</definedName>
    <definedName name="deplu3">[25]Volumenes!#REF!</definedName>
    <definedName name="DERBCO" localSheetId="3">[5]Mat!$D$56</definedName>
    <definedName name="DERBCO" localSheetId="4">[5]Mat!$D$56</definedName>
    <definedName name="DERBCO" localSheetId="5">[5]Mat!$D$56</definedName>
    <definedName name="DERBCO" localSheetId="6">[5]Mat!$D$56</definedName>
    <definedName name="DERBCO" localSheetId="7">[5]Mat!$D$56</definedName>
    <definedName name="DERBCO" localSheetId="0">[5]Mat!$D$56</definedName>
    <definedName name="DERBCO">[6]Mat!$D$56</definedName>
    <definedName name="DERPLTO" localSheetId="3">[5]Mat!$D$57</definedName>
    <definedName name="DERPLTO" localSheetId="4">[5]Mat!$D$57</definedName>
    <definedName name="DERPLTO" localSheetId="5">[5]Mat!$D$57</definedName>
    <definedName name="DERPLTO" localSheetId="6">[5]Mat!$D$57</definedName>
    <definedName name="DERPLTO" localSheetId="7">[5]Mat!$D$57</definedName>
    <definedName name="DERPLTO" localSheetId="0">[5]Mat!$D$57</definedName>
    <definedName name="DERPLTO">[6]Mat!$D$57</definedName>
    <definedName name="DERRCEMBLANCO" localSheetId="2">#REF!</definedName>
    <definedName name="DERRCEMBLANCO" localSheetId="3">#REF!</definedName>
    <definedName name="DERRCEMBLANCO" localSheetId="4">#REF!</definedName>
    <definedName name="DERRCEMBLANCO" localSheetId="5">#REF!</definedName>
    <definedName name="DERRCEMBLANCO" localSheetId="6">#REF!</definedName>
    <definedName name="DERRCEMBLANCO" localSheetId="7">#REF!</definedName>
    <definedName name="DERRCEMBLANCO" localSheetId="0">#REF!</definedName>
    <definedName name="DERRCEMBLANCO">#REF!</definedName>
    <definedName name="DERRCEMGRIS" localSheetId="2">#REF!</definedName>
    <definedName name="DERRCEMGRIS" localSheetId="3">#REF!</definedName>
    <definedName name="DERRCEMGRIS" localSheetId="4">#REF!</definedName>
    <definedName name="DERRCEMGRIS" localSheetId="5">#REF!</definedName>
    <definedName name="DERRCEMGRIS" localSheetId="6">#REF!</definedName>
    <definedName name="DERRCEMGRIS" localSheetId="7">#REF!</definedName>
    <definedName name="DERRCEMGRIS" localSheetId="0">#REF!</definedName>
    <definedName name="DERRCEMGRIS">#REF!</definedName>
    <definedName name="DERRETIDO">[35]Materiales!$E$21</definedName>
    <definedName name="Derretido_Blanco">[48]Insumos!$B$50:$D$50</definedName>
    <definedName name="DERRETIDOBCO" localSheetId="2">#REF!</definedName>
    <definedName name="DERRETIDOBCO" localSheetId="3">#REF!</definedName>
    <definedName name="DERRETIDOBCO" localSheetId="4">#REF!</definedName>
    <definedName name="DERRETIDOBCO" localSheetId="5">#REF!</definedName>
    <definedName name="DERRETIDOBCO" localSheetId="6">#REF!</definedName>
    <definedName name="DERRETIDOBCO" localSheetId="7">#REF!</definedName>
    <definedName name="DERRETIDOBCO" localSheetId="0">#REF!</definedName>
    <definedName name="DERRETIDOBCO">#REF!</definedName>
    <definedName name="DERRETIDOBLANCO" localSheetId="2">#REF!</definedName>
    <definedName name="DERRETIDOBLANCO" localSheetId="3">#REF!</definedName>
    <definedName name="DERRETIDOBLANCO" localSheetId="4">#REF!</definedName>
    <definedName name="DERRETIDOBLANCO" localSheetId="5">#REF!</definedName>
    <definedName name="DERRETIDOBLANCO" localSheetId="6">#REF!</definedName>
    <definedName name="DERRETIDOBLANCO" localSheetId="7">#REF!</definedName>
    <definedName name="DERRETIDOBLANCO" localSheetId="0">#REF!</definedName>
    <definedName name="DERRETIDOBLANCO">#REF!</definedName>
    <definedName name="derretidocrema" localSheetId="2">#REF!</definedName>
    <definedName name="derretidocrema" localSheetId="3">#REF!</definedName>
    <definedName name="derretidocrema" localSheetId="4">#REF!</definedName>
    <definedName name="derretidocrema" localSheetId="5">#REF!</definedName>
    <definedName name="derretidocrema" localSheetId="6">#REF!</definedName>
    <definedName name="derretidocrema" localSheetId="7">#REF!</definedName>
    <definedName name="derretidocrema" localSheetId="0">#REF!</definedName>
    <definedName name="derretidocrema">#REF!</definedName>
    <definedName name="DERRETIDOGRIS" localSheetId="2">#REF!</definedName>
    <definedName name="DERRETIDOGRIS" localSheetId="4">#REF!</definedName>
    <definedName name="DERRETIDOGRIS" localSheetId="7">#REF!</definedName>
    <definedName name="DERRETIDOGRIS">#REF!</definedName>
    <definedName name="DERRETIDOVER" localSheetId="2">#REF!</definedName>
    <definedName name="DERRETIDOVER" localSheetId="4">#REF!</definedName>
    <definedName name="DERRETIDOVER" localSheetId="5">#REF!</definedName>
    <definedName name="DERRETIDOVER" localSheetId="6">#REF!</definedName>
    <definedName name="DERRETIDOVER" localSheetId="7">#REF!</definedName>
    <definedName name="DERRETIDOVER">#REF!</definedName>
    <definedName name="desaaa">[35]Analisis!$F$722</definedName>
    <definedName name="Desagüe_de_piso_de_2______INST." localSheetId="2">[21]Insumos!#REF!</definedName>
    <definedName name="Desagüe_de_piso_de_2______INST." localSheetId="3">[21]Insumos!#REF!</definedName>
    <definedName name="Desagüe_de_piso_de_2______INST." localSheetId="4">[21]Insumos!#REF!</definedName>
    <definedName name="Desagüe_de_piso_de_2______INST." localSheetId="5">[21]Insumos!#REF!</definedName>
    <definedName name="Desagüe_de_piso_de_2______INST." localSheetId="6">[21]Insumos!#REF!</definedName>
    <definedName name="Desagüe_de_piso_de_2______INST." localSheetId="7">[21]Insumos!#REF!</definedName>
    <definedName name="Desagüe_de_piso_de_2______INST." localSheetId="0">[21]Insumos!#REF!</definedName>
    <definedName name="Desagüe_de_piso_de_2______INST.">[21]Insumos!#REF!</definedName>
    <definedName name="Desagüe_de_techo_de_3" localSheetId="2">[21]Insumos!#REF!</definedName>
    <definedName name="Desagüe_de_techo_de_3" localSheetId="3">[21]Insumos!#REF!</definedName>
    <definedName name="Desagüe_de_techo_de_3" localSheetId="4">[21]Insumos!#REF!</definedName>
    <definedName name="Desagüe_de_techo_de_3" localSheetId="5">[21]Insumos!#REF!</definedName>
    <definedName name="Desagüe_de_techo_de_3" localSheetId="6">[21]Insumos!#REF!</definedName>
    <definedName name="Desagüe_de_techo_de_3" localSheetId="7">[21]Insumos!#REF!</definedName>
    <definedName name="Desagüe_de_techo_de_3">[21]Insumos!#REF!</definedName>
    <definedName name="Desagüe_de_techo_de_4" localSheetId="2">[21]Insumos!#REF!</definedName>
    <definedName name="Desagüe_de_techo_de_4" localSheetId="4">[21]Insumos!#REF!</definedName>
    <definedName name="Desagüe_de_techo_de_4" localSheetId="7">[21]Insumos!#REF!</definedName>
    <definedName name="Desagüe_de_techo_de_4">[21]Insumos!#REF!</definedName>
    <definedName name="DESAGUE2" localSheetId="2">#REF!</definedName>
    <definedName name="DESAGUE2" localSheetId="3">#REF!</definedName>
    <definedName name="DESAGUE2" localSheetId="4">#REF!</definedName>
    <definedName name="DESAGUE2" localSheetId="5">#REF!</definedName>
    <definedName name="DESAGUE2" localSheetId="6">#REF!</definedName>
    <definedName name="DESAGUE2" localSheetId="7">#REF!</definedName>
    <definedName name="DESAGUE2">#REF!</definedName>
    <definedName name="DESAGUE3" localSheetId="2">#REF!</definedName>
    <definedName name="DESAGUE3" localSheetId="4">#REF!</definedName>
    <definedName name="DESAGUE3" localSheetId="7">#REF!</definedName>
    <definedName name="DESAGUE3">#REF!</definedName>
    <definedName name="DESAGUEBANERA" localSheetId="2">#REF!</definedName>
    <definedName name="DESAGUEBANERA" localSheetId="4">#REF!</definedName>
    <definedName name="DESAGUEBANERA" localSheetId="7">#REF!</definedName>
    <definedName name="DESAGUEBANERA">#REF!</definedName>
    <definedName name="DESAGUEDOBLEFRE" localSheetId="2">#REF!</definedName>
    <definedName name="DESAGUEDOBLEFRE" localSheetId="4">#REF!</definedName>
    <definedName name="DESAGUEDOBLEFRE" localSheetId="7">#REF!</definedName>
    <definedName name="DESAGUEDOBLEFRE">#REF!</definedName>
    <definedName name="DESAGUEFREGADERO">[35]Materiales!$E$540</definedName>
    <definedName name="DESAGUEPISO2">[42]Analisis!$F$829</definedName>
    <definedName name="desap">[71]Analisis!$E$1159</definedName>
    <definedName name="desap4">[71]Analisis!$E$1167</definedName>
    <definedName name="DESCRIPCION">#N/A</definedName>
    <definedName name="DESENCARCO" localSheetId="2">#REF!</definedName>
    <definedName name="DESENCARCO" localSheetId="3">#REF!</definedName>
    <definedName name="DESENCARCO" localSheetId="4">#REF!</definedName>
    <definedName name="DESENCARCO" localSheetId="5">#REF!</definedName>
    <definedName name="DESENCARCO" localSheetId="6">#REF!</definedName>
    <definedName name="DESENCARCO" localSheetId="7">#REF!</definedName>
    <definedName name="DESENCARCO" localSheetId="0">#REF!</definedName>
    <definedName name="DESENCARCO">#REF!</definedName>
    <definedName name="DESENCCOL" localSheetId="2">#REF!</definedName>
    <definedName name="DESENCCOL" localSheetId="4">#REF!</definedName>
    <definedName name="DESENCCOL" localSheetId="7">#REF!</definedName>
    <definedName name="DESENCCOL">#REF!</definedName>
    <definedName name="DESENCDIN" localSheetId="2">#REF!</definedName>
    <definedName name="DESENCDIN" localSheetId="4">#REF!</definedName>
    <definedName name="DESENCDIN" localSheetId="7">#REF!</definedName>
    <definedName name="DESENCDIN">#REF!</definedName>
    <definedName name="DESENCFP275" localSheetId="2">#REF!</definedName>
    <definedName name="DESENCFP275" localSheetId="4">#REF!</definedName>
    <definedName name="DESENCFP275" localSheetId="7">#REF!</definedName>
    <definedName name="DESENCFP275">#REF!</definedName>
    <definedName name="DESENCFPADIC" localSheetId="2">#REF!</definedName>
    <definedName name="DESENCFPADIC" localSheetId="4">#REF!</definedName>
    <definedName name="DESENCFPADIC" localSheetId="7">#REF!</definedName>
    <definedName name="DESENCFPADIC">#REF!</definedName>
    <definedName name="DESENCVIGA" localSheetId="2">#REF!</definedName>
    <definedName name="DESENCVIGA" localSheetId="4">#REF!</definedName>
    <definedName name="DESENCVIGA" localSheetId="7">#REF!</definedName>
    <definedName name="DESENCVIGA">#REF!</definedName>
    <definedName name="desesc2" localSheetId="2">[25]Volumenes!#REF!</definedName>
    <definedName name="desesc2" localSheetId="4">[25]Volumenes!#REF!</definedName>
    <definedName name="desesc2" localSheetId="7">[25]Volumenes!#REF!</definedName>
    <definedName name="desesc2">[25]Volumenes!#REF!</definedName>
    <definedName name="desglose" localSheetId="2">'[104]Villa Hermosa'!#REF!</definedName>
    <definedName name="desglose" localSheetId="4">'[104]Villa Hermosa'!#REF!</definedName>
    <definedName name="desglose" localSheetId="7">'[104]Villa Hermosa'!#REF!</definedName>
    <definedName name="desglose">'[104]Villa Hermosa'!#REF!</definedName>
    <definedName name="DESMANTSE500CONTRA" localSheetId="2">#REF!</definedName>
    <definedName name="DESMANTSE500CONTRA" localSheetId="3">#REF!</definedName>
    <definedName name="DESMANTSE500CONTRA" localSheetId="4">#REF!</definedName>
    <definedName name="DESMANTSE500CONTRA" localSheetId="5">#REF!</definedName>
    <definedName name="DESMANTSE500CONTRA" localSheetId="6">#REF!</definedName>
    <definedName name="DESMANTSE500CONTRA" localSheetId="7">#REF!</definedName>
    <definedName name="DESMANTSE500CONTRA">#REF!</definedName>
    <definedName name="DesmPlaf" localSheetId="2">#REF!</definedName>
    <definedName name="DesmPlaf" localSheetId="4">#REF!</definedName>
    <definedName name="DesmPlaf" localSheetId="5">#REF!</definedName>
    <definedName name="DesmPlaf" localSheetId="6">#REF!</definedName>
    <definedName name="DesmPlaf" localSheetId="7">#REF!</definedName>
    <definedName name="DesmPlaf">#REF!</definedName>
    <definedName name="DesmPuerta" localSheetId="2">#REF!</definedName>
    <definedName name="DesmPuerta" localSheetId="4">#REF!</definedName>
    <definedName name="DesmPuerta" localSheetId="5">#REF!</definedName>
    <definedName name="DesmPuerta" localSheetId="6">#REF!</definedName>
    <definedName name="DesmPuerta" localSheetId="7">#REF!</definedName>
    <definedName name="DesmPuerta">#REF!</definedName>
    <definedName name="DesmVent" localSheetId="2">#REF!</definedName>
    <definedName name="DesmVent" localSheetId="4">#REF!</definedName>
    <definedName name="DesmVent" localSheetId="5">#REF!</definedName>
    <definedName name="DesmVent" localSheetId="6">#REF!</definedName>
    <definedName name="DesmVent" localSheetId="7">#REF!</definedName>
    <definedName name="DesmVent">#REF!</definedName>
    <definedName name="desp" localSheetId="2">#REF!</definedName>
    <definedName name="desp" localSheetId="4">#REF!</definedName>
    <definedName name="desp" localSheetId="7">#REF!</definedName>
    <definedName name="desp">#REF!</definedName>
    <definedName name="DESP24" localSheetId="2">#REF!</definedName>
    <definedName name="DESP24" localSheetId="4">#REF!</definedName>
    <definedName name="DESP24" localSheetId="7">#REF!</definedName>
    <definedName name="DESP24">#REF!</definedName>
    <definedName name="DESP34" localSheetId="2">#REF!</definedName>
    <definedName name="DESP34" localSheetId="4">#REF!</definedName>
    <definedName name="DESP34" localSheetId="7">#REF!</definedName>
    <definedName name="DESP34">#REF!</definedName>
    <definedName name="DESP44" localSheetId="2">#REF!</definedName>
    <definedName name="DESP44" localSheetId="4">#REF!</definedName>
    <definedName name="DESP44" localSheetId="7">#REF!</definedName>
    <definedName name="DESP44">#REF!</definedName>
    <definedName name="DESP46" localSheetId="2">#REF!</definedName>
    <definedName name="DESP46" localSheetId="4">#REF!</definedName>
    <definedName name="DESP46" localSheetId="7">#REF!</definedName>
    <definedName name="DESP46">#REF!</definedName>
    <definedName name="DESPACE1" localSheetId="2">#REF!</definedName>
    <definedName name="DESPACE1" localSheetId="4">#REF!</definedName>
    <definedName name="DESPACE1" localSheetId="7">#REF!</definedName>
    <definedName name="DESPACE1">#REF!</definedName>
    <definedName name="DESPACE2" localSheetId="2">#REF!</definedName>
    <definedName name="DESPACE2" localSheetId="4">#REF!</definedName>
    <definedName name="DESPACE2" localSheetId="7">#REF!</definedName>
    <definedName name="DESPACE2">#REF!</definedName>
    <definedName name="DESPACEMALLA" localSheetId="2">#REF!</definedName>
    <definedName name="DESPACEMALLA" localSheetId="4">#REF!</definedName>
    <definedName name="DESPACEMALLA" localSheetId="7">#REF!</definedName>
    <definedName name="DESPACEMALLA">#REF!</definedName>
    <definedName name="DESPCLA" localSheetId="2">#REF!</definedName>
    <definedName name="DESPCLA" localSheetId="4">#REF!</definedName>
    <definedName name="DESPCLA" localSheetId="7">#REF!</definedName>
    <definedName name="DESPCLA">#REF!</definedName>
    <definedName name="DESPISO2CONTRA" localSheetId="2">#REF!</definedName>
    <definedName name="DESPISO2CONTRA" localSheetId="4">#REF!</definedName>
    <definedName name="DESPISO2CONTRA" localSheetId="7">#REF!</definedName>
    <definedName name="DESPISO2CONTRA">#REF!</definedName>
    <definedName name="DESPLU3" localSheetId="2">#REF!</definedName>
    <definedName name="DESPLU3" localSheetId="3">#REF!</definedName>
    <definedName name="DESPLU3" localSheetId="4">#REF!</definedName>
    <definedName name="DESPLU3" localSheetId="5">#REF!</definedName>
    <definedName name="DESPLU3" localSheetId="6">#REF!</definedName>
    <definedName name="DESPLU3" localSheetId="7">#REF!</definedName>
    <definedName name="DESPLU3" localSheetId="0">#REF!</definedName>
    <definedName name="DESPLU3">#REF!</definedName>
    <definedName name="DESPLU4" localSheetId="2">#REF!</definedName>
    <definedName name="DESPLU4" localSheetId="3">#REF!</definedName>
    <definedName name="DESPLU4" localSheetId="4">#REF!</definedName>
    <definedName name="DESPLU4" localSheetId="5">#REF!</definedName>
    <definedName name="DESPLU4" localSheetId="6">#REF!</definedName>
    <definedName name="DESPLU4" localSheetId="7">#REF!</definedName>
    <definedName name="DESPLU4" localSheetId="0">#REF!</definedName>
    <definedName name="DESPLU4">#REF!</definedName>
    <definedName name="DESPMAD1" localSheetId="2">#REF!</definedName>
    <definedName name="DESPMAD1" localSheetId="4">#REF!</definedName>
    <definedName name="DESPMAD1" localSheetId="7">#REF!</definedName>
    <definedName name="DESPMAD1">#REF!</definedName>
    <definedName name="DESPMAD2" localSheetId="2">#REF!</definedName>
    <definedName name="DESPMAD2" localSheetId="4">#REF!</definedName>
    <definedName name="DESPMAD2" localSheetId="7">#REF!</definedName>
    <definedName name="DESPMAD2">#REF!</definedName>
    <definedName name="detech3">'[62]Ana-Sanit.'!$F$552</definedName>
    <definedName name="diames" localSheetId="2">#REF!</definedName>
    <definedName name="diames" localSheetId="3">#REF!</definedName>
    <definedName name="diames" localSheetId="4">#REF!</definedName>
    <definedName name="diames" localSheetId="5">#REF!</definedName>
    <definedName name="diames" localSheetId="6">#REF!</definedName>
    <definedName name="diames" localSheetId="7">#REF!</definedName>
    <definedName name="diames">#REF!</definedName>
    <definedName name="Diesel" localSheetId="2">[21]Insumos!#REF!</definedName>
    <definedName name="Diesel" localSheetId="3">[21]Insumos!#REF!</definedName>
    <definedName name="Diesel" localSheetId="4">[21]Insumos!#REF!</definedName>
    <definedName name="Diesel" localSheetId="5">[21]Insumos!#REF!</definedName>
    <definedName name="Diesel" localSheetId="6">[21]Insumos!#REF!</definedName>
    <definedName name="Diesel" localSheetId="7">[21]Insumos!#REF!</definedName>
    <definedName name="Diesel">[21]Insumos!#REF!</definedName>
    <definedName name="din" localSheetId="2">'[34]Pres. '!#REF!</definedName>
    <definedName name="din" localSheetId="3">'[34]Pres. '!#REF!</definedName>
    <definedName name="din" localSheetId="4">'[34]Pres. '!#REF!</definedName>
    <definedName name="din" localSheetId="5">'[34]Pres. '!#REF!</definedName>
    <definedName name="din" localSheetId="6">'[34]Pres. '!#REF!</definedName>
    <definedName name="din" localSheetId="7">'[34]Pres. '!#REF!</definedName>
    <definedName name="din">'[34]Pres. '!#REF!</definedName>
    <definedName name="dint" localSheetId="2">#REF!</definedName>
    <definedName name="dint" localSheetId="3">#REF!</definedName>
    <definedName name="dint" localSheetId="4">#REF!</definedName>
    <definedName name="dint" localSheetId="5">#REF!</definedName>
    <definedName name="dint" localSheetId="6">#REF!</definedName>
    <definedName name="dint" localSheetId="7">#REF!</definedName>
    <definedName name="dint">#REF!</definedName>
    <definedName name="dint1">[71]Analisis!$E$638</definedName>
    <definedName name="Dinte.20x15" localSheetId="2">#REF!</definedName>
    <definedName name="Dinte.20x15" localSheetId="3">#REF!</definedName>
    <definedName name="Dinte.20x15" localSheetId="4">#REF!</definedName>
    <definedName name="Dinte.20x15" localSheetId="5">#REF!</definedName>
    <definedName name="Dinte.20x15" localSheetId="6">#REF!</definedName>
    <definedName name="Dinte.20x15" localSheetId="7">#REF!</definedName>
    <definedName name="Dinte.20x15">#REF!</definedName>
    <definedName name="DINTEL">'[62]Anal. horm.'!$F$1139</definedName>
    <definedName name="Dintel.Casino" localSheetId="2">#REF!</definedName>
    <definedName name="Dintel.Casino" localSheetId="3">#REF!</definedName>
    <definedName name="Dintel.Casino" localSheetId="4">#REF!</definedName>
    <definedName name="Dintel.Casino" localSheetId="5">#REF!</definedName>
    <definedName name="Dintel.Casino" localSheetId="6">#REF!</definedName>
    <definedName name="Dintel.Casino" localSheetId="7">#REF!</definedName>
    <definedName name="Dintel.Casino">#REF!</definedName>
    <definedName name="Dintel.Cocina" localSheetId="2">[60]Análisis!#REF!</definedName>
    <definedName name="Dintel.Cocina" localSheetId="3">[60]Análisis!#REF!</definedName>
    <definedName name="Dintel.Cocina" localSheetId="4">[60]Análisis!#REF!</definedName>
    <definedName name="Dintel.Cocina" localSheetId="5">[60]Análisis!#REF!</definedName>
    <definedName name="Dintel.Cocina" localSheetId="6">[60]Análisis!#REF!</definedName>
    <definedName name="Dintel.Cocina" localSheetId="7">[60]Análisis!#REF!</definedName>
    <definedName name="Dintel.Cocina">[60]Análisis!#REF!</definedName>
    <definedName name="dintel.curvo" localSheetId="2">#REF!</definedName>
    <definedName name="dintel.curvo" localSheetId="3">#REF!</definedName>
    <definedName name="dintel.curvo" localSheetId="4">#REF!</definedName>
    <definedName name="dintel.curvo" localSheetId="5">#REF!</definedName>
    <definedName name="dintel.curvo" localSheetId="6">#REF!</definedName>
    <definedName name="dintel.curvo" localSheetId="7">#REF!</definedName>
    <definedName name="dintel.curvo">#REF!</definedName>
    <definedName name="Dintel.D.1erN" localSheetId="2">#REF!</definedName>
    <definedName name="Dintel.D.1erN" localSheetId="4">#REF!</definedName>
    <definedName name="Dintel.D.1erN" localSheetId="7">#REF!</definedName>
    <definedName name="Dintel.D.1erN">#REF!</definedName>
    <definedName name="Dintel.D.2doN" localSheetId="2">#REF!</definedName>
    <definedName name="Dintel.D.2doN" localSheetId="4">#REF!</definedName>
    <definedName name="Dintel.D.2doN" localSheetId="7">#REF!</definedName>
    <definedName name="Dintel.D.2doN">#REF!</definedName>
    <definedName name="Dintel.D.3erN" localSheetId="2">#REF!</definedName>
    <definedName name="Dintel.D.3erN" localSheetId="4">#REF!</definedName>
    <definedName name="Dintel.D.3erN" localSheetId="7">#REF!</definedName>
    <definedName name="Dintel.D.3erN">#REF!</definedName>
    <definedName name="Dintel.D.4toN" localSheetId="2">#REF!</definedName>
    <definedName name="Dintel.D.4toN" localSheetId="4">#REF!</definedName>
    <definedName name="Dintel.D.4toN" localSheetId="7">#REF!</definedName>
    <definedName name="Dintel.D.4toN">#REF!</definedName>
    <definedName name="Dintel.D1.15x40" localSheetId="2">[65]Análisis!#REF!</definedName>
    <definedName name="Dintel.D1.15x40" localSheetId="4">[65]Análisis!#REF!</definedName>
    <definedName name="Dintel.D1.15x40" localSheetId="7">[65]Análisis!#REF!</definedName>
    <definedName name="Dintel.D1.15x40">[65]Análisis!#REF!</definedName>
    <definedName name="Dintel.D1.1erN" localSheetId="2">#REF!</definedName>
    <definedName name="Dintel.D1.1erN" localSheetId="3">#REF!</definedName>
    <definedName name="Dintel.D1.1erN" localSheetId="4">#REF!</definedName>
    <definedName name="Dintel.D1.1erN" localSheetId="5">#REF!</definedName>
    <definedName name="Dintel.D1.1erN" localSheetId="6">#REF!</definedName>
    <definedName name="Dintel.D1.1erN" localSheetId="7">#REF!</definedName>
    <definedName name="Dintel.D1.1erN">#REF!</definedName>
    <definedName name="Dintel.D1.2doN" localSheetId="2">#REF!</definedName>
    <definedName name="Dintel.D1.2doN" localSheetId="4">#REF!</definedName>
    <definedName name="Dintel.D1.2doN" localSheetId="7">#REF!</definedName>
    <definedName name="Dintel.D1.2doN">#REF!</definedName>
    <definedName name="Dintel.D1.3erN" localSheetId="2">#REF!</definedName>
    <definedName name="Dintel.D1.3erN" localSheetId="4">#REF!</definedName>
    <definedName name="Dintel.D1.3erN" localSheetId="7">#REF!</definedName>
    <definedName name="Dintel.D1.3erN">#REF!</definedName>
    <definedName name="Dintel.D1.4toN" localSheetId="2">#REF!</definedName>
    <definedName name="Dintel.D1.4toN" localSheetId="4">#REF!</definedName>
    <definedName name="Dintel.D1.4toN" localSheetId="7">#REF!</definedName>
    <definedName name="Dintel.D1.4toN">#REF!</definedName>
    <definedName name="Dintel.D120x40" localSheetId="2">[65]Análisis!#REF!</definedName>
    <definedName name="Dintel.D120x40" localSheetId="4">[65]Análisis!#REF!</definedName>
    <definedName name="Dintel.D120x40" localSheetId="7">[65]Análisis!#REF!</definedName>
    <definedName name="Dintel.D120x40">[65]Análisis!#REF!</definedName>
    <definedName name="Dintel.D2.15x40" localSheetId="2">[65]Análisis!#REF!</definedName>
    <definedName name="Dintel.D2.15x40" localSheetId="4">[65]Análisis!#REF!</definedName>
    <definedName name="Dintel.D2.15x40" localSheetId="7">[65]Análisis!#REF!</definedName>
    <definedName name="Dintel.D2.15x40">[65]Análisis!#REF!</definedName>
    <definedName name="Dintel.D2.1erN" localSheetId="2">#REF!</definedName>
    <definedName name="Dintel.D2.1erN" localSheetId="3">#REF!</definedName>
    <definedName name="Dintel.D2.1erN" localSheetId="4">#REF!</definedName>
    <definedName name="Dintel.D2.1erN" localSheetId="5">#REF!</definedName>
    <definedName name="Dintel.D2.1erN" localSheetId="6">#REF!</definedName>
    <definedName name="Dintel.D2.1erN" localSheetId="7">#REF!</definedName>
    <definedName name="Dintel.D2.1erN">#REF!</definedName>
    <definedName name="Dintel.D2.20x40" localSheetId="2">[65]Análisis!#REF!</definedName>
    <definedName name="Dintel.D2.20x40" localSheetId="3">[65]Análisis!#REF!</definedName>
    <definedName name="Dintel.D2.20x40" localSheetId="4">[65]Análisis!#REF!</definedName>
    <definedName name="Dintel.D2.20x40" localSheetId="5">[65]Análisis!#REF!</definedName>
    <definedName name="Dintel.D2.20x40" localSheetId="6">[65]Análisis!#REF!</definedName>
    <definedName name="Dintel.D2.20x40" localSheetId="7">[65]Análisis!#REF!</definedName>
    <definedName name="Dintel.D2.20x40">[65]Análisis!#REF!</definedName>
    <definedName name="Dintel.D2.2doN" localSheetId="2">#REF!</definedName>
    <definedName name="Dintel.D2.2doN" localSheetId="3">#REF!</definedName>
    <definedName name="Dintel.D2.2doN" localSheetId="4">#REF!</definedName>
    <definedName name="Dintel.D2.2doN" localSheetId="5">#REF!</definedName>
    <definedName name="Dintel.D2.2doN" localSheetId="6">#REF!</definedName>
    <definedName name="Dintel.D2.2doN" localSheetId="7">#REF!</definedName>
    <definedName name="Dintel.D2.2doN">#REF!</definedName>
    <definedName name="Dintel.D2.3erN" localSheetId="2">#REF!</definedName>
    <definedName name="Dintel.D2.3erN" localSheetId="4">#REF!</definedName>
    <definedName name="Dintel.D2.3erN" localSheetId="7">#REF!</definedName>
    <definedName name="Dintel.D2.3erN">#REF!</definedName>
    <definedName name="Dintel.D2.4toN" localSheetId="2">#REF!</definedName>
    <definedName name="Dintel.D2.4toN" localSheetId="4">#REF!</definedName>
    <definedName name="Dintel.D2.4toN" localSheetId="7">#REF!</definedName>
    <definedName name="Dintel.D2.4toN">#REF!</definedName>
    <definedName name="Dintel.DC.1erN" localSheetId="2">#REF!</definedName>
    <definedName name="Dintel.DC.1erN" localSheetId="4">#REF!</definedName>
    <definedName name="Dintel.DC.1erN" localSheetId="7">#REF!</definedName>
    <definedName name="Dintel.DC.1erN">#REF!</definedName>
    <definedName name="Dintel.DC.2doN" localSheetId="2">#REF!</definedName>
    <definedName name="Dintel.DC.2doN" localSheetId="4">#REF!</definedName>
    <definedName name="Dintel.DC.2doN" localSheetId="7">#REF!</definedName>
    <definedName name="Dintel.DC.2doN">#REF!</definedName>
    <definedName name="Dintel.DC.3erN" localSheetId="2">#REF!</definedName>
    <definedName name="Dintel.DC.3erN" localSheetId="4">#REF!</definedName>
    <definedName name="Dintel.DC.3erN" localSheetId="7">#REF!</definedName>
    <definedName name="Dintel.DC.3erN">#REF!</definedName>
    <definedName name="Dintel.DC.4toN" localSheetId="2">#REF!</definedName>
    <definedName name="Dintel.DC.4toN" localSheetId="4">#REF!</definedName>
    <definedName name="Dintel.DC.4toN" localSheetId="7">#REF!</definedName>
    <definedName name="Dintel.DC.4toN">#REF!</definedName>
    <definedName name="Dintel.DN" localSheetId="2">[65]Análisis!#REF!</definedName>
    <definedName name="Dintel.DN" localSheetId="4">[65]Análisis!#REF!</definedName>
    <definedName name="Dintel.DN" localSheetId="7">[65]Análisis!#REF!</definedName>
    <definedName name="Dintel.DN">[65]Análisis!#REF!</definedName>
    <definedName name="Dintel.Horm.Conven.Villas" localSheetId="2">#REF!</definedName>
    <definedName name="Dintel.Horm.Conven.Villas" localSheetId="3">#REF!</definedName>
    <definedName name="Dintel.Horm.Conven.Villas" localSheetId="4">#REF!</definedName>
    <definedName name="Dintel.Horm.Conven.Villas" localSheetId="5">#REF!</definedName>
    <definedName name="Dintel.Horm.Conven.Villas" localSheetId="6">#REF!</definedName>
    <definedName name="Dintel.Horm.Conven.Villas" localSheetId="7">#REF!</definedName>
    <definedName name="Dintel.Horm.Conven.Villas">#REF!</definedName>
    <definedName name="Dintel.Lavanderia" localSheetId="2">#REF!</definedName>
    <definedName name="Dintel.Lavanderia" localSheetId="4">#REF!</definedName>
    <definedName name="Dintel.Lavanderia" localSheetId="7">#REF!</definedName>
    <definedName name="Dintel.Lavanderia">#REF!</definedName>
    <definedName name="Dintel10x20" localSheetId="2">#REF!</definedName>
    <definedName name="Dintel10x20" localSheetId="4">#REF!</definedName>
    <definedName name="Dintel10x20" localSheetId="7">#REF!</definedName>
    <definedName name="Dintel10x20">#REF!</definedName>
    <definedName name="DINTEL15X20D1">[42]Analisis!$F$1716</definedName>
    <definedName name="Dintel20x20" localSheetId="2">#REF!</definedName>
    <definedName name="Dintel20x20" localSheetId="3">#REF!</definedName>
    <definedName name="Dintel20x20" localSheetId="4">#REF!</definedName>
    <definedName name="Dintel20x20" localSheetId="5">#REF!</definedName>
    <definedName name="Dintel20x20" localSheetId="6">#REF!</definedName>
    <definedName name="Dintel20x20" localSheetId="7">#REF!</definedName>
    <definedName name="Dintel20x20">#REF!</definedName>
    <definedName name="Dintel20x20.ml">[99]Análisis!$D$557</definedName>
    <definedName name="DINTEL20X20D1">[42]Analisis!$F$1728</definedName>
    <definedName name="Dintel20x40">[60]Análisis!$D$230</definedName>
    <definedName name="DIRJAGS" localSheetId="2">#REF!</definedName>
    <definedName name="DIRJAGS" localSheetId="3">#REF!</definedName>
    <definedName name="DIRJAGS" localSheetId="4">#REF!</definedName>
    <definedName name="DIRJAGS" localSheetId="5">#REF!</definedName>
    <definedName name="DIRJAGS" localSheetId="6">#REF!</definedName>
    <definedName name="DIRJAGS" localSheetId="7">#REF!</definedName>
    <definedName name="DIRJAGS">#REF!</definedName>
    <definedName name="DIRPROY" localSheetId="2">#REF!</definedName>
    <definedName name="DIRPROY" localSheetId="4">#REF!</definedName>
    <definedName name="DIRPROY" localSheetId="7">#REF!</definedName>
    <definedName name="DIRPROY">#REF!</definedName>
    <definedName name="Disc.Co.Cc2" localSheetId="2">[65]Análisis!#REF!</definedName>
    <definedName name="Disc.Co.Cc2" localSheetId="4">[65]Análisis!#REF!</definedName>
    <definedName name="Disc.Co.Cc2" localSheetId="7">[65]Análisis!#REF!</definedName>
    <definedName name="Disc.Co.Cc2">[65]Análisis!#REF!</definedName>
    <definedName name="Disc.Col.C" localSheetId="2">[65]Análisis!#REF!</definedName>
    <definedName name="Disc.Col.C" localSheetId="4">[65]Análisis!#REF!</definedName>
    <definedName name="Disc.Col.C" localSheetId="7">[65]Análisis!#REF!</definedName>
    <definedName name="Disc.Col.C">[65]Análisis!#REF!</definedName>
    <definedName name="Disc.Col.C1" localSheetId="2">[65]Análisis!#REF!</definedName>
    <definedName name="Disc.Col.C1" localSheetId="4">[65]Análisis!#REF!</definedName>
    <definedName name="Disc.Col.C1" localSheetId="7">[65]Análisis!#REF!</definedName>
    <definedName name="Disc.Col.C1">[65]Análisis!#REF!</definedName>
    <definedName name="Disc.Col.C2.45x45" localSheetId="2">[65]Análisis!#REF!</definedName>
    <definedName name="Disc.Col.C2.45x45" localSheetId="4">[65]Análisis!#REF!</definedName>
    <definedName name="Disc.Col.C2.45x45" localSheetId="7">[65]Análisis!#REF!</definedName>
    <definedName name="Disc.Col.C2.45x45">[65]Análisis!#REF!</definedName>
    <definedName name="Disc.Col.CA" localSheetId="2">[65]Análisis!#REF!</definedName>
    <definedName name="Disc.Col.CA" localSheetId="4">[65]Análisis!#REF!</definedName>
    <definedName name="Disc.Col.CA" localSheetId="7">[65]Análisis!#REF!</definedName>
    <definedName name="Disc.Col.CA">[65]Análisis!#REF!</definedName>
    <definedName name="Disc.Col.Cc1" localSheetId="2">[65]Análisis!#REF!</definedName>
    <definedName name="Disc.Col.Cc1" localSheetId="4">[65]Análisis!#REF!</definedName>
    <definedName name="Disc.Col.Cc1" localSheetId="7">[65]Análisis!#REF!</definedName>
    <definedName name="Disc.Col.Cc1">[65]Análisis!#REF!</definedName>
    <definedName name="Disc.Losa.techo" localSheetId="2">[65]Análisis!#REF!</definedName>
    <definedName name="Disc.Losa.techo" localSheetId="4">[65]Análisis!#REF!</definedName>
    <definedName name="Disc.Losa.techo" localSheetId="7">[65]Análisis!#REF!</definedName>
    <definedName name="Disc.Losa.techo">[65]Análisis!#REF!</definedName>
    <definedName name="Disc.Muro.MH" localSheetId="2">[65]Análisis!#REF!</definedName>
    <definedName name="Disc.Muro.MH" localSheetId="4">[65]Análisis!#REF!</definedName>
    <definedName name="Disc.Muro.MH" localSheetId="7">[65]Análisis!#REF!</definedName>
    <definedName name="Disc.Muro.MH">[65]Análisis!#REF!</definedName>
    <definedName name="Disc.V3" localSheetId="2">[65]Análisis!#REF!</definedName>
    <definedName name="Disc.V3" localSheetId="4">[65]Análisis!#REF!</definedName>
    <definedName name="Disc.V3" localSheetId="7">[65]Análisis!#REF!</definedName>
    <definedName name="Disc.V3">[65]Análisis!#REF!</definedName>
    <definedName name="Disc.Viga.Curva.30x70" localSheetId="2">[65]Análisis!#REF!</definedName>
    <definedName name="Disc.Viga.Curva.30x70" localSheetId="4">[65]Análisis!#REF!</definedName>
    <definedName name="Disc.Viga.Curva.30x70" localSheetId="7">[65]Análisis!#REF!</definedName>
    <definedName name="Disc.Viga.Curva.30x70">[65]Análisis!#REF!</definedName>
    <definedName name="Disc.Viga.Curva.Vcc1" localSheetId="2">[65]Análisis!#REF!</definedName>
    <definedName name="Disc.Viga.Curva.Vcc1" localSheetId="4">[65]Análisis!#REF!</definedName>
    <definedName name="Disc.Viga.Curva.Vcc1" localSheetId="7">[65]Análisis!#REF!</definedName>
    <definedName name="Disc.Viga.Curva.Vcc1">[65]Análisis!#REF!</definedName>
    <definedName name="Disc.Viga.V1" localSheetId="2">[65]Análisis!#REF!</definedName>
    <definedName name="Disc.Viga.V1" localSheetId="4">[65]Análisis!#REF!</definedName>
    <definedName name="Disc.Viga.V1" localSheetId="7">[65]Análisis!#REF!</definedName>
    <definedName name="Disc.Viga.V1">[65]Análisis!#REF!</definedName>
    <definedName name="Disc.Viga.V10" localSheetId="2">[65]Análisis!#REF!</definedName>
    <definedName name="Disc.Viga.V10" localSheetId="4">[65]Análisis!#REF!</definedName>
    <definedName name="Disc.Viga.V10" localSheetId="7">[65]Análisis!#REF!</definedName>
    <definedName name="Disc.Viga.V10">[65]Análisis!#REF!</definedName>
    <definedName name="Disc.Viga.V2" localSheetId="2">[65]Análisis!#REF!</definedName>
    <definedName name="Disc.Viga.V2" localSheetId="4">[65]Análisis!#REF!</definedName>
    <definedName name="Disc.Viga.V2" localSheetId="7">[65]Análisis!#REF!</definedName>
    <definedName name="Disc.Viga.V2">[65]Análisis!#REF!</definedName>
    <definedName name="Disc.Viga.V4" localSheetId="2">[65]Análisis!#REF!</definedName>
    <definedName name="Disc.Viga.V4" localSheetId="4">[65]Análisis!#REF!</definedName>
    <definedName name="Disc.Viga.V4" localSheetId="7">[65]Análisis!#REF!</definedName>
    <definedName name="Disc.Viga.V4">[65]Análisis!#REF!</definedName>
    <definedName name="Disc.Viga.V5" localSheetId="2">[65]Análisis!#REF!</definedName>
    <definedName name="Disc.Viga.V5" localSheetId="4">[65]Análisis!#REF!</definedName>
    <definedName name="Disc.Viga.V5" localSheetId="7">[65]Análisis!#REF!</definedName>
    <definedName name="Disc.Viga.V5">[65]Análisis!#REF!</definedName>
    <definedName name="Disc.Viga.V6" localSheetId="2">[65]Análisis!#REF!</definedName>
    <definedName name="Disc.Viga.V6" localSheetId="4">[65]Análisis!#REF!</definedName>
    <definedName name="Disc.Viga.V6" localSheetId="7">[65]Análisis!#REF!</definedName>
    <definedName name="Disc.Viga.V6">[65]Análisis!#REF!</definedName>
    <definedName name="Disc.Viga.V7" localSheetId="2">[65]Análisis!#REF!</definedName>
    <definedName name="Disc.Viga.V7" localSheetId="4">[65]Análisis!#REF!</definedName>
    <definedName name="Disc.Viga.V7" localSheetId="7">[65]Análisis!#REF!</definedName>
    <definedName name="Disc.Viga.V7">[65]Análisis!#REF!</definedName>
    <definedName name="Disc.Viga.V7B" localSheetId="2">[65]Análisis!#REF!</definedName>
    <definedName name="Disc.Viga.V7B" localSheetId="4">[65]Análisis!#REF!</definedName>
    <definedName name="Disc.Viga.V7B" localSheetId="7">[65]Análisis!#REF!</definedName>
    <definedName name="Disc.Viga.V7B">[65]Análisis!#REF!</definedName>
    <definedName name="Disc.Viga.V8" localSheetId="2">[65]Análisis!#REF!</definedName>
    <definedName name="Disc.Viga.V8" localSheetId="4">[65]Análisis!#REF!</definedName>
    <definedName name="Disc.Viga.V8" localSheetId="7">[65]Análisis!#REF!</definedName>
    <definedName name="Disc.Viga.V8">[65]Análisis!#REF!</definedName>
    <definedName name="Disc.Viga.V9" localSheetId="2">[65]Análisis!#REF!</definedName>
    <definedName name="Disc.Viga.V9" localSheetId="4">[65]Análisis!#REF!</definedName>
    <definedName name="Disc.Viga.V9" localSheetId="7">[65]Análisis!#REF!</definedName>
    <definedName name="Disc.Viga.V9">[65]Análisis!#REF!</definedName>
    <definedName name="Disc.Zap.Muro.HA" localSheetId="2">[65]Análisis!#REF!</definedName>
    <definedName name="Disc.Zap.Muro.HA" localSheetId="4">[65]Análisis!#REF!</definedName>
    <definedName name="Disc.Zap.Muro.HA" localSheetId="7">[65]Análisis!#REF!</definedName>
    <definedName name="Disc.Zap.Muro.HA">[65]Análisis!#REF!</definedName>
    <definedName name="Disc.Zap.ZC" localSheetId="2">[65]Análisis!#REF!</definedName>
    <definedName name="Disc.Zap.ZC" localSheetId="4">[65]Análisis!#REF!</definedName>
    <definedName name="Disc.Zap.ZC" localSheetId="7">[65]Análisis!#REF!</definedName>
    <definedName name="Disc.Zap.ZC">[65]Análisis!#REF!</definedName>
    <definedName name="Disc.ZC1" localSheetId="2">[65]Análisis!#REF!</definedName>
    <definedName name="Disc.ZC1" localSheetId="4">[65]Análisis!#REF!</definedName>
    <definedName name="Disc.ZC1" localSheetId="7">[65]Análisis!#REF!</definedName>
    <definedName name="Disc.ZC1">[65]Análisis!#REF!</definedName>
    <definedName name="Disc.ZC2" localSheetId="2">[65]Análisis!#REF!</definedName>
    <definedName name="Disc.ZC2" localSheetId="4">[65]Análisis!#REF!</definedName>
    <definedName name="Disc.ZC2" localSheetId="7">[65]Análisis!#REF!</definedName>
    <definedName name="Disc.ZC2">[65]Análisis!#REF!</definedName>
    <definedName name="Disc.ZCA" localSheetId="2">[65]Análisis!#REF!</definedName>
    <definedName name="Disc.ZCA" localSheetId="4">[65]Análisis!#REF!</definedName>
    <definedName name="Disc.ZCA" localSheetId="7">[65]Análisis!#REF!</definedName>
    <definedName name="Disc.ZCA">[65]Análisis!#REF!</definedName>
    <definedName name="Disc.ZCc1" localSheetId="2">[65]Análisis!#REF!</definedName>
    <definedName name="Disc.ZCc1" localSheetId="4">[65]Análisis!#REF!</definedName>
    <definedName name="Disc.ZCc1" localSheetId="7">[65]Análisis!#REF!</definedName>
    <definedName name="Disc.ZCc1">[65]Análisis!#REF!</definedName>
    <definedName name="Disc.ZCc2" localSheetId="2">[65]Análisis!#REF!</definedName>
    <definedName name="Disc.ZCc2" localSheetId="4">[65]Análisis!#REF!</definedName>
    <definedName name="Disc.ZCc2" localSheetId="7">[65]Análisis!#REF!</definedName>
    <definedName name="Disc.ZCc2">[65]Análisis!#REF!</definedName>
    <definedName name="Disco.Col.Cc" localSheetId="2">[65]Análisis!#REF!</definedName>
    <definedName name="Disco.Col.Cc" localSheetId="4">[65]Análisis!#REF!</definedName>
    <definedName name="Disco.Col.Cc" localSheetId="7">[65]Análisis!#REF!</definedName>
    <definedName name="Disco.Col.Cc">[65]Análisis!#REF!</definedName>
    <definedName name="Discoteca" localSheetId="2">#REF!</definedName>
    <definedName name="Discoteca" localSheetId="3">#REF!</definedName>
    <definedName name="Discoteca" localSheetId="4">#REF!</definedName>
    <definedName name="Discoteca" localSheetId="5">#REF!</definedName>
    <definedName name="Discoteca" localSheetId="6">#REF!</definedName>
    <definedName name="Discoteca" localSheetId="7">#REF!</definedName>
    <definedName name="Discoteca">#REF!</definedName>
    <definedName name="DISTAGUAYMOCONTRA" localSheetId="2">#REF!</definedName>
    <definedName name="DISTAGUAYMOCONTRA" localSheetId="4">#REF!</definedName>
    <definedName name="DISTAGUAYMOCONTRA" localSheetId="7">#REF!</definedName>
    <definedName name="DISTAGUAYMOCONTRA">#REF!</definedName>
    <definedName name="distribuidor">'[96]Listado Equipos a utilizar'!$I$12</definedName>
    <definedName name="DIVISAEURO" localSheetId="2">#REF!</definedName>
    <definedName name="DIVISAEURO" localSheetId="3">#REF!</definedName>
    <definedName name="DIVISAEURO" localSheetId="4">#REF!</definedName>
    <definedName name="DIVISAEURO" localSheetId="5">#REF!</definedName>
    <definedName name="DIVISAEURO" localSheetId="6">#REF!</definedName>
    <definedName name="DIVISAEURO" localSheetId="7">#REF!</definedName>
    <definedName name="DIVISAEURO" localSheetId="0">#REF!</definedName>
    <definedName name="DIVISAEURO">#REF!</definedName>
    <definedName name="DIVISAS" localSheetId="2">#REF!</definedName>
    <definedName name="DIVISAS" localSheetId="4">#REF!</definedName>
    <definedName name="DIVISAS" localSheetId="5">#REF!</definedName>
    <definedName name="DIVISAS" localSheetId="6">#REF!</definedName>
    <definedName name="DIVISAS" localSheetId="7">#REF!</definedName>
    <definedName name="DIVISAS">#REF!</definedName>
    <definedName name="DIVISAUSA" localSheetId="2">#REF!</definedName>
    <definedName name="DIVISAUSA" localSheetId="4">#REF!</definedName>
    <definedName name="DIVISAUSA" localSheetId="5">#REF!</definedName>
    <definedName name="DIVISAUSA" localSheetId="6">#REF!</definedName>
    <definedName name="DIVISAUSA" localSheetId="7">#REF!</definedName>
    <definedName name="DIVISAUSA">#REF!</definedName>
    <definedName name="do">[105]Insumos!$I$3</definedName>
    <definedName name="DOLAR" localSheetId="2">#REF!</definedName>
    <definedName name="DOLAR" localSheetId="3">#REF!</definedName>
    <definedName name="DOLAR" localSheetId="4">#REF!</definedName>
    <definedName name="DOLAR" localSheetId="5">#REF!</definedName>
    <definedName name="DOLAR" localSheetId="6">#REF!</definedName>
    <definedName name="DOLAR" localSheetId="7">#REF!</definedName>
    <definedName name="DOLAR">#REF!</definedName>
    <definedName name="dp_2">[75]PRECIOS!$E$89</definedName>
    <definedName name="Drenaje.Pluvial" localSheetId="2">#REF!</definedName>
    <definedName name="Drenaje.Pluvial" localSheetId="3">#REF!</definedName>
    <definedName name="Drenaje.Pluvial" localSheetId="4">#REF!</definedName>
    <definedName name="Drenaje.Pluvial" localSheetId="5">#REF!</definedName>
    <definedName name="Drenaje.Pluvial" localSheetId="6">#REF!</definedName>
    <definedName name="Drenaje.Pluvial" localSheetId="7">#REF!</definedName>
    <definedName name="Drenaje.Pluvial">#REF!</definedName>
    <definedName name="dtecnica">'[56]Resumen Precio Equipos'!$C$27</definedName>
    <definedName name="Duc" localSheetId="2">#REF!</definedName>
    <definedName name="Duc" localSheetId="3">#REF!</definedName>
    <definedName name="Duc" localSheetId="4">#REF!</definedName>
    <definedName name="Duc" localSheetId="5">#REF!</definedName>
    <definedName name="Duc" localSheetId="6">#REF!</definedName>
    <definedName name="Duc" localSheetId="7">#REF!</definedName>
    <definedName name="Duc">#REF!</definedName>
    <definedName name="duch" localSheetId="2">'[34]Pres. '!#REF!</definedName>
    <definedName name="duch" localSheetId="3">'[34]Pres. '!#REF!</definedName>
    <definedName name="duch" localSheetId="4">'[34]Pres. '!#REF!</definedName>
    <definedName name="duch" localSheetId="5">'[34]Pres. '!#REF!</definedName>
    <definedName name="duch" localSheetId="6">'[34]Pres. '!#REF!</definedName>
    <definedName name="duch" localSheetId="7">'[34]Pres. '!#REF!</definedName>
    <definedName name="duch">'[34]Pres. '!#REF!</definedName>
    <definedName name="DUCHA">[35]Materiales!$E$541</definedName>
    <definedName name="DUCHAC">[42]Analisis!$F$622</definedName>
    <definedName name="DUCHACAMBIO">[43]Analisis!$F$565</definedName>
    <definedName name="DUCHAFRIAHG" localSheetId="2">#REF!</definedName>
    <definedName name="DUCHAFRIAHG" localSheetId="3">#REF!</definedName>
    <definedName name="DUCHAFRIAHG" localSheetId="4">#REF!</definedName>
    <definedName name="DUCHAFRIAHG" localSheetId="5">#REF!</definedName>
    <definedName name="DUCHAFRIAHG" localSheetId="6">#REF!</definedName>
    <definedName name="DUCHAFRIAHG" localSheetId="7">#REF!</definedName>
    <definedName name="DUCHAFRIAHG" localSheetId="0">#REF!</definedName>
    <definedName name="DUCHAFRIAHG">#REF!</definedName>
    <definedName name="DUCHAPVC" localSheetId="2">#REF!</definedName>
    <definedName name="DUCHAPVC" localSheetId="4">#REF!</definedName>
    <definedName name="DUCHAPVC" localSheetId="7">#REF!</definedName>
    <definedName name="DUCHAPVC">#REF!</definedName>
    <definedName name="DUCHAPVCCPVC" localSheetId="2">#REF!</definedName>
    <definedName name="DUCHAPVCCPVC" localSheetId="4">#REF!</definedName>
    <definedName name="DUCHAPVCCPVC" localSheetId="7">#REF!</definedName>
    <definedName name="DUCHAPVCCPVC">#REF!</definedName>
    <definedName name="DUCHAS" localSheetId="2">#REF!</definedName>
    <definedName name="DUCHAS" localSheetId="4">#REF!</definedName>
    <definedName name="DUCHAS" localSheetId="7">#REF!</definedName>
    <definedName name="DUCHAS">#REF!</definedName>
    <definedName name="dur" localSheetId="2">#REF!</definedName>
    <definedName name="dur" localSheetId="4">#REF!</definedName>
    <definedName name="dur" localSheetId="7">#REF!</definedName>
    <definedName name="dur">#REF!</definedName>
    <definedName name="DUROCK">[94]Analisis!$F$1196</definedName>
    <definedName name="DYNACA25">[51]EQUIPOS!$I$13</definedName>
    <definedName name="E" localSheetId="2">#REF!</definedName>
    <definedName name="E" localSheetId="3">#REF!</definedName>
    <definedName name="E" localSheetId="4">#REF!</definedName>
    <definedName name="E" localSheetId="5">#REF!</definedName>
    <definedName name="E" localSheetId="6">#REF!</definedName>
    <definedName name="E" localSheetId="7">#REF!</definedName>
    <definedName name="E">#REF!</definedName>
    <definedName name="EBAINS" localSheetId="2">#REF!</definedName>
    <definedName name="EBAINS" localSheetId="4">#REF!</definedName>
    <definedName name="EBAINS" localSheetId="7">#REF!</definedName>
    <definedName name="EBAINS">#REF!</definedName>
    <definedName name="EBANISTERIA" localSheetId="2">#REF!</definedName>
    <definedName name="EBANISTERIA" localSheetId="4">#REF!</definedName>
    <definedName name="EBANISTERIA" localSheetId="7">#REF!</definedName>
    <definedName name="EBANISTERIA">#REF!</definedName>
    <definedName name="EBAOP1" localSheetId="2">#REF!</definedName>
    <definedName name="EBAOP1" localSheetId="4">#REF!</definedName>
    <definedName name="EBAOP1" localSheetId="7">#REF!</definedName>
    <definedName name="EBAOP1">#REF!</definedName>
    <definedName name="EBAPIN" localSheetId="2">#REF!</definedName>
    <definedName name="EBAPIN" localSheetId="4">#REF!</definedName>
    <definedName name="EBAPIN" localSheetId="5">#REF!</definedName>
    <definedName name="EBAPIN" localSheetId="6">#REF!</definedName>
    <definedName name="EBAPIN" localSheetId="7">#REF!</definedName>
    <definedName name="EBAPIN">#REF!</definedName>
    <definedName name="EBAPUL" localSheetId="2">#REF!</definedName>
    <definedName name="EBAPUL" localSheetId="4">#REF!</definedName>
    <definedName name="EBAPUL" localSheetId="5">#REF!</definedName>
    <definedName name="EBAPUL" localSheetId="6">#REF!</definedName>
    <definedName name="EBAPUL" localSheetId="7">#REF!</definedName>
    <definedName name="EBAPUL">#REF!</definedName>
    <definedName name="ECON">[35]Materiales!$E$37</definedName>
    <definedName name="Edi.Hab.Viga.V6" localSheetId="2">[65]Análisis!#REF!</definedName>
    <definedName name="Edi.Hab.Viga.V6" localSheetId="3">[65]Análisis!#REF!</definedName>
    <definedName name="Edi.Hab.Viga.V6" localSheetId="4">[65]Análisis!#REF!</definedName>
    <definedName name="Edi.Hab.Viga.V6" localSheetId="5">[65]Análisis!#REF!</definedName>
    <definedName name="Edi.Hab.Viga.V6" localSheetId="6">[65]Análisis!#REF!</definedName>
    <definedName name="Edi.Hab.Viga.V6" localSheetId="7">[65]Análisis!#REF!</definedName>
    <definedName name="Edi.Hab.Viga.V6">[65]Análisis!#REF!</definedName>
    <definedName name="Edif.Direc." localSheetId="2">#REF!</definedName>
    <definedName name="Edif.Direc." localSheetId="3">#REF!</definedName>
    <definedName name="Edif.Direc." localSheetId="4">#REF!</definedName>
    <definedName name="Edif.Direc." localSheetId="5">#REF!</definedName>
    <definedName name="Edif.Direc." localSheetId="6">#REF!</definedName>
    <definedName name="Edif.Direc." localSheetId="7">#REF!</definedName>
    <definedName name="Edif.Direc.">#REF!</definedName>
    <definedName name="Edif.Ejec.Losa.Techo" localSheetId="2">[65]Análisis!#REF!</definedName>
    <definedName name="Edif.Ejec.Losa.Techo" localSheetId="3">[65]Análisis!#REF!</definedName>
    <definedName name="Edif.Ejec.Losa.Techo" localSheetId="4">[65]Análisis!#REF!</definedName>
    <definedName name="Edif.Ejec.Losa.Techo" localSheetId="5">[65]Análisis!#REF!</definedName>
    <definedName name="Edif.Ejec.Losa.Techo" localSheetId="6">[65]Análisis!#REF!</definedName>
    <definedName name="Edif.Ejec.Losa.Techo" localSheetId="7">[65]Análisis!#REF!</definedName>
    <definedName name="Edif.Ejec.Losa.Techo">[65]Análisis!#REF!</definedName>
    <definedName name="Edif.Hab.Col.C1" localSheetId="2">[65]Análisis!#REF!</definedName>
    <definedName name="Edif.Hab.Col.C1" localSheetId="3">[65]Análisis!#REF!</definedName>
    <definedName name="Edif.Hab.Col.C1" localSheetId="4">[65]Análisis!#REF!</definedName>
    <definedName name="Edif.Hab.Col.C1" localSheetId="5">[65]Análisis!#REF!</definedName>
    <definedName name="Edif.Hab.Col.C1" localSheetId="6">[65]Análisis!#REF!</definedName>
    <definedName name="Edif.Hab.Col.C1" localSheetId="7">[65]Análisis!#REF!</definedName>
    <definedName name="Edif.Hab.Col.C1">[65]Análisis!#REF!</definedName>
    <definedName name="Edif.Hab.Col.C1.2doN" localSheetId="2">[65]Análisis!#REF!</definedName>
    <definedName name="Edif.Hab.Col.C1.2doN" localSheetId="4">[65]Análisis!#REF!</definedName>
    <definedName name="Edif.Hab.Col.C1.2doN" localSheetId="7">[65]Análisis!#REF!</definedName>
    <definedName name="Edif.Hab.Col.C1.2doN">[65]Análisis!#REF!</definedName>
    <definedName name="Edif.Hab.Col.C1.3erN" localSheetId="2">[65]Análisis!#REF!</definedName>
    <definedName name="Edif.Hab.Col.C1.3erN" localSheetId="4">[65]Análisis!#REF!</definedName>
    <definedName name="Edif.Hab.Col.C1.3erN" localSheetId="7">[65]Análisis!#REF!</definedName>
    <definedName name="Edif.Hab.Col.C1.3erN">[65]Análisis!#REF!</definedName>
    <definedName name="Edif.Hab.Col.C2" localSheetId="2">[65]Análisis!#REF!</definedName>
    <definedName name="Edif.Hab.Col.C2" localSheetId="4">[65]Análisis!#REF!</definedName>
    <definedName name="Edif.Hab.Col.C2" localSheetId="7">[65]Análisis!#REF!</definedName>
    <definedName name="Edif.Hab.Col.C2">[65]Análisis!#REF!</definedName>
    <definedName name="Edif.Hab.Col.C2.2doN" localSheetId="2">[65]Análisis!#REF!</definedName>
    <definedName name="Edif.Hab.Col.C2.2doN" localSheetId="4">[65]Análisis!#REF!</definedName>
    <definedName name="Edif.Hab.Col.C2.2doN" localSheetId="7">[65]Análisis!#REF!</definedName>
    <definedName name="Edif.Hab.Col.C2.2doN">[65]Análisis!#REF!</definedName>
    <definedName name="Edif.Hab.Col.C2.3erN" localSheetId="2">[65]Análisis!#REF!</definedName>
    <definedName name="Edif.Hab.Col.C2.3erN" localSheetId="4">[65]Análisis!#REF!</definedName>
    <definedName name="Edif.Hab.Col.C2.3erN" localSheetId="7">[65]Análisis!#REF!</definedName>
    <definedName name="Edif.Hab.Col.C2.3erN">[65]Análisis!#REF!</definedName>
    <definedName name="Edif.Hab.Col.C3.1erN" localSheetId="2">[65]Análisis!#REF!</definedName>
    <definedName name="Edif.Hab.Col.C3.1erN" localSheetId="4">[65]Análisis!#REF!</definedName>
    <definedName name="Edif.Hab.Col.C3.1erN" localSheetId="7">[65]Análisis!#REF!</definedName>
    <definedName name="Edif.Hab.Col.C3.1erN">[65]Análisis!#REF!</definedName>
    <definedName name="Edif.Hab.Col.C3.2doN" localSheetId="2">[65]Análisis!#REF!</definedName>
    <definedName name="Edif.Hab.Col.C3.2doN" localSheetId="4">[65]Análisis!#REF!</definedName>
    <definedName name="Edif.Hab.Col.C3.2doN" localSheetId="7">[65]Análisis!#REF!</definedName>
    <definedName name="Edif.Hab.Col.C3.2doN">[65]Análisis!#REF!</definedName>
    <definedName name="Edif.Hab.Col.C4.2doN" localSheetId="2">[65]Análisis!#REF!</definedName>
    <definedName name="Edif.Hab.Col.C4.2doN" localSheetId="4">[65]Análisis!#REF!</definedName>
    <definedName name="Edif.Hab.Col.C4.2doN" localSheetId="7">[65]Análisis!#REF!</definedName>
    <definedName name="Edif.Hab.Col.C4.2doN">[65]Análisis!#REF!</definedName>
    <definedName name="Edif.Hab.Col.CF" localSheetId="2">[65]Análisis!#REF!</definedName>
    <definedName name="Edif.Hab.Col.CF" localSheetId="4">[65]Análisis!#REF!</definedName>
    <definedName name="Edif.Hab.Col.CF" localSheetId="7">[65]Análisis!#REF!</definedName>
    <definedName name="Edif.Hab.Col.CF">[65]Análisis!#REF!</definedName>
    <definedName name="Edif.Hab.Col4.1eN" localSheetId="2">[65]Análisis!#REF!</definedName>
    <definedName name="Edif.Hab.Col4.1eN" localSheetId="4">[65]Análisis!#REF!</definedName>
    <definedName name="Edif.Hab.Col4.1eN" localSheetId="7">[65]Análisis!#REF!</definedName>
    <definedName name="Edif.Hab.Col4.1eN">[65]Análisis!#REF!</definedName>
    <definedName name="Edif.Hab.Losa.Entrepiso" localSheetId="2">[65]Análisis!#REF!</definedName>
    <definedName name="Edif.Hab.Losa.Entrepiso" localSheetId="4">[65]Análisis!#REF!</definedName>
    <definedName name="Edif.Hab.Losa.Entrepiso" localSheetId="7">[65]Análisis!#REF!</definedName>
    <definedName name="Edif.Hab.Losa.Entrepiso">[65]Análisis!#REF!</definedName>
    <definedName name="Edif.Hab.Losa.Techo" localSheetId="2">[65]Análisis!#REF!</definedName>
    <definedName name="Edif.Hab.Losa.Techo" localSheetId="4">[65]Análisis!#REF!</definedName>
    <definedName name="Edif.Hab.Losa.Techo" localSheetId="7">[65]Análisis!#REF!</definedName>
    <definedName name="Edif.Hab.Losa.Techo">[65]Análisis!#REF!</definedName>
    <definedName name="Edif.Hab.Platea" localSheetId="2">[65]Análisis!#REF!</definedName>
    <definedName name="Edif.Hab.Platea" localSheetId="4">[65]Análisis!#REF!</definedName>
    <definedName name="Edif.Hab.Platea" localSheetId="7">[65]Análisis!#REF!</definedName>
    <definedName name="Edif.Hab.Platea">[65]Análisis!#REF!</definedName>
    <definedName name="Edif.Hab.Viga.V1" localSheetId="2">[65]Análisis!#REF!</definedName>
    <definedName name="Edif.Hab.Viga.V1" localSheetId="4">[65]Análisis!#REF!</definedName>
    <definedName name="Edif.Hab.Viga.V1" localSheetId="7">[65]Análisis!#REF!</definedName>
    <definedName name="Edif.Hab.Viga.V1">[65]Análisis!#REF!</definedName>
    <definedName name="Edif.Hab.Viga.V10" localSheetId="2">[65]Análisis!#REF!</definedName>
    <definedName name="Edif.Hab.Viga.V10" localSheetId="4">[65]Análisis!#REF!</definedName>
    <definedName name="Edif.Hab.Viga.V10" localSheetId="7">[65]Análisis!#REF!</definedName>
    <definedName name="Edif.Hab.Viga.V10">[65]Análisis!#REF!</definedName>
    <definedName name="Edif.Hab.Viga.V3" localSheetId="2">[65]Análisis!#REF!</definedName>
    <definedName name="Edif.Hab.Viga.V3" localSheetId="4">[65]Análisis!#REF!</definedName>
    <definedName name="Edif.Hab.Viga.V3" localSheetId="7">[65]Análisis!#REF!</definedName>
    <definedName name="Edif.Hab.Viga.V3">[65]Análisis!#REF!</definedName>
    <definedName name="Edif.Hab.Viga.V4" localSheetId="2">[65]Análisis!#REF!</definedName>
    <definedName name="Edif.Hab.Viga.V4" localSheetId="4">[65]Análisis!#REF!</definedName>
    <definedName name="Edif.Hab.Viga.V4" localSheetId="7">[65]Análisis!#REF!</definedName>
    <definedName name="Edif.Hab.Viga.V4">[65]Análisis!#REF!</definedName>
    <definedName name="Edif.Hab.Viga.V5" localSheetId="2">[65]Análisis!#REF!</definedName>
    <definedName name="Edif.Hab.Viga.V5" localSheetId="4">[65]Análisis!#REF!</definedName>
    <definedName name="Edif.Hab.Viga.V5" localSheetId="7">[65]Análisis!#REF!</definedName>
    <definedName name="Edif.Hab.Viga.V5">[65]Análisis!#REF!</definedName>
    <definedName name="Edif.Hab.Viga.V5b" localSheetId="2">[65]Análisis!#REF!</definedName>
    <definedName name="Edif.Hab.Viga.V5b" localSheetId="4">[65]Análisis!#REF!</definedName>
    <definedName name="Edif.Hab.Viga.V5b" localSheetId="7">[65]Análisis!#REF!</definedName>
    <definedName name="Edif.Hab.Viga.V5b">[65]Análisis!#REF!</definedName>
    <definedName name="Edif.Hab.Viga.V8" localSheetId="2">[65]Análisis!#REF!</definedName>
    <definedName name="Edif.Hab.Viga.V8" localSheetId="4">[65]Análisis!#REF!</definedName>
    <definedName name="Edif.Hab.Viga.V8" localSheetId="7">[65]Análisis!#REF!</definedName>
    <definedName name="Edif.Hab.Viga.V8">[65]Análisis!#REF!</definedName>
    <definedName name="Edif.Hab.VigaV2" localSheetId="2">[65]Análisis!#REF!</definedName>
    <definedName name="Edif.Hab.VigaV2" localSheetId="4">[65]Análisis!#REF!</definedName>
    <definedName name="Edif.Hab.VigaV2" localSheetId="7">[65]Análisis!#REF!</definedName>
    <definedName name="Edif.Hab.VigaV2">[65]Análisis!#REF!</definedName>
    <definedName name="Edif.Hab.VigaV9" localSheetId="2">[65]Análisis!#REF!</definedName>
    <definedName name="Edif.Hab.VigaV9" localSheetId="4">[65]Análisis!#REF!</definedName>
    <definedName name="Edif.Hab.VigaV9" localSheetId="7">[65]Análisis!#REF!</definedName>
    <definedName name="Edif.Hab.VigaV9">[65]Análisis!#REF!</definedName>
    <definedName name="Edif.Hab.Zap.Col.CF" localSheetId="2">[65]Análisis!#REF!</definedName>
    <definedName name="Edif.Hab.Zap.Col.CF" localSheetId="4">[65]Análisis!#REF!</definedName>
    <definedName name="Edif.Hab.Zap.Col.CF" localSheetId="7">[65]Análisis!#REF!</definedName>
    <definedName name="Edif.Hab.Zap.Col.CF">[65]Análisis!#REF!</definedName>
    <definedName name="Edif.Hab.Zap.Escalera" localSheetId="2">[65]Análisis!#REF!</definedName>
    <definedName name="Edif.Hab.Zap.Escalera" localSheetId="4">[65]Análisis!#REF!</definedName>
    <definedName name="Edif.Hab.Zap.Escalera" localSheetId="7">[65]Análisis!#REF!</definedName>
    <definedName name="Edif.Hab.Zap.Escalera">[65]Análisis!#REF!</definedName>
    <definedName name="Edif.Hab.Zap.Zc3" localSheetId="2">[65]Análisis!#REF!</definedName>
    <definedName name="Edif.Hab.Zap.Zc3" localSheetId="4">[65]Análisis!#REF!</definedName>
    <definedName name="Edif.Hab.Zap.Zc3" localSheetId="7">[65]Análisis!#REF!</definedName>
    <definedName name="Edif.Hab.Zap.Zc3">[65]Análisis!#REF!</definedName>
    <definedName name="Edif.Hab.Zap.Zc4" localSheetId="2">[65]Análisis!#REF!</definedName>
    <definedName name="Edif.Hab.Zap.Zc4" localSheetId="4">[65]Análisis!#REF!</definedName>
    <definedName name="Edif.Hab.Zap.Zc4" localSheetId="7">[65]Análisis!#REF!</definedName>
    <definedName name="Edif.Hab.Zap.Zc4">[65]Análisis!#REF!</definedName>
    <definedName name="EDIF.HABIT.PLATEA" localSheetId="2">#REF!</definedName>
    <definedName name="EDIF.HABIT.PLATEA" localSheetId="3">#REF!</definedName>
    <definedName name="EDIF.HABIT.PLATEA" localSheetId="4">#REF!</definedName>
    <definedName name="EDIF.HABIT.PLATEA" localSheetId="5">#REF!</definedName>
    <definedName name="EDIF.HABIT.PLATEA" localSheetId="6">#REF!</definedName>
    <definedName name="EDIF.HABIT.PLATEA" localSheetId="7">#REF!</definedName>
    <definedName name="EDIF.HABIT.PLATEA">#REF!</definedName>
    <definedName name="EDIF.HABITACIONES" localSheetId="2">#REF!</definedName>
    <definedName name="EDIF.HABITACIONES" localSheetId="4">#REF!</definedName>
    <definedName name="EDIF.HABITACIONES" localSheetId="7">#REF!</definedName>
    <definedName name="EDIF.HABITACIONES">#REF!</definedName>
    <definedName name="Edif.Personal" localSheetId="2">#REF!</definedName>
    <definedName name="Edif.Personal" localSheetId="4">#REF!</definedName>
    <definedName name="Edif.Personal" localSheetId="7">#REF!</definedName>
    <definedName name="Edif.Personal">#REF!</definedName>
    <definedName name="Edif.Serv.Col.C" localSheetId="2">[65]Análisis!#REF!</definedName>
    <definedName name="Edif.Serv.Col.C" localSheetId="4">[65]Análisis!#REF!</definedName>
    <definedName name="Edif.Serv.Col.C" localSheetId="7">[65]Análisis!#REF!</definedName>
    <definedName name="Edif.Serv.Col.C">[65]Análisis!#REF!</definedName>
    <definedName name="Edif.Serv.Col.C1" localSheetId="2">[65]Análisis!#REF!</definedName>
    <definedName name="Edif.Serv.Col.C1" localSheetId="4">[65]Análisis!#REF!</definedName>
    <definedName name="Edif.Serv.Col.C1" localSheetId="7">[65]Análisis!#REF!</definedName>
    <definedName name="Edif.Serv.Col.C1">[65]Análisis!#REF!</definedName>
    <definedName name="Edif.Serv.Losa.Entrepiso" localSheetId="2">[65]Análisis!#REF!</definedName>
    <definedName name="Edif.Serv.Losa.Entrepiso" localSheetId="4">[65]Análisis!#REF!</definedName>
    <definedName name="Edif.Serv.Losa.Entrepiso" localSheetId="7">[65]Análisis!#REF!</definedName>
    <definedName name="Edif.Serv.Losa.Entrepiso">[65]Análisis!#REF!</definedName>
    <definedName name="Edif.Serv.Losa.Techo" localSheetId="2">[65]Análisis!#REF!</definedName>
    <definedName name="Edif.Serv.Losa.Techo" localSheetId="4">[65]Análisis!#REF!</definedName>
    <definedName name="Edif.Serv.Losa.Techo" localSheetId="7">[65]Análisis!#REF!</definedName>
    <definedName name="Edif.Serv.Losa.Techo">[65]Análisis!#REF!</definedName>
    <definedName name="Edif.Serv.V1" localSheetId="2">[65]Análisis!#REF!</definedName>
    <definedName name="Edif.Serv.V1" localSheetId="4">[65]Análisis!#REF!</definedName>
    <definedName name="Edif.Serv.V1" localSheetId="7">[65]Análisis!#REF!</definedName>
    <definedName name="Edif.Serv.V1">[65]Análisis!#REF!</definedName>
    <definedName name="Edif.Serv.V10" localSheetId="2">[65]Análisis!#REF!</definedName>
    <definedName name="Edif.Serv.V10" localSheetId="4">[65]Análisis!#REF!</definedName>
    <definedName name="Edif.Serv.V10" localSheetId="7">[65]Análisis!#REF!</definedName>
    <definedName name="Edif.Serv.V10">[65]Análisis!#REF!</definedName>
    <definedName name="Edif.Serv.V11" localSheetId="2">[65]Análisis!#REF!</definedName>
    <definedName name="Edif.Serv.V11" localSheetId="4">[65]Análisis!#REF!</definedName>
    <definedName name="Edif.Serv.V11" localSheetId="7">[65]Análisis!#REF!</definedName>
    <definedName name="Edif.Serv.V11">[65]Análisis!#REF!</definedName>
    <definedName name="Edif.Serv.V12" localSheetId="2">[65]Análisis!#REF!</definedName>
    <definedName name="Edif.Serv.V12" localSheetId="4">[65]Análisis!#REF!</definedName>
    <definedName name="Edif.Serv.V12" localSheetId="7">[65]Análisis!#REF!</definedName>
    <definedName name="Edif.Serv.V12">[65]Análisis!#REF!</definedName>
    <definedName name="Edif.Serv.V13" localSheetId="2">[65]Análisis!#REF!</definedName>
    <definedName name="Edif.Serv.V13" localSheetId="4">[65]Análisis!#REF!</definedName>
    <definedName name="Edif.Serv.V13" localSheetId="7">[65]Análisis!#REF!</definedName>
    <definedName name="Edif.Serv.V13">[65]Análisis!#REF!</definedName>
    <definedName name="Edif.Serv.V14" localSheetId="2">[65]Análisis!#REF!</definedName>
    <definedName name="Edif.Serv.V14" localSheetId="4">[65]Análisis!#REF!</definedName>
    <definedName name="Edif.Serv.V14" localSheetId="7">[65]Análisis!#REF!</definedName>
    <definedName name="Edif.Serv.V14">[65]Análisis!#REF!</definedName>
    <definedName name="Edif.Serv.V15" localSheetId="2">[65]Análisis!#REF!</definedName>
    <definedName name="Edif.Serv.V15" localSheetId="4">[65]Análisis!#REF!</definedName>
    <definedName name="Edif.Serv.V15" localSheetId="7">[65]Análisis!#REF!</definedName>
    <definedName name="Edif.Serv.V15">[65]Análisis!#REF!</definedName>
    <definedName name="Edif.Serv.V2" localSheetId="2">[65]Análisis!#REF!</definedName>
    <definedName name="Edif.Serv.V2" localSheetId="4">[65]Análisis!#REF!</definedName>
    <definedName name="Edif.Serv.V2" localSheetId="7">[65]Análisis!#REF!</definedName>
    <definedName name="Edif.Serv.V2">[65]Análisis!#REF!</definedName>
    <definedName name="Edif.Serv.V3" localSheetId="2">[65]Análisis!#REF!</definedName>
    <definedName name="Edif.Serv.V3" localSheetId="4">[65]Análisis!#REF!</definedName>
    <definedName name="Edif.Serv.V3" localSheetId="7">[65]Análisis!#REF!</definedName>
    <definedName name="Edif.Serv.V3">[65]Análisis!#REF!</definedName>
    <definedName name="Edif.Serv.V4" localSheetId="2">[65]Análisis!#REF!</definedName>
    <definedName name="Edif.Serv.V4" localSheetId="4">[65]Análisis!#REF!</definedName>
    <definedName name="Edif.Serv.V4" localSheetId="7">[65]Análisis!#REF!</definedName>
    <definedName name="Edif.Serv.V4">[65]Análisis!#REF!</definedName>
    <definedName name="Edif.Serv.V5" localSheetId="2">[65]Análisis!#REF!</definedName>
    <definedName name="Edif.Serv.V5" localSheetId="4">[65]Análisis!#REF!</definedName>
    <definedName name="Edif.Serv.V5" localSheetId="7">[65]Análisis!#REF!</definedName>
    <definedName name="Edif.Serv.V5">[65]Análisis!#REF!</definedName>
    <definedName name="Edif.Serv.V6" localSheetId="2">[65]Análisis!#REF!</definedName>
    <definedName name="Edif.Serv.V6" localSheetId="4">[65]Análisis!#REF!</definedName>
    <definedName name="Edif.Serv.V6" localSheetId="7">[65]Análisis!#REF!</definedName>
    <definedName name="Edif.Serv.V6">[65]Análisis!#REF!</definedName>
    <definedName name="Edif.Serv.V7" localSheetId="2">[65]Análisis!#REF!</definedName>
    <definedName name="Edif.Serv.V7" localSheetId="4">[65]Análisis!#REF!</definedName>
    <definedName name="Edif.Serv.V7" localSheetId="7">[65]Análisis!#REF!</definedName>
    <definedName name="Edif.Serv.V7">[65]Análisis!#REF!</definedName>
    <definedName name="Edif.Serv.V8" localSheetId="2">[65]Análisis!#REF!</definedName>
    <definedName name="Edif.Serv.V8" localSheetId="4">[65]Análisis!#REF!</definedName>
    <definedName name="Edif.Serv.V8" localSheetId="7">[65]Análisis!#REF!</definedName>
    <definedName name="Edif.Serv.V8">[65]Análisis!#REF!</definedName>
    <definedName name="Edif.Serv.V9" localSheetId="2">[65]Análisis!#REF!</definedName>
    <definedName name="Edif.Serv.V9" localSheetId="4">[65]Análisis!#REF!</definedName>
    <definedName name="Edif.Serv.V9" localSheetId="7">[65]Análisis!#REF!</definedName>
    <definedName name="Edif.Serv.V9">[65]Análisis!#REF!</definedName>
    <definedName name="Edif.Serv.VA" localSheetId="2">[65]Análisis!#REF!</definedName>
    <definedName name="Edif.Serv.VA" localSheetId="4">[65]Análisis!#REF!</definedName>
    <definedName name="Edif.Serv.VA" localSheetId="7">[65]Análisis!#REF!</definedName>
    <definedName name="Edif.Serv.VA">[65]Análisis!#REF!</definedName>
    <definedName name="Edif.Serv.Zap.ZC" localSheetId="2">[65]Análisis!#REF!</definedName>
    <definedName name="Edif.Serv.Zap.ZC" localSheetId="4">[65]Análisis!#REF!</definedName>
    <definedName name="Edif.Serv.Zap.ZC" localSheetId="7">[65]Análisis!#REF!</definedName>
    <definedName name="Edif.Serv.Zap.ZC">[65]Análisis!#REF!</definedName>
    <definedName name="Edif.Serv.Zap.ZC1" localSheetId="2">[65]Análisis!#REF!</definedName>
    <definedName name="Edif.Serv.Zap.ZC1" localSheetId="4">[65]Análisis!#REF!</definedName>
    <definedName name="Edif.Serv.Zap.ZC1" localSheetId="7">[65]Análisis!#REF!</definedName>
    <definedName name="Edif.Serv.Zap.ZC1">[65]Análisis!#REF!</definedName>
    <definedName name="Edificio.Administracion">'[60]Edificio Administracion'!$G$112</definedName>
    <definedName name="Edificio.de.Entrada">'[60]Edificio de Entrada'!$G$77</definedName>
    <definedName name="EDIFICIO.DE.SERVICIOS" localSheetId="2">#REF!</definedName>
    <definedName name="EDIFICIO.DE.SERVICIOS" localSheetId="3">#REF!</definedName>
    <definedName name="EDIFICIO.DE.SERVICIOS" localSheetId="4">#REF!</definedName>
    <definedName name="EDIFICIO.DE.SERVICIOS" localSheetId="5">#REF!</definedName>
    <definedName name="EDIFICIO.DE.SERVICIOS" localSheetId="6">#REF!</definedName>
    <definedName name="EDIFICIO.DE.SERVICIOS" localSheetId="7">#REF!</definedName>
    <definedName name="EDIFICIO.DE.SERVICIOS">#REF!</definedName>
    <definedName name="egfrrf" localSheetId="2">#REF!</definedName>
    <definedName name="egfrrf" localSheetId="4">#REF!</definedName>
    <definedName name="egfrrf" localSheetId="7">#REF!</definedName>
    <definedName name="egfrrf">#REF!</definedName>
    <definedName name="el_mano_obra">'[106]Los Ángeles (Fase II)'!$A$749:$F$802</definedName>
    <definedName name="el_no_al_printer">'[106]Los Ángeles (Fase II)'!$A$2171</definedName>
    <definedName name="ELECTRICAS" localSheetId="2">#REF!</definedName>
    <definedName name="ELECTRICAS" localSheetId="3">#REF!</definedName>
    <definedName name="ELECTRICAS" localSheetId="4">#REF!</definedName>
    <definedName name="ELECTRICAS" localSheetId="5">#REF!</definedName>
    <definedName name="ELECTRICAS" localSheetId="6">#REF!</definedName>
    <definedName name="ELECTRICAS" localSheetId="7">#REF!</definedName>
    <definedName name="ELECTRICAS">#REF!</definedName>
    <definedName name="ELECTRICIDAD" localSheetId="2">#REF!</definedName>
    <definedName name="ELECTRICIDAD" localSheetId="4">#REF!</definedName>
    <definedName name="ELECTRICIDAD" localSheetId="7">#REF!</definedName>
    <definedName name="ELECTRICIDAD">#REF!</definedName>
    <definedName name="elementos" localSheetId="2">#REF!</definedName>
    <definedName name="elementos" localSheetId="4">#REF!</definedName>
    <definedName name="elementos" localSheetId="7">#REF!</definedName>
    <definedName name="elementos">#REF!</definedName>
    <definedName name="elizabeth" localSheetId="2">#REF!</definedName>
    <definedName name="elizabeth" localSheetId="4">#REF!</definedName>
    <definedName name="elizabeth" localSheetId="7">#REF!</definedName>
    <definedName name="elizabeth">#REF!</definedName>
    <definedName name="EMAILARQSA" localSheetId="2">#REF!</definedName>
    <definedName name="EMAILARQSA" localSheetId="4">#REF!</definedName>
    <definedName name="EMAILARQSA" localSheetId="7">#REF!</definedName>
    <definedName name="EMAILARQSA">#REF!</definedName>
    <definedName name="EMAILJAGS" localSheetId="2">#REF!</definedName>
    <definedName name="EMAILJAGS" localSheetId="4">#REF!</definedName>
    <definedName name="EMAILJAGS" localSheetId="7">#REF!</definedName>
    <definedName name="EMAILJAGS">#REF!</definedName>
    <definedName name="EMERGE" localSheetId="2" hidden="1">'[36]ANALISIS STO DGO'!#REF!</definedName>
    <definedName name="EMERGE" localSheetId="4" hidden="1">'[36]ANALISIS STO DGO'!#REF!</definedName>
    <definedName name="EMERGE" localSheetId="7" hidden="1">'[36]ANALISIS STO DGO'!#REF!</definedName>
    <definedName name="EMERGE" hidden="1">'[36]ANALISIS STO DGO'!#REF!</definedName>
    <definedName name="EMERGENCY" localSheetId="2" hidden="1">'[36]ANALISIS STO DGO'!#REF!</definedName>
    <definedName name="EMERGENCY" localSheetId="4" hidden="1">'[36]ANALISIS STO DGO'!#REF!</definedName>
    <definedName name="EMERGENCY" localSheetId="7" hidden="1">'[36]ANALISIS STO DGO'!#REF!</definedName>
    <definedName name="EMERGENCY" hidden="1">'[36]ANALISIS STO DGO'!#REF!</definedName>
    <definedName name="Empalme_de_Pilotes" localSheetId="2">[57]Insumos!#REF!</definedName>
    <definedName name="Empalme_de_Pilotes" localSheetId="4">[57]Insumos!#REF!</definedName>
    <definedName name="Empalme_de_Pilotes" localSheetId="7">[57]Insumos!#REF!</definedName>
    <definedName name="Empalme_de_Pilotes">[57]Insumos!#REF!</definedName>
    <definedName name="Empalme_de_Pilotes_2">#N/A</definedName>
    <definedName name="Empalme_de_Pilotes_3">#N/A</definedName>
    <definedName name="EMPALME2" localSheetId="2">#REF!</definedName>
    <definedName name="EMPALME2" localSheetId="3">#REF!</definedName>
    <definedName name="EMPALME2" localSheetId="4">#REF!</definedName>
    <definedName name="EMPALME2" localSheetId="5">#REF!</definedName>
    <definedName name="EMPALME2" localSheetId="6">#REF!</definedName>
    <definedName name="EMPALME2" localSheetId="7">#REF!</definedName>
    <definedName name="EMPALME2" localSheetId="0">#REF!</definedName>
    <definedName name="EMPALME2">#REF!</definedName>
    <definedName name="EMPALME3" localSheetId="2">#REF!</definedName>
    <definedName name="EMPALME3" localSheetId="4">#REF!</definedName>
    <definedName name="EMPALME3" localSheetId="7">#REF!</definedName>
    <definedName name="EMPALME3">#REF!</definedName>
    <definedName name="EMPALME4" localSheetId="2">#REF!</definedName>
    <definedName name="EMPALME4" localSheetId="4">#REF!</definedName>
    <definedName name="EMPALME4" localSheetId="7">#REF!</definedName>
    <definedName name="EMPALME4">#REF!</definedName>
    <definedName name="EMPALME6" localSheetId="2">#REF!</definedName>
    <definedName name="EMPALME6" localSheetId="4">#REF!</definedName>
    <definedName name="EMPALME6" localSheetId="7">#REF!</definedName>
    <definedName name="EMPALME6">#REF!</definedName>
    <definedName name="EMPCOL" localSheetId="2">#REF!</definedName>
    <definedName name="EMPCOL" localSheetId="3">#REF!</definedName>
    <definedName name="EMPCOL" localSheetId="4">#REF!</definedName>
    <definedName name="EMPCOL" localSheetId="5">#REF!</definedName>
    <definedName name="EMPCOL" localSheetId="6">#REF!</definedName>
    <definedName name="EMPCOL" localSheetId="7">#REF!</definedName>
    <definedName name="EMPCOL" localSheetId="0">#REF!</definedName>
    <definedName name="EMPCOL">#REF!</definedName>
    <definedName name="EMPEXTMA" localSheetId="2">#REF!</definedName>
    <definedName name="EMPEXTMA" localSheetId="4">#REF!</definedName>
    <definedName name="EMPEXTMA" localSheetId="7">#REF!</definedName>
    <definedName name="EMPEXTMA">#REF!</definedName>
    <definedName name="EMPINTCONACEROYMALLACONTRA" localSheetId="2">#REF!</definedName>
    <definedName name="EMPINTCONACEROYMALLACONTRA" localSheetId="4">#REF!</definedName>
    <definedName name="EMPINTCONACEROYMALLACONTRA" localSheetId="7">#REF!</definedName>
    <definedName name="EMPINTCONACEROYMALLACONTRA">#REF!</definedName>
    <definedName name="EMPINTMA" localSheetId="2">#REF!</definedName>
    <definedName name="EMPINTMA" localSheetId="4">#REF!</definedName>
    <definedName name="EMPINTMA" localSheetId="7">#REF!</definedName>
    <definedName name="EMPINTMA">#REF!</definedName>
    <definedName name="EMPPULSCOL" localSheetId="2">#REF!</definedName>
    <definedName name="EMPPULSCOL" localSheetId="4">#REF!</definedName>
    <definedName name="EMPPULSCOL" localSheetId="7">#REF!</definedName>
    <definedName name="EMPPULSCOL">#REF!</definedName>
    <definedName name="EMPRAS" localSheetId="2">#REF!</definedName>
    <definedName name="EMPRAS" localSheetId="4">#REF!</definedName>
    <definedName name="EMPRAS" localSheetId="7">#REF!</definedName>
    <definedName name="EMPRAS">#REF!</definedName>
    <definedName name="EMPRUS" localSheetId="2">#REF!</definedName>
    <definedName name="EMPRUS" localSheetId="4">#REF!</definedName>
    <definedName name="EMPRUS" localSheetId="7">#REF!</definedName>
    <definedName name="EMPRUS">#REF!</definedName>
    <definedName name="EMPTECHO" localSheetId="2">#REF!</definedName>
    <definedName name="EMPTECHO" localSheetId="4">#REF!</definedName>
    <definedName name="EMPTECHO" localSheetId="7">#REF!</definedName>
    <definedName name="EMPTECHO">#REF!</definedName>
    <definedName name="ENC" localSheetId="1">[12]Senalizacion!#REF!</definedName>
    <definedName name="ENC" localSheetId="2">[12]Senalizacion!#REF!</definedName>
    <definedName name="ENC" localSheetId="3">[13]Senalizacion!#REF!</definedName>
    <definedName name="ENC" localSheetId="4">[13]Senalizacion!#REF!</definedName>
    <definedName name="ENC" localSheetId="5">[13]Senalizacion!#REF!</definedName>
    <definedName name="ENC" localSheetId="6">[13]Senalizacion!#REF!</definedName>
    <definedName name="ENC" localSheetId="7">[13]Senalizacion!#REF!</definedName>
    <definedName name="ENC" localSheetId="0">[13]Senalizacion!#REF!</definedName>
    <definedName name="ENC">[12]Senalizacion!#REF!</definedName>
    <definedName name="Encerado.Marmol" localSheetId="2">#REF!</definedName>
    <definedName name="Encerado.Marmol" localSheetId="3">#REF!</definedName>
    <definedName name="Encerado.Marmol" localSheetId="4">#REF!</definedName>
    <definedName name="Encerado.Marmol" localSheetId="5">#REF!</definedName>
    <definedName name="Encerado.Marmol" localSheetId="6">#REF!</definedName>
    <definedName name="Encerado.Marmol" localSheetId="7">#REF!</definedName>
    <definedName name="Encerado.Marmol">#REF!</definedName>
    <definedName name="encofrado40x70">[52]I.HORMIGON!$G$30</definedName>
    <definedName name="encofrado50x90">[52]I.HORMIGON!$G$28</definedName>
    <definedName name="encofradocol0.40x0.40" localSheetId="2">#REF!</definedName>
    <definedName name="encofradocol0.40x0.40" localSheetId="3">#REF!</definedName>
    <definedName name="encofradocol0.40x0.40" localSheetId="4">#REF!</definedName>
    <definedName name="encofradocol0.40x0.40" localSheetId="5">#REF!</definedName>
    <definedName name="encofradocol0.40x0.40" localSheetId="6">#REF!</definedName>
    <definedName name="encofradocol0.40x0.40" localSheetId="7">#REF!</definedName>
    <definedName name="encofradocol0.40x0.40">#REF!</definedName>
    <definedName name="encofradocol30x30" localSheetId="2">#REF!</definedName>
    <definedName name="encofradocol30x30" localSheetId="4">#REF!</definedName>
    <definedName name="encofradocol30x30" localSheetId="7">#REF!</definedName>
    <definedName name="encofradocol30x30">#REF!</definedName>
    <definedName name="encofradocol35x80" localSheetId="2">#REF!</definedName>
    <definedName name="encofradocol35x80" localSheetId="4">#REF!</definedName>
    <definedName name="encofradocol35x80" localSheetId="7">#REF!</definedName>
    <definedName name="encofradocol35x80">#REF!</definedName>
    <definedName name="encofradocol40x40" localSheetId="2">#REF!</definedName>
    <definedName name="encofradocol40x40" localSheetId="4">#REF!</definedName>
    <definedName name="encofradocol40x40" localSheetId="7">#REF!</definedName>
    <definedName name="encofradocol40x40">#REF!</definedName>
    <definedName name="encofradocol40x70" localSheetId="2">#REF!</definedName>
    <definedName name="encofradocol40x70" localSheetId="4">#REF!</definedName>
    <definedName name="encofradocol40x70" localSheetId="7">#REF!</definedName>
    <definedName name="encofradocol40x70">#REF!</definedName>
    <definedName name="encofradoescalera">[52]I.HORMIGON!$G$37</definedName>
    <definedName name="encofradolosa">[52]I.HORMIGON!$G$24</definedName>
    <definedName name="encofradomurosdoscaras" localSheetId="2">#REF!</definedName>
    <definedName name="encofradomurosdoscaras" localSheetId="3">#REF!</definedName>
    <definedName name="encofradomurosdoscaras" localSheetId="4">#REF!</definedName>
    <definedName name="encofradomurosdoscaras" localSheetId="5">#REF!</definedName>
    <definedName name="encofradomurosdoscaras" localSheetId="6">#REF!</definedName>
    <definedName name="encofradomurosdoscaras" localSheetId="7">#REF!</definedName>
    <definedName name="encofradomurosdoscaras">#REF!</definedName>
    <definedName name="encofradoviga0.50x0.85" localSheetId="2">#REF!</definedName>
    <definedName name="encofradoviga0.50x0.85" localSheetId="4">#REF!</definedName>
    <definedName name="encofradoviga0.50x0.85" localSheetId="7">#REF!</definedName>
    <definedName name="encofradoviga0.50x0.85">#REF!</definedName>
    <definedName name="encofradoviga30x50" localSheetId="2">#REF!</definedName>
    <definedName name="encofradoviga30x50" localSheetId="4">#REF!</definedName>
    <definedName name="encofradoviga30x50" localSheetId="7">#REF!</definedName>
    <definedName name="encofradoviga30x50">#REF!</definedName>
    <definedName name="encofradoviga30x60">[52]I.HORMIGON!$G$33</definedName>
    <definedName name="encofradoviga40x60">[52]I.HORMIGON!$G$33</definedName>
    <definedName name="End_Bal" localSheetId="2">#REF!</definedName>
    <definedName name="End_Bal" localSheetId="3">#REF!</definedName>
    <definedName name="End_Bal" localSheetId="4">#REF!</definedName>
    <definedName name="End_Bal" localSheetId="5">#REF!</definedName>
    <definedName name="End_Bal" localSheetId="6">#REF!</definedName>
    <definedName name="End_Bal" localSheetId="7">#REF!</definedName>
    <definedName name="End_Bal" localSheetId="0">#REF!</definedName>
    <definedName name="End_Bal">#REF!</definedName>
    <definedName name="EPOX">[35]Materiales!$E$39</definedName>
    <definedName name="EQ.Batching.Plant.50yd3.hr" localSheetId="2">#REF!</definedName>
    <definedName name="EQ.Batching.Plant.50yd3.hr" localSheetId="3">#REF!</definedName>
    <definedName name="EQ.Batching.Plant.50yd3.hr" localSheetId="4">#REF!</definedName>
    <definedName name="EQ.Batching.Plant.50yd3.hr" localSheetId="5">#REF!</definedName>
    <definedName name="EQ.Batching.Plant.50yd3.hr" localSheetId="6">#REF!</definedName>
    <definedName name="EQ.Batching.Plant.50yd3.hr" localSheetId="7">#REF!</definedName>
    <definedName name="EQ.Batching.Plant.50yd3.hr">#REF!</definedName>
    <definedName name="EQ.Camion.Trompo.Ligador.7m3" localSheetId="2">#REF!</definedName>
    <definedName name="EQ.Camion.Trompo.Ligador.7m3" localSheetId="4">#REF!</definedName>
    <definedName name="EQ.Camion.Trompo.Ligador.7m3" localSheetId="7">#REF!</definedName>
    <definedName name="EQ.Camion.Trompo.Ligador.7m3">#REF!</definedName>
    <definedName name="EQ.Grua.PH40.Boom80" localSheetId="2">#REF!</definedName>
    <definedName name="EQ.Grua.PH40.Boom80" localSheetId="4">#REF!</definedName>
    <definedName name="EQ.Grua.PH40.Boom80" localSheetId="7">#REF!</definedName>
    <definedName name="EQ.Grua.PH40.Boom80">#REF!</definedName>
    <definedName name="EQ.Pala.Cargadora.CAT930" localSheetId="2">#REF!</definedName>
    <definedName name="EQ.Pala.Cargadora.CAT930" localSheetId="4">#REF!</definedName>
    <definedName name="EQ.Pala.Cargadora.CAT930" localSheetId="7">#REF!</definedName>
    <definedName name="EQ.Pala.Cargadora.CAT930">#REF!</definedName>
    <definedName name="EQ.Planta.electrica50KVA" localSheetId="2">#REF!</definedName>
    <definedName name="EQ.Planta.electrica50KVA" localSheetId="4">#REF!</definedName>
    <definedName name="EQ.Planta.electrica50KVA" localSheetId="7">#REF!</definedName>
    <definedName name="EQ.Planta.electrica50KVA">#REF!</definedName>
    <definedName name="EQU_12">'[44]A-civil'!$A$1967:$G$1967</definedName>
    <definedName name="EQU_18">'[44]A-civil'!$A$1973:$G$1973</definedName>
    <definedName name="EQU_25">'[44]A-civil'!$A$1980:$G$1980</definedName>
    <definedName name="EQU_27">'[44]A-civil'!$A$1982:$G$1982</definedName>
    <definedName name="EQU_36">'[44]A-civil'!$A$1991:$G$1991</definedName>
    <definedName name="EQU_38">'[44]A-civil'!$A$1993:$G$1993</definedName>
    <definedName name="EQU_49">'[44]A-civil'!$A$2004:$G$2004</definedName>
    <definedName name="EQU_5">'[44]A-civil'!$A$1959:$G$1959</definedName>
    <definedName name="EQU_53">'[44]A-civil'!$A$2008:$G$2008</definedName>
    <definedName name="EQUIPOS" localSheetId="2">#REF!</definedName>
    <definedName name="EQUIPOS" localSheetId="3">#REF!</definedName>
    <definedName name="EQUIPOS" localSheetId="4">#REF!</definedName>
    <definedName name="EQUIPOS" localSheetId="5">#REF!</definedName>
    <definedName name="EQUIPOS" localSheetId="6">#REF!</definedName>
    <definedName name="EQUIPOS" localSheetId="7">#REF!</definedName>
    <definedName name="EQUIPOS" localSheetId="0">#REF!</definedName>
    <definedName name="EQUIPOS">#REF!</definedName>
    <definedName name="ER" localSheetId="2">[32]A!#REF!</definedName>
    <definedName name="ER" localSheetId="3">[32]A!#REF!</definedName>
    <definedName name="ER" localSheetId="4">[32]A!#REF!</definedName>
    <definedName name="ER" localSheetId="5">[32]A!#REF!</definedName>
    <definedName name="ER" localSheetId="6">[32]A!#REF!</definedName>
    <definedName name="ER" localSheetId="7">[32]A!#REF!</definedName>
    <definedName name="ER" localSheetId="0">[32]A!#REF!</definedName>
    <definedName name="ER">[32]A!#REF!</definedName>
    <definedName name="Escalera" localSheetId="2">#REF!</definedName>
    <definedName name="Escalera" localSheetId="3">#REF!</definedName>
    <definedName name="Escalera" localSheetId="4">#REF!</definedName>
    <definedName name="Escalera" localSheetId="5">#REF!</definedName>
    <definedName name="Escalera" localSheetId="6">#REF!</definedName>
    <definedName name="Escalera" localSheetId="7">#REF!</definedName>
    <definedName name="Escalera">#REF!</definedName>
    <definedName name="ESCALERAS" localSheetId="2">#REF!</definedName>
    <definedName name="ESCALERAS" localSheetId="4">#REF!</definedName>
    <definedName name="ESCALERAS" localSheetId="7">#REF!</definedName>
    <definedName name="ESCALERAS">#REF!</definedName>
    <definedName name="ESCALERAS_AN" localSheetId="2">#REF!</definedName>
    <definedName name="ESCALERAS_AN" localSheetId="4">#REF!</definedName>
    <definedName name="ESCALERAS_AN" localSheetId="7">#REF!</definedName>
    <definedName name="ESCALERAS_AN">#REF!</definedName>
    <definedName name="escalon" localSheetId="2">[25]Volumenes!#REF!</definedName>
    <definedName name="escalon" localSheetId="4">[25]Volumenes!#REF!</definedName>
    <definedName name="escalon" localSheetId="7">[25]Volumenes!#REF!</definedName>
    <definedName name="escalon">[25]Volumenes!#REF!</definedName>
    <definedName name="escalon.Ceramica" localSheetId="2">#REF!</definedName>
    <definedName name="escalon.Ceramica" localSheetId="3">#REF!</definedName>
    <definedName name="escalon.Ceramica" localSheetId="4">#REF!</definedName>
    <definedName name="escalon.Ceramica" localSheetId="5">#REF!</definedName>
    <definedName name="escalon.Ceramica" localSheetId="6">#REF!</definedName>
    <definedName name="escalon.Ceramica" localSheetId="7">#REF!</definedName>
    <definedName name="escalon.Ceramica">#REF!</definedName>
    <definedName name="Escalón.Ceramica" localSheetId="2">#REF!</definedName>
    <definedName name="Escalón.Ceramica" localSheetId="4">#REF!</definedName>
    <definedName name="Escalón.Ceramica" localSheetId="7">#REF!</definedName>
    <definedName name="Escalón.Ceramica">#REF!</definedName>
    <definedName name="escalon.de1.0" localSheetId="3">[100]Análisis!$D$1354</definedName>
    <definedName name="escalon.de1.0" localSheetId="4">[100]Análisis!$D$1354</definedName>
    <definedName name="escalon.de1.0" localSheetId="5">[100]Análisis!$D$1354</definedName>
    <definedName name="escalon.de1.0" localSheetId="6">[100]Análisis!$D$1354</definedName>
    <definedName name="escalon.de1.0" localSheetId="7">[100]Análisis!$D$1354</definedName>
    <definedName name="escalon.de1.0" localSheetId="0">[100]Análisis!$D$1354</definedName>
    <definedName name="escalon.de1.0">[101]Análisis!$D$1354</definedName>
    <definedName name="escalon.de1.2" localSheetId="3">[100]Análisis!$D$1344</definedName>
    <definedName name="escalon.de1.2" localSheetId="4">[100]Análisis!$D$1344</definedName>
    <definedName name="escalon.de1.2" localSheetId="5">[100]Análisis!$D$1344</definedName>
    <definedName name="escalon.de1.2" localSheetId="6">[100]Análisis!$D$1344</definedName>
    <definedName name="escalon.de1.2" localSheetId="7">[100]Análisis!$D$1344</definedName>
    <definedName name="escalon.de1.2" localSheetId="0">[100]Análisis!$D$1344</definedName>
    <definedName name="escalon.de1.2">[101]Análisis!$D$1344</definedName>
    <definedName name="escalon.de1.6" localSheetId="3">[100]Análisis!$D$1334</definedName>
    <definedName name="escalon.de1.6" localSheetId="4">[100]Análisis!$D$1334</definedName>
    <definedName name="escalon.de1.6" localSheetId="5">[100]Análisis!$D$1334</definedName>
    <definedName name="escalon.de1.6" localSheetId="6">[100]Análisis!$D$1334</definedName>
    <definedName name="escalon.de1.6" localSheetId="7">[100]Análisis!$D$1334</definedName>
    <definedName name="escalon.de1.6" localSheetId="0">[100]Análisis!$D$1334</definedName>
    <definedName name="escalon.de1.6">[101]Análisis!$D$1334</definedName>
    <definedName name="escalon.de1.8" localSheetId="3">[100]Análisis!$D$1324</definedName>
    <definedName name="escalon.de1.8" localSheetId="4">[100]Análisis!$D$1324</definedName>
    <definedName name="escalon.de1.8" localSheetId="5">[100]Análisis!$D$1324</definedName>
    <definedName name="escalon.de1.8" localSheetId="6">[100]Análisis!$D$1324</definedName>
    <definedName name="escalon.de1.8" localSheetId="7">[100]Análisis!$D$1324</definedName>
    <definedName name="escalon.de1.8" localSheetId="0">[100]Análisis!$D$1324</definedName>
    <definedName name="escalon.de1.8">[101]Análisis!$D$1324</definedName>
    <definedName name="escalon.de2.0" localSheetId="3">[100]Análisis!$D$1314</definedName>
    <definedName name="escalon.de2.0" localSheetId="4">[100]Análisis!$D$1314</definedName>
    <definedName name="escalon.de2.0" localSheetId="5">[100]Análisis!$D$1314</definedName>
    <definedName name="escalon.de2.0" localSheetId="6">[100]Análisis!$D$1314</definedName>
    <definedName name="escalon.de2.0" localSheetId="7">[100]Análisis!$D$1314</definedName>
    <definedName name="escalon.de2.0" localSheetId="0">[100]Análisis!$D$1314</definedName>
    <definedName name="escalon.de2.0">[101]Análisis!$D$1314</definedName>
    <definedName name="escalon.de30" localSheetId="3">[100]Análisis!$D$1293</definedName>
    <definedName name="escalon.de30" localSheetId="4">[100]Análisis!$D$1293</definedName>
    <definedName name="escalon.de30" localSheetId="5">[100]Análisis!$D$1293</definedName>
    <definedName name="escalon.de30" localSheetId="6">[100]Análisis!$D$1293</definedName>
    <definedName name="escalon.de30" localSheetId="7">[100]Análisis!$D$1293</definedName>
    <definedName name="escalon.de30" localSheetId="0">[100]Análisis!$D$1293</definedName>
    <definedName name="escalon.de30">[101]Análisis!$D$1293</definedName>
    <definedName name="escalon.de60" localSheetId="3">[100]Análisis!$D$1304</definedName>
    <definedName name="escalon.de60" localSheetId="4">[100]Análisis!$D$1304</definedName>
    <definedName name="escalon.de60" localSheetId="5">[100]Análisis!$D$1304</definedName>
    <definedName name="escalon.de60" localSheetId="6">[100]Análisis!$D$1304</definedName>
    <definedName name="escalon.de60" localSheetId="7">[100]Análisis!$D$1304</definedName>
    <definedName name="escalon.de60" localSheetId="0">[100]Análisis!$D$1304</definedName>
    <definedName name="escalon.de60">[101]Análisis!$D$1304</definedName>
    <definedName name="Escalón.Marmol" localSheetId="2">#REF!</definedName>
    <definedName name="Escalón.Marmol" localSheetId="3">#REF!</definedName>
    <definedName name="Escalón.Marmol" localSheetId="4">#REF!</definedName>
    <definedName name="Escalón.Marmol" localSheetId="5">#REF!</definedName>
    <definedName name="Escalón.Marmol" localSheetId="6">#REF!</definedName>
    <definedName name="Escalón.Marmol" localSheetId="7">#REF!</definedName>
    <definedName name="Escalón.Marmol">#REF!</definedName>
    <definedName name="escalon2" localSheetId="2">[25]Volumenes!#REF!</definedName>
    <definedName name="escalon2" localSheetId="3">[25]Volumenes!#REF!</definedName>
    <definedName name="escalon2" localSheetId="4">[25]Volumenes!#REF!</definedName>
    <definedName name="escalon2" localSheetId="5">[25]Volumenes!#REF!</definedName>
    <definedName name="escalon2" localSheetId="6">[25]Volumenes!#REF!</definedName>
    <definedName name="escalon2" localSheetId="7">[25]Volumenes!#REF!</definedName>
    <definedName name="escalon2">[25]Volumenes!#REF!</definedName>
    <definedName name="escalone.antideslizante" localSheetId="2">#REF!</definedName>
    <definedName name="escalone.antideslizante" localSheetId="3">#REF!</definedName>
    <definedName name="escalone.antideslizante" localSheetId="4">#REF!</definedName>
    <definedName name="escalone.antideslizante" localSheetId="5">#REF!</definedName>
    <definedName name="escalone.antideslizante" localSheetId="6">#REF!</definedName>
    <definedName name="escalone.antideslizante" localSheetId="7">#REF!</definedName>
    <definedName name="escalone.antideslizante">#REF!</definedName>
    <definedName name="escalones" localSheetId="2">[25]Volumenes!#REF!</definedName>
    <definedName name="escalones" localSheetId="3">[25]Volumenes!#REF!</definedName>
    <definedName name="escalones" localSheetId="4">[25]Volumenes!#REF!</definedName>
    <definedName name="escalones" localSheetId="5">[25]Volumenes!#REF!</definedName>
    <definedName name="escalones" localSheetId="6">[25]Volumenes!#REF!</definedName>
    <definedName name="escalones" localSheetId="7">[25]Volumenes!#REF!</definedName>
    <definedName name="escalones">[25]Volumenes!#REF!</definedName>
    <definedName name="escalones.ant.60cm" localSheetId="3">[100]Análisis!$D$1278</definedName>
    <definedName name="escalones.ant.60cm" localSheetId="4">[100]Análisis!$D$1278</definedName>
    <definedName name="escalones.ant.60cm" localSheetId="5">[100]Análisis!$D$1278</definedName>
    <definedName name="escalones.ant.60cm" localSheetId="6">[100]Análisis!$D$1278</definedName>
    <definedName name="escalones.ant.60cm" localSheetId="7">[100]Análisis!$D$1278</definedName>
    <definedName name="escalones.ant.60cm" localSheetId="0">[100]Análisis!$D$1278</definedName>
    <definedName name="escalones.ant.60cm">[101]Análisis!$D$1278</definedName>
    <definedName name="escalones.ceramica">[99]Análisis!$D$1340</definedName>
    <definedName name="Escalones.Hormigon" localSheetId="2">#REF!</definedName>
    <definedName name="Escalones.Hormigon" localSheetId="3">#REF!</definedName>
    <definedName name="Escalones.Hormigon" localSheetId="4">#REF!</definedName>
    <definedName name="Escalones.Hormigon" localSheetId="5">#REF!</definedName>
    <definedName name="Escalones.Hormigon" localSheetId="6">#REF!</definedName>
    <definedName name="Escalones.Hormigon" localSheetId="7">#REF!</definedName>
    <definedName name="Escalones.Hormigon">#REF!</definedName>
    <definedName name="Escalones_Granito_Fondo_Blanco____Incl._H_y_C_H" localSheetId="2">[21]Insumos!#REF!</definedName>
    <definedName name="Escalones_Granito_Fondo_Blanco____Incl._H_y_C_H" localSheetId="3">[21]Insumos!#REF!</definedName>
    <definedName name="Escalones_Granito_Fondo_Blanco____Incl._H_y_C_H" localSheetId="4">[21]Insumos!#REF!</definedName>
    <definedName name="Escalones_Granito_Fondo_Blanco____Incl._H_y_C_H" localSheetId="5">[21]Insumos!#REF!</definedName>
    <definedName name="Escalones_Granito_Fondo_Blanco____Incl._H_y_C_H" localSheetId="6">[21]Insumos!#REF!</definedName>
    <definedName name="Escalones_Granito_Fondo_Blanco____Incl._H_y_C_H" localSheetId="7">[21]Insumos!#REF!</definedName>
    <definedName name="Escalones_Granito_Fondo_Blanco____Incl._H_y_C_H">[21]Insumos!#REF!</definedName>
    <definedName name="escarificacion" localSheetId="2">[107]GONZALO!#REF!</definedName>
    <definedName name="escarificacion" localSheetId="3">[107]GONZALO!#REF!</definedName>
    <definedName name="escarificacion" localSheetId="4">[107]GONZALO!#REF!</definedName>
    <definedName name="escarificacion" localSheetId="5">[107]GONZALO!#REF!</definedName>
    <definedName name="escarificacion" localSheetId="6">[107]GONZALO!#REF!</definedName>
    <definedName name="escarificacion" localSheetId="7">[107]GONZALO!#REF!</definedName>
    <definedName name="escarificacion">[107]GONZALO!#REF!</definedName>
    <definedName name="ESCGRA23B" localSheetId="2">#REF!</definedName>
    <definedName name="ESCGRA23B" localSheetId="3">#REF!</definedName>
    <definedName name="ESCGRA23B" localSheetId="4">#REF!</definedName>
    <definedName name="ESCGRA23B" localSheetId="5">#REF!</definedName>
    <definedName name="ESCGRA23B" localSheetId="6">#REF!</definedName>
    <definedName name="ESCGRA23B" localSheetId="7">#REF!</definedName>
    <definedName name="ESCGRA23B" localSheetId="0">#REF!</definedName>
    <definedName name="ESCGRA23B">#REF!</definedName>
    <definedName name="ESCGRA23C" localSheetId="2">[67]Ana!#REF!</definedName>
    <definedName name="ESCGRA23C" localSheetId="3">[67]Ana!#REF!</definedName>
    <definedName name="ESCGRA23C" localSheetId="4">[67]Ana!#REF!</definedName>
    <definedName name="ESCGRA23C" localSheetId="5">[67]Ana!#REF!</definedName>
    <definedName name="ESCGRA23C" localSheetId="6">[67]Ana!#REF!</definedName>
    <definedName name="ESCGRA23C" localSheetId="7">[67]Ana!#REF!</definedName>
    <definedName name="ESCGRA23C" localSheetId="0">[67]Ana!#REF!</definedName>
    <definedName name="ESCGRA23C">[67]Ana!#REF!</definedName>
    <definedName name="ESCGRA23G" localSheetId="2">[67]Ana!#REF!</definedName>
    <definedName name="ESCGRA23G" localSheetId="3">[67]Ana!#REF!</definedName>
    <definedName name="ESCGRA23G" localSheetId="4">[67]Ana!#REF!</definedName>
    <definedName name="ESCGRA23G" localSheetId="5">[67]Ana!#REF!</definedName>
    <definedName name="ESCGRA23G" localSheetId="6">[67]Ana!#REF!</definedName>
    <definedName name="ESCGRA23G" localSheetId="7">[67]Ana!#REF!</definedName>
    <definedName name="ESCGRA23G">[67]Ana!#REF!</definedName>
    <definedName name="ESCGRABOTB" localSheetId="2">[67]Ana!#REF!</definedName>
    <definedName name="ESCGRABOTB" localSheetId="4">[67]Ana!#REF!</definedName>
    <definedName name="ESCGRABOTB" localSheetId="7">[67]Ana!#REF!</definedName>
    <definedName name="ESCGRABOTB">[67]Ana!#REF!</definedName>
    <definedName name="ESCGRABOTC" localSheetId="2">[67]Ana!#REF!</definedName>
    <definedName name="ESCGRABOTC" localSheetId="4">[67]Ana!#REF!</definedName>
    <definedName name="ESCGRABOTC" localSheetId="7">[67]Ana!#REF!</definedName>
    <definedName name="ESCGRABOTC">[67]Ana!#REF!</definedName>
    <definedName name="ESCGRAFB">[62]UASD!$F$3512</definedName>
    <definedName name="ESCMARAGLPR">[73]Ana!$M$452</definedName>
    <definedName name="ESCSUPCHAB" localSheetId="2">#REF!</definedName>
    <definedName name="ESCSUPCHAB" localSheetId="3">#REF!</definedName>
    <definedName name="ESCSUPCHAB" localSheetId="4">#REF!</definedName>
    <definedName name="ESCSUPCHAB" localSheetId="5">#REF!</definedName>
    <definedName name="ESCSUPCHAB" localSheetId="6">#REF!</definedName>
    <definedName name="ESCSUPCHAB" localSheetId="7">#REF!</definedName>
    <definedName name="ESCSUPCHAB" localSheetId="0">#REF!</definedName>
    <definedName name="ESCSUPCHAB">#REF!</definedName>
    <definedName name="ESCSUPCHAC" localSheetId="2">[67]Ana!#REF!</definedName>
    <definedName name="ESCSUPCHAC" localSheetId="3">[67]Ana!#REF!</definedName>
    <definedName name="ESCSUPCHAC" localSheetId="4">[67]Ana!#REF!</definedName>
    <definedName name="ESCSUPCHAC" localSheetId="5">[67]Ana!#REF!</definedName>
    <definedName name="ESCSUPCHAC" localSheetId="6">[67]Ana!#REF!</definedName>
    <definedName name="ESCSUPCHAC" localSheetId="7">[67]Ana!#REF!</definedName>
    <definedName name="ESCSUPCHAC" localSheetId="0">[67]Ana!#REF!</definedName>
    <definedName name="ESCSUPCHAC">[67]Ana!#REF!</definedName>
    <definedName name="ESCVIBB" localSheetId="2">[67]Ana!#REF!</definedName>
    <definedName name="ESCVIBB" localSheetId="3">[67]Ana!#REF!</definedName>
    <definedName name="ESCVIBB" localSheetId="4">[67]Ana!#REF!</definedName>
    <definedName name="ESCVIBB" localSheetId="5">[67]Ana!#REF!</definedName>
    <definedName name="ESCVIBB" localSheetId="6">[67]Ana!#REF!</definedName>
    <definedName name="ESCVIBB" localSheetId="7">[67]Ana!#REF!</definedName>
    <definedName name="ESCVIBB">[67]Ana!#REF!</definedName>
    <definedName name="ESCVIBC" localSheetId="2">[67]Ana!#REF!</definedName>
    <definedName name="ESCVIBC" localSheetId="4">[67]Ana!#REF!</definedName>
    <definedName name="ESCVIBC" localSheetId="7">[67]Ana!#REF!</definedName>
    <definedName name="ESCVIBC">[67]Ana!#REF!</definedName>
    <definedName name="ESCVIBG" localSheetId="2">#REF!</definedName>
    <definedName name="ESCVIBG" localSheetId="3">#REF!</definedName>
    <definedName name="ESCVIBG" localSheetId="4">#REF!</definedName>
    <definedName name="ESCVIBG" localSheetId="5">#REF!</definedName>
    <definedName name="ESCVIBG" localSheetId="6">#REF!</definedName>
    <definedName name="ESCVIBG" localSheetId="7">#REF!</definedName>
    <definedName name="ESCVIBG" localSheetId="0">#REF!</definedName>
    <definedName name="ESCVIBG">#REF!</definedName>
    <definedName name="Eslingas" localSheetId="2">[57]Insumos!#REF!</definedName>
    <definedName name="Eslingas" localSheetId="3">[57]Insumos!#REF!</definedName>
    <definedName name="Eslingas" localSheetId="4">[57]Insumos!#REF!</definedName>
    <definedName name="Eslingas" localSheetId="5">[57]Insumos!#REF!</definedName>
    <definedName name="Eslingas" localSheetId="6">[57]Insumos!#REF!</definedName>
    <definedName name="Eslingas" localSheetId="7">[57]Insumos!#REF!</definedName>
    <definedName name="Eslingas" localSheetId="0">[57]Insumos!#REF!</definedName>
    <definedName name="Eslingas">[57]Insumos!#REF!</definedName>
    <definedName name="Eslingas_2">#N/A</definedName>
    <definedName name="Eslingas_3">#N/A</definedName>
    <definedName name="espejo.cristaluz" localSheetId="2">#REF!</definedName>
    <definedName name="espejo.cristaluz" localSheetId="3">#REF!</definedName>
    <definedName name="espejo.cristaluz" localSheetId="4">#REF!</definedName>
    <definedName name="espejo.cristaluz" localSheetId="5">#REF!</definedName>
    <definedName name="espejo.cristaluz" localSheetId="6">#REF!</definedName>
    <definedName name="espejo.cristaluz" localSheetId="7">#REF!</definedName>
    <definedName name="espejo.cristaluz">#REF!</definedName>
    <definedName name="espejo.pulido" localSheetId="2">#REF!</definedName>
    <definedName name="espejo.pulido" localSheetId="4">#REF!</definedName>
    <definedName name="espejo.pulido" localSheetId="7">#REF!</definedName>
    <definedName name="espejo.pulido">#REF!</definedName>
    <definedName name="esq" localSheetId="2">'[34]Pres. '!#REF!</definedName>
    <definedName name="esq" localSheetId="4">'[34]Pres. '!#REF!</definedName>
    <definedName name="esq" localSheetId="7">'[34]Pres. '!#REF!</definedName>
    <definedName name="esq">'[34]Pres. '!#REF!</definedName>
    <definedName name="esquineros">[95]Insumos!$L$43</definedName>
    <definedName name="Est.terminal.patinillo" localSheetId="2">#REF!</definedName>
    <definedName name="Est.terminal.patinillo" localSheetId="3">#REF!</definedName>
    <definedName name="Est.terminal.patinillo" localSheetId="4">#REF!</definedName>
    <definedName name="Est.terminal.patinillo" localSheetId="5">#REF!</definedName>
    <definedName name="Est.terminal.patinillo" localSheetId="6">#REF!</definedName>
    <definedName name="Est.terminal.patinillo" localSheetId="7">#REF!</definedName>
    <definedName name="Est.terminal.patinillo">#REF!</definedName>
    <definedName name="ESTANQUES" localSheetId="2">#REF!</definedName>
    <definedName name="ESTANQUES" localSheetId="4">#REF!</definedName>
    <definedName name="ESTANQUES" localSheetId="7">#REF!</definedName>
    <definedName name="ESTANQUES">#REF!</definedName>
    <definedName name="ESTMET" localSheetId="2">#REF!</definedName>
    <definedName name="ESTMET" localSheetId="4">#REF!</definedName>
    <definedName name="ESTMET" localSheetId="5">#REF!</definedName>
    <definedName name="ESTMET" localSheetId="6">#REF!</definedName>
    <definedName name="ESTMET" localSheetId="7">#REF!</definedName>
    <definedName name="ESTMET">#REF!</definedName>
    <definedName name="Estopa" localSheetId="2">#REF!</definedName>
    <definedName name="Estopa" localSheetId="3">#REF!</definedName>
    <definedName name="Estopa" localSheetId="4">#REF!</definedName>
    <definedName name="Estopa" localSheetId="5">#REF!</definedName>
    <definedName name="Estopa" localSheetId="6">#REF!</definedName>
    <definedName name="Estopa" localSheetId="7">#REF!</definedName>
    <definedName name="Estopa" localSheetId="0">#REF!</definedName>
    <definedName name="Estopa">#REF!</definedName>
    <definedName name="ESTRIA" localSheetId="2">#REF!</definedName>
    <definedName name="ESTRIA" localSheetId="4">#REF!</definedName>
    <definedName name="ESTRIA" localSheetId="7">#REF!</definedName>
    <definedName name="ESTRIA">#REF!</definedName>
    <definedName name="ESTRIAS" localSheetId="2">#REF!</definedName>
    <definedName name="ESTRIAS" localSheetId="3">#REF!</definedName>
    <definedName name="ESTRIAS" localSheetId="4">#REF!</definedName>
    <definedName name="ESTRIAS" localSheetId="5">#REF!</definedName>
    <definedName name="ESTRIAS" localSheetId="6">#REF!</definedName>
    <definedName name="ESTRIAS" localSheetId="7">#REF!</definedName>
    <definedName name="ESTRIAS" localSheetId="0">#REF!</definedName>
    <definedName name="ESTRIAS">#REF!</definedName>
    <definedName name="Estrias.Villas" localSheetId="2">#REF!</definedName>
    <definedName name="Estrias.Villas" localSheetId="4">#REF!</definedName>
    <definedName name="Estrias.Villas" localSheetId="7">#REF!</definedName>
    <definedName name="Estrias.Villas">#REF!</definedName>
    <definedName name="ESTRUCTMET" localSheetId="2">#REF!</definedName>
    <definedName name="ESTRUCTMET" localSheetId="4">#REF!</definedName>
    <definedName name="ESTRUCTMET" localSheetId="7">#REF!</definedName>
    <definedName name="ESTRUCTMET">#REF!</definedName>
    <definedName name="Estucado" localSheetId="2">#REF!</definedName>
    <definedName name="Estucado" localSheetId="4">#REF!</definedName>
    <definedName name="Estucado" localSheetId="7">#REF!</definedName>
    <definedName name="Estucado">#REF!</definedName>
    <definedName name="euro" localSheetId="2">#REF!</definedName>
    <definedName name="euro" localSheetId="4">#REF!</definedName>
    <definedName name="EURO" localSheetId="5">#REF!</definedName>
    <definedName name="EURO" localSheetId="6">#REF!</definedName>
    <definedName name="euro" localSheetId="7">#REF!</definedName>
    <definedName name="euro">#REF!</definedName>
    <definedName name="ew" localSheetId="2">'[34]Pres. '!#REF!</definedName>
    <definedName name="ew" localSheetId="4">'[34]Pres. '!#REF!</definedName>
    <definedName name="ew" localSheetId="7">'[34]Pres. '!#REF!</definedName>
    <definedName name="ew">'[34]Pres. '!#REF!</definedName>
    <definedName name="Exc" localSheetId="2">#REF!</definedName>
    <definedName name="Exc" localSheetId="3">#REF!</definedName>
    <definedName name="Exc" localSheetId="4">#REF!</definedName>
    <definedName name="Exc" localSheetId="5">#REF!</definedName>
    <definedName name="Exc" localSheetId="6">#REF!</definedName>
    <definedName name="Exc" localSheetId="7">#REF!</definedName>
    <definedName name="Exc">#REF!</definedName>
    <definedName name="Exc.Arena.Densa" localSheetId="2">#REF!</definedName>
    <definedName name="Exc.Arena.Densa" localSheetId="4">#REF!</definedName>
    <definedName name="Exc.Arena.Densa" localSheetId="7">#REF!</definedName>
    <definedName name="Exc.Arena.Densa">#REF!</definedName>
    <definedName name="ExC_003">'[44]A-civil'!$A$266:$G$266</definedName>
    <definedName name="ExC_004">'[44]A-civil'!$A$267:$G$267</definedName>
    <definedName name="EXC_100">[44]MOV!$A$143:$E$143</definedName>
    <definedName name="EXC_101">[44]MOV!$A$149:$E$149</definedName>
    <definedName name="EXC_102">[44]MOV!$A$153:$E$153</definedName>
    <definedName name="EXC_103">[44]MOV!$A$157:$E$157</definedName>
    <definedName name="EXC_104">[44]MOV!$A$164:$E$164</definedName>
    <definedName name="EXC_105">[44]MOV!$A$169:$E$169</definedName>
    <definedName name="EXC_106">[44]MOV!$A$174:$E$174</definedName>
    <definedName name="EXC_107">[44]MOV!$A$189:$E$189</definedName>
    <definedName name="EXC_108">[44]MOV!$A$204:$E$204</definedName>
    <definedName name="EXC_83">[44]MOV!$A$61:$E$61</definedName>
    <definedName name="EXC_84">[44]MOV!$A$65:$E$65</definedName>
    <definedName name="EXC_85">[44]MOV!$A$69:$E$69</definedName>
    <definedName name="EXC_86">[44]MOV!$A$73:$E$73</definedName>
    <definedName name="EXC_87">[44]MOV!$A$76:$E$76</definedName>
    <definedName name="EXC_88">[44]MOV!$A$82:$E$82</definedName>
    <definedName name="EXC_89">[44]MOV!$A$86:$E$86</definedName>
    <definedName name="EXC_90">[44]MOV!$A$90:$E$90</definedName>
    <definedName name="EXC_91">[44]MOV!$A$96:$E$96</definedName>
    <definedName name="EXC_92">[44]MOV!$A$100:$E$100</definedName>
    <definedName name="EXC_93">[44]MOV!$A$104:$E$104</definedName>
    <definedName name="EXC_94">[44]MOV!$A$108:$E$108</definedName>
    <definedName name="EXC_95">[44]MOV!$A$114:$E$114</definedName>
    <definedName name="EXC_96">[44]MOV!$A$119:$E$119</definedName>
    <definedName name="EXC_97">[44]MOV!$A$125:$E$125</definedName>
    <definedName name="EXC_98">[44]MOV!$A$130:$E$130</definedName>
    <definedName name="EXC_99">[44]MOV!$A$136:$E$136</definedName>
    <definedName name="EXC_RETRO">[78]Analisis!$F$68</definedName>
    <definedName name="Excav.Mecanic.Arena" localSheetId="2">#REF!</definedName>
    <definedName name="Excav.Mecanic.Arena" localSheetId="3">#REF!</definedName>
    <definedName name="Excav.Mecanic.Arena" localSheetId="4">#REF!</definedName>
    <definedName name="Excav.Mecanic.Arena" localSheetId="5">#REF!</definedName>
    <definedName name="Excav.Mecanic.Arena" localSheetId="6">#REF!</definedName>
    <definedName name="Excav.Mecanic.Arena" localSheetId="7">#REF!</definedName>
    <definedName name="Excav.Mecanic.Arena">#REF!</definedName>
    <definedName name="Excav.Mecanic.Roca" localSheetId="2">#REF!</definedName>
    <definedName name="Excav.Mecanic.Roca" localSheetId="4">#REF!</definedName>
    <definedName name="Excav.Mecanic.Roca" localSheetId="7">#REF!</definedName>
    <definedName name="Excav.Mecanic.Roca">#REF!</definedName>
    <definedName name="Excav.Tierra" localSheetId="2">#REF!</definedName>
    <definedName name="Excav.Tierra" localSheetId="4">#REF!</definedName>
    <definedName name="Excav.Tierra" localSheetId="7">#REF!</definedName>
    <definedName name="Excav.Tierra">#REF!</definedName>
    <definedName name="Excavacion.en.Roca" localSheetId="2">#REF!</definedName>
    <definedName name="Excavacion.en.Roca" localSheetId="4">#REF!</definedName>
    <definedName name="Excavacion.en.Roca" localSheetId="7">#REF!</definedName>
    <definedName name="Excavacion.en.Roca">#REF!</definedName>
    <definedName name="Excavación_a_mano" localSheetId="2">#REF!</definedName>
    <definedName name="Excavación_a_mano" localSheetId="4">#REF!</definedName>
    <definedName name="Excavación_a_mano" localSheetId="7">#REF!</definedName>
    <definedName name="Excavación_a_mano">#REF!</definedName>
    <definedName name="Excavación_Tierra___AM">[48]Insumos!$B$134:$D$134</definedName>
    <definedName name="excavadora235">[51]EQUIPOS!$I$16</definedName>
    <definedName name="EXCCALMANO3" localSheetId="2">#REF!</definedName>
    <definedName name="EXCCALMANO3" localSheetId="3">#REF!</definedName>
    <definedName name="EXCCALMANO3" localSheetId="4">#REF!</definedName>
    <definedName name="EXCCALMANO3" localSheetId="5">#REF!</definedName>
    <definedName name="EXCCALMANO3" localSheetId="6">#REF!</definedName>
    <definedName name="EXCCALMANO3" localSheetId="7">#REF!</definedName>
    <definedName name="EXCCALMANO3" localSheetId="0">#REF!</definedName>
    <definedName name="EXCCALMANO3">#REF!</definedName>
    <definedName name="EXCCALMANO5">[35]M.O.!$C$522</definedName>
    <definedName name="EXCCALMANO7" localSheetId="2">#REF!</definedName>
    <definedName name="EXCCALMANO7" localSheetId="3">#REF!</definedName>
    <definedName name="EXCCALMANO7" localSheetId="4">#REF!</definedName>
    <definedName name="EXCCALMANO7" localSheetId="5">#REF!</definedName>
    <definedName name="EXCCALMANO7" localSheetId="6">#REF!</definedName>
    <definedName name="EXCCALMANO7" localSheetId="7">#REF!</definedName>
    <definedName name="EXCCALMANO7" localSheetId="0">#REF!</definedName>
    <definedName name="EXCCALMANO7">#REF!</definedName>
    <definedName name="Excel_BuiltIn__FilterDatabase_2" localSheetId="2">#REF!</definedName>
    <definedName name="Excel_BuiltIn__FilterDatabase_2" localSheetId="4">#REF!</definedName>
    <definedName name="Excel_BuiltIn__FilterDatabase_2" localSheetId="7">#REF!</definedName>
    <definedName name="Excel_BuiltIn__FilterDatabase_2">#REF!</definedName>
    <definedName name="Excel_BuiltIn__FilterDatabase_3" localSheetId="2">#REF!</definedName>
    <definedName name="Excel_BuiltIn__FilterDatabase_3" localSheetId="4">#REF!</definedName>
    <definedName name="Excel_BuiltIn__FilterDatabase_3" localSheetId="7">#REF!</definedName>
    <definedName name="Excel_BuiltIn__FilterDatabase_3">#REF!</definedName>
    <definedName name="EXCHAMANO3" localSheetId="2">#REF!</definedName>
    <definedName name="EXCHAMANO3" localSheetId="4">#REF!</definedName>
    <definedName name="EXCHAMANO3" localSheetId="7">#REF!</definedName>
    <definedName name="EXCHAMANO3">#REF!</definedName>
    <definedName name="EXCRBLAMANO3" localSheetId="2">#REF!</definedName>
    <definedName name="EXCRBLAMANO3" localSheetId="4">#REF!</definedName>
    <definedName name="EXCRBLAMANO3" localSheetId="7">#REF!</definedName>
    <definedName name="EXCRBLAMANO3">#REF!</definedName>
    <definedName name="EXCRBLAMANO5" localSheetId="2">#REF!</definedName>
    <definedName name="EXCRBLAMANO5" localSheetId="4">#REF!</definedName>
    <definedName name="EXCRBLAMANO5" localSheetId="7">#REF!</definedName>
    <definedName name="EXCRBLAMANO5">#REF!</definedName>
    <definedName name="EXCRBLAMANO7" localSheetId="2">#REF!</definedName>
    <definedName name="EXCRBLAMANO7" localSheetId="4">#REF!</definedName>
    <definedName name="EXCRBLAMANO7" localSheetId="7">#REF!</definedName>
    <definedName name="EXCRBLAMANO7">#REF!</definedName>
    <definedName name="EXCRCOM3">[35]M.O.!$C$528</definedName>
    <definedName name="EXCRCOM5" localSheetId="2">#REF!</definedName>
    <definedName name="EXCRCOM5" localSheetId="3">#REF!</definedName>
    <definedName name="EXCRCOM5" localSheetId="4">#REF!</definedName>
    <definedName name="EXCRCOM5" localSheetId="5">#REF!</definedName>
    <definedName name="EXCRCOM5" localSheetId="6">#REF!</definedName>
    <definedName name="EXCRCOM5" localSheetId="7">#REF!</definedName>
    <definedName name="EXCRCOM5" localSheetId="0">#REF!</definedName>
    <definedName name="EXCRCOM5">#REF!</definedName>
    <definedName name="EXCRCOM7" localSheetId="2">#REF!</definedName>
    <definedName name="EXCRCOM7" localSheetId="4">#REF!</definedName>
    <definedName name="EXCRCOM7" localSheetId="7">#REF!</definedName>
    <definedName name="EXCRCOM7">#REF!</definedName>
    <definedName name="EXCRDURMANO3" localSheetId="2">#REF!</definedName>
    <definedName name="EXCRDURMANO3" localSheetId="4">#REF!</definedName>
    <definedName name="EXCRDURMANO3" localSheetId="7">#REF!</definedName>
    <definedName name="EXCRDURMANO3">#REF!</definedName>
    <definedName name="EXCRDURMANO5" localSheetId="2">#REF!</definedName>
    <definedName name="EXCRDURMANO5" localSheetId="4">#REF!</definedName>
    <definedName name="EXCRDURMANO5" localSheetId="7">#REF!</definedName>
    <definedName name="EXCRDURMANO5">#REF!</definedName>
    <definedName name="EXCRDURMANO7" localSheetId="2">#REF!</definedName>
    <definedName name="EXCRDURMANO7" localSheetId="4">#REF!</definedName>
    <definedName name="EXCRDURMANO7" localSheetId="7">#REF!</definedName>
    <definedName name="EXCRDURMANO7">#REF!</definedName>
    <definedName name="EXCROCA" localSheetId="2">'[25]M. O. exc.'!#REF!</definedName>
    <definedName name="EXCROCA" localSheetId="4">'[25]M. O. exc.'!#REF!</definedName>
    <definedName name="EXCROCA" localSheetId="7">'[25]M. O. exc.'!#REF!</definedName>
    <definedName name="EXCROCA">'[25]M. O. exc.'!#REF!</definedName>
    <definedName name="EXCROCK" localSheetId="2">'[25]M. O. exc.'!#REF!</definedName>
    <definedName name="EXCROCK" localSheetId="4">'[25]M. O. exc.'!#REF!</definedName>
    <definedName name="EXCROCK" localSheetId="7">'[25]M. O. exc.'!#REF!</definedName>
    <definedName name="EXCROCK">'[25]M. O. exc.'!#REF!</definedName>
    <definedName name="EXCRTOSCAMANO3" localSheetId="2">#REF!</definedName>
    <definedName name="EXCRTOSCAMANO3" localSheetId="3">#REF!</definedName>
    <definedName name="EXCRTOSCAMANO3" localSheetId="4">#REF!</definedName>
    <definedName name="EXCRTOSCAMANO3" localSheetId="5">#REF!</definedName>
    <definedName name="EXCRTOSCAMANO3" localSheetId="6">#REF!</definedName>
    <definedName name="EXCRTOSCAMANO3" localSheetId="7">#REF!</definedName>
    <definedName name="EXCRTOSCAMANO3" localSheetId="0">#REF!</definedName>
    <definedName name="EXCRTOSCAMANO3">#REF!</definedName>
    <definedName name="EXCRTOSCAMANO5" localSheetId="2">#REF!</definedName>
    <definedName name="EXCRTOSCAMANO5" localSheetId="4">#REF!</definedName>
    <definedName name="EXCRTOSCAMANO5" localSheetId="7">#REF!</definedName>
    <definedName name="EXCRTOSCAMANO5">#REF!</definedName>
    <definedName name="EXCRTOSCAMANO7" localSheetId="2">#REF!</definedName>
    <definedName name="EXCRTOSCAMANO7" localSheetId="4">#REF!</definedName>
    <definedName name="EXCRTOSCAMANO7" localSheetId="7">#REF!</definedName>
    <definedName name="EXCRTOSCAMANO7">#REF!</definedName>
    <definedName name="EXCTIERRAMANO3" localSheetId="2">#REF!</definedName>
    <definedName name="EXCTIERRAMANO3" localSheetId="4">#REF!</definedName>
    <definedName name="EXCTIERRAMANO3" localSheetId="7">#REF!</definedName>
    <definedName name="EXCTIERRAMANO3">#REF!</definedName>
    <definedName name="EXCTIERRAMANO5">[35]M.O.!$C$538</definedName>
    <definedName name="EXCTIERRAMANO7" localSheetId="2">#REF!</definedName>
    <definedName name="EXCTIERRAMANO7" localSheetId="3">#REF!</definedName>
    <definedName name="EXCTIERRAMANO7" localSheetId="4">#REF!</definedName>
    <definedName name="EXCTIERRAMANO7" localSheetId="5">#REF!</definedName>
    <definedName name="EXCTIERRAMANO7" localSheetId="6">#REF!</definedName>
    <definedName name="EXCTIERRAMANO7" localSheetId="7">#REF!</definedName>
    <definedName name="EXCTIERRAMANO7" localSheetId="0">#REF!</definedName>
    <definedName name="EXCTIERRAMANO7">#REF!</definedName>
    <definedName name="exczapatacolum" localSheetId="2">#REF!</definedName>
    <definedName name="exczapatacolum" localSheetId="4">#REF!</definedName>
    <definedName name="exczapatacolum" localSheetId="7">#REF!</definedName>
    <definedName name="exczapatacolum">#REF!</definedName>
    <definedName name="exczapatamuros" localSheetId="2">#REF!</definedName>
    <definedName name="exczapatamuros" localSheetId="4">#REF!</definedName>
    <definedName name="exczapatamuros" localSheetId="7">#REF!</definedName>
    <definedName name="exczapatamuros">#REF!</definedName>
    <definedName name="expansiones.3.8">[95]Insumos!$L$35</definedName>
    <definedName name="exroca" localSheetId="2">#REF!</definedName>
    <definedName name="exroca" localSheetId="3">#REF!</definedName>
    <definedName name="exroca" localSheetId="4">#REF!</definedName>
    <definedName name="exroca" localSheetId="5">#REF!</definedName>
    <definedName name="exroca" localSheetId="6">#REF!</definedName>
    <definedName name="exroca" localSheetId="7">#REF!</definedName>
    <definedName name="exroca" localSheetId="0">#REF!</definedName>
    <definedName name="exroca">#REF!</definedName>
    <definedName name="Exteriores">[60]Resumen!$F$32</definedName>
    <definedName name="Extra_Pay" localSheetId="2">#REF!</definedName>
    <definedName name="Extra_Pay" localSheetId="3">#REF!</definedName>
    <definedName name="Extra_Pay" localSheetId="4">#REF!</definedName>
    <definedName name="Extra_Pay" localSheetId="5">#REF!</definedName>
    <definedName name="Extra_Pay" localSheetId="6">#REF!</definedName>
    <definedName name="Extra_Pay" localSheetId="7">#REF!</definedName>
    <definedName name="Extra_Pay">#REF!</definedName>
    <definedName name="Extractores.de.Aire" localSheetId="2">#REF!</definedName>
    <definedName name="Extractores.de.Aire" localSheetId="4">#REF!</definedName>
    <definedName name="Extractores.de.Aire" localSheetId="7">#REF!</definedName>
    <definedName name="Extractores.de.Aire">#REF!</definedName>
    <definedName name="FAB_10">'[44]A-civil'!$A$1156:$G$1156</definedName>
    <definedName name="FAB_35">'[44]A-civil'!$A$1177:$G$1177</definedName>
    <definedName name="Fabricacion.Horm.Ind." localSheetId="2">#REF!</definedName>
    <definedName name="Fabricacion.Horm.Ind." localSheetId="3">#REF!</definedName>
    <definedName name="Fabricacion.Horm.Ind." localSheetId="4">#REF!</definedName>
    <definedName name="Fabricacion.Horm.Ind." localSheetId="5">#REF!</definedName>
    <definedName name="Fabricacion.Horm.Ind." localSheetId="6">#REF!</definedName>
    <definedName name="Fabricacion.Horm.Ind." localSheetId="7">#REF!</definedName>
    <definedName name="Fabricacion.Horm.Ind." localSheetId="0">#REF!</definedName>
    <definedName name="Fabricacion.Horm.Ind.">#REF!</definedName>
    <definedName name="fac.esp.gra" localSheetId="2">#REF!</definedName>
    <definedName name="fac.esp.gra" localSheetId="4">#REF!</definedName>
    <definedName name="fac.esp.gra" localSheetId="7">#REF!</definedName>
    <definedName name="fac.esp.gra">#REF!</definedName>
    <definedName name="fachada.madera" localSheetId="2">#REF!</definedName>
    <definedName name="fachada.madera" localSheetId="4">#REF!</definedName>
    <definedName name="fachada.madera" localSheetId="7">#REF!</definedName>
    <definedName name="fachada.madera">#REF!</definedName>
    <definedName name="FACT" localSheetId="2">#REF!</definedName>
    <definedName name="FACT" localSheetId="4">#REF!</definedName>
    <definedName name="FACT" localSheetId="7">#REF!</definedName>
    <definedName name="FACT">#REF!</definedName>
    <definedName name="factacero" localSheetId="2">'[108]Incremento Precios'!#REF!</definedName>
    <definedName name="factacero" localSheetId="4">'[108]Incremento Precios'!#REF!</definedName>
    <definedName name="factacero" localSheetId="7">'[108]Incremento Precios'!#REF!</definedName>
    <definedName name="factacero">'[108]Incremento Precios'!#REF!</definedName>
    <definedName name="factgov" localSheetId="2">#REF!</definedName>
    <definedName name="factgov" localSheetId="3">#REF!</definedName>
    <definedName name="factgov" localSheetId="4">#REF!</definedName>
    <definedName name="factgov" localSheetId="5">#REF!</definedName>
    <definedName name="factgov" localSheetId="6">#REF!</definedName>
    <definedName name="factgov" localSheetId="7">#REF!</definedName>
    <definedName name="factgov">#REF!</definedName>
    <definedName name="factor" localSheetId="2">#REF!</definedName>
    <definedName name="factor" localSheetId="4">#REF!</definedName>
    <definedName name="factor" localSheetId="7">#REF!</definedName>
    <definedName name="factor">#REF!</definedName>
    <definedName name="fae" localSheetId="2">'[108]PARTIDAS NUEVAS'!#REF!</definedName>
    <definedName name="fae" localSheetId="4">'[108]PARTIDAS NUEVAS'!#REF!</definedName>
    <definedName name="fae" localSheetId="7">'[108]PARTIDAS NUEVAS'!#REF!</definedName>
    <definedName name="fae">'[108]PARTIDAS NUEVAS'!#REF!</definedName>
    <definedName name="faire" localSheetId="2">#REF!</definedName>
    <definedName name="faire" localSheetId="3">#REF!</definedName>
    <definedName name="faire" localSheetId="4">#REF!</definedName>
    <definedName name="faire" localSheetId="5">#REF!</definedName>
    <definedName name="faire" localSheetId="6">#REF!</definedName>
    <definedName name="faire" localSheetId="7">#REF!</definedName>
    <definedName name="faire">#REF!</definedName>
    <definedName name="FALLEBA10" localSheetId="2">#REF!</definedName>
    <definedName name="FALLEBA10" localSheetId="4">#REF!</definedName>
    <definedName name="FALLEBA10" localSheetId="7">#REF!</definedName>
    <definedName name="FALLEBA10">#REF!</definedName>
    <definedName name="FALLEBA6" localSheetId="2">#REF!</definedName>
    <definedName name="FALLEBA6" localSheetId="4">#REF!</definedName>
    <definedName name="FALLEBA6" localSheetId="7">#REF!</definedName>
    <definedName name="FALLEBA6">#REF!</definedName>
    <definedName name="fcs" localSheetId="2">#REF!</definedName>
    <definedName name="fcs" localSheetId="4">#REF!</definedName>
    <definedName name="fcs" localSheetId="7">#REF!</definedName>
    <definedName name="fcs">#REF!</definedName>
    <definedName name="fdollar" localSheetId="2">#REF!</definedName>
    <definedName name="fdollar" localSheetId="4">#REF!</definedName>
    <definedName name="fdollar" localSheetId="7">#REF!</definedName>
    <definedName name="fdollar">#REF!</definedName>
    <definedName name="FE">'[109]med.mov.de tierras2'!$D$12</definedName>
    <definedName name="fe." localSheetId="2">#REF!</definedName>
    <definedName name="fe." localSheetId="3">#REF!</definedName>
    <definedName name="fe." localSheetId="4">#REF!</definedName>
    <definedName name="fe." localSheetId="5">#REF!</definedName>
    <definedName name="fe." localSheetId="6">#REF!</definedName>
    <definedName name="fe." localSheetId="7">#REF!</definedName>
    <definedName name="fe." localSheetId="0">#REF!</definedName>
    <definedName name="fe.">#REF!</definedName>
    <definedName name="FEa">'[110]V.Tierras A'!$D$16</definedName>
    <definedName name="fecha">[111]Análisis!$D$431</definedName>
    <definedName name="FECHACREACION" localSheetId="2">#REF!</definedName>
    <definedName name="FECHACREACION" localSheetId="3">#REF!</definedName>
    <definedName name="FECHACREACION" localSheetId="4">#REF!</definedName>
    <definedName name="FECHACREACION" localSheetId="5">#REF!</definedName>
    <definedName name="FECHACREACION" localSheetId="6">#REF!</definedName>
    <definedName name="FECHACREACION" localSheetId="7">#REF!</definedName>
    <definedName name="FECHACREACION">#REF!</definedName>
    <definedName name="FechaHoy">[112]Configuración!$L$26</definedName>
    <definedName name="FELEC" localSheetId="2">#REF!</definedName>
    <definedName name="FELEC" localSheetId="3">#REF!</definedName>
    <definedName name="FELEC" localSheetId="4">#REF!</definedName>
    <definedName name="FELEC" localSheetId="5">#REF!</definedName>
    <definedName name="FELEC" localSheetId="6">#REF!</definedName>
    <definedName name="FELEC" localSheetId="7">#REF!</definedName>
    <definedName name="FELEC">#REF!</definedName>
    <definedName name="felect" localSheetId="2">#REF!</definedName>
    <definedName name="felect" localSheetId="4">#REF!</definedName>
    <definedName name="felect" localSheetId="7">#REF!</definedName>
    <definedName name="felect">#REF!</definedName>
    <definedName name="fequipo" localSheetId="2">#REF!</definedName>
    <definedName name="fequipo" localSheetId="4">#REF!</definedName>
    <definedName name="fequipo" localSheetId="7">#REF!</definedName>
    <definedName name="fequipo">#REF!</definedName>
    <definedName name="FER_353" localSheetId="2">#REF!</definedName>
    <definedName name="FER_353" localSheetId="4">#REF!</definedName>
    <definedName name="FER_353" localSheetId="7">#REF!</definedName>
    <definedName name="FER_353">#REF!</definedName>
    <definedName name="FER_354" localSheetId="2">#REF!</definedName>
    <definedName name="FER_354" localSheetId="4">#REF!</definedName>
    <definedName name="FER_354" localSheetId="7">#REF!</definedName>
    <definedName name="FER_354">#REF!</definedName>
    <definedName name="FER_355">'[44]A-civil'!$A$1423:$G$1423</definedName>
    <definedName name="FERMIN" localSheetId="2">#REF!</definedName>
    <definedName name="FERMIN" localSheetId="3">#REF!</definedName>
    <definedName name="FERMIN" localSheetId="4">#REF!</definedName>
    <definedName name="FERMIN" localSheetId="5">#REF!</definedName>
    <definedName name="FERMIN" localSheetId="6">#REF!</definedName>
    <definedName name="FERMIN" localSheetId="7">#REF!</definedName>
    <definedName name="FERMIN" localSheetId="0">#REF!</definedName>
    <definedName name="FERMIN">#REF!</definedName>
    <definedName name="ff">[103]M.O.!$C$570</definedName>
    <definedName name="fgvrfgfgfg" localSheetId="2">#REF!</definedName>
    <definedName name="fgvrfgfgfg" localSheetId="3">#REF!</definedName>
    <definedName name="fgvrfgfgfg" localSheetId="4">#REF!</definedName>
    <definedName name="fgvrfgfgfg" localSheetId="5">#REF!</definedName>
    <definedName name="fgvrfgfgfg" localSheetId="6">#REF!</definedName>
    <definedName name="fgvrfgfgfg" localSheetId="7">#REF!</definedName>
    <definedName name="fgvrfgfgfg" localSheetId="0">#REF!</definedName>
    <definedName name="fgvrfgfgfg">#REF!</definedName>
    <definedName name="FI" localSheetId="2">#REF!</definedName>
    <definedName name="FI" localSheetId="4">#REF!</definedName>
    <definedName name="FI" localSheetId="7">#REF!</definedName>
    <definedName name="FI">#REF!</definedName>
    <definedName name="FIBVID" localSheetId="2">#REF!</definedName>
    <definedName name="FIBVID" localSheetId="4">#REF!</definedName>
    <definedName name="FIBVID" localSheetId="5">#REF!</definedName>
    <definedName name="FIBVID" localSheetId="6">#REF!</definedName>
    <definedName name="FIBVID" localSheetId="7">#REF!</definedName>
    <definedName name="FIBVID">#REF!</definedName>
    <definedName name="FIN" localSheetId="2">#REF!</definedName>
    <definedName name="FIN" localSheetId="4">#REF!</definedName>
    <definedName name="FIN" localSheetId="7">#REF!</definedName>
    <definedName name="FIN">#REF!</definedName>
    <definedName name="fino">[60]Insumos!$E$108</definedName>
    <definedName name="Fino.Inclinado" localSheetId="2">#REF!</definedName>
    <definedName name="Fino.Inclinado" localSheetId="3">#REF!</definedName>
    <definedName name="Fino.Inclinado" localSheetId="4">#REF!</definedName>
    <definedName name="Fino.Inclinado" localSheetId="5">#REF!</definedName>
    <definedName name="Fino.Inclinado" localSheetId="6">#REF!</definedName>
    <definedName name="Fino.Inclinado" localSheetId="7">#REF!</definedName>
    <definedName name="Fino.Inclinado">#REF!</definedName>
    <definedName name="Fino.Normal" localSheetId="2">#REF!</definedName>
    <definedName name="Fino.Normal" localSheetId="4">#REF!</definedName>
    <definedName name="Fino.Normal" localSheetId="7">#REF!</definedName>
    <definedName name="Fino.Normal">#REF!</definedName>
    <definedName name="Fino.Techo.bermuda">[60]Análisis!$D$1202</definedName>
    <definedName name="fino.tipo.bermuda" localSheetId="2">#REF!</definedName>
    <definedName name="fino.tipo.bermuda" localSheetId="3">#REF!</definedName>
    <definedName name="fino.tipo.bermuda" localSheetId="4">#REF!</definedName>
    <definedName name="fino.tipo.bermuda" localSheetId="5">#REF!</definedName>
    <definedName name="fino.tipo.bermuda" localSheetId="6">#REF!</definedName>
    <definedName name="fino.tipo.bermuda" localSheetId="7">#REF!</definedName>
    <definedName name="fino.tipo.bermuda">#REF!</definedName>
    <definedName name="FINO_PLATEA">[78]Analisis!$F$615</definedName>
    <definedName name="fino1" localSheetId="2">#REF!</definedName>
    <definedName name="fino1" localSheetId="3">#REF!</definedName>
    <definedName name="fino1" localSheetId="4">#REF!</definedName>
    <definedName name="fino1" localSheetId="5">#REF!</definedName>
    <definedName name="fino1" localSheetId="6">#REF!</definedName>
    <definedName name="fino1" localSheetId="7">#REF!</definedName>
    <definedName name="fino1" localSheetId="0">#REF!</definedName>
    <definedName name="fino1">#REF!</definedName>
    <definedName name="FINOINC">'[62]anal term'!$F$1794</definedName>
    <definedName name="FINOPLANO">[43]Analisis!$F$1571</definedName>
    <definedName name="FINOTECHOBER" localSheetId="2">#REF!</definedName>
    <definedName name="FINOTECHOBER" localSheetId="3">#REF!</definedName>
    <definedName name="FINOTECHOBER" localSheetId="4">#REF!</definedName>
    <definedName name="FINOTECHOBER" localSheetId="5">#REF!</definedName>
    <definedName name="FINOTECHOBER" localSheetId="6">#REF!</definedName>
    <definedName name="FINOTECHOBER" localSheetId="7">#REF!</definedName>
    <definedName name="FINOTECHOBER" localSheetId="0">#REF!</definedName>
    <definedName name="FINOTECHOBER">#REF!</definedName>
    <definedName name="FINOTECHOINCL" localSheetId="2">#REF!</definedName>
    <definedName name="FINOTECHOINCL" localSheetId="3">#REF!</definedName>
    <definedName name="FINOTECHOINCL" localSheetId="4">#REF!</definedName>
    <definedName name="FINOTECHOINCL" localSheetId="5">#REF!</definedName>
    <definedName name="FINOTECHOINCL" localSheetId="6">#REF!</definedName>
    <definedName name="FINOTECHOINCL" localSheetId="7">#REF!</definedName>
    <definedName name="FINOTECHOINCL" localSheetId="0">#REF!</definedName>
    <definedName name="FINOTECHOINCL">#REF!</definedName>
    <definedName name="FINOTECHOPLA" localSheetId="2">#REF!</definedName>
    <definedName name="FINOTECHOPLA" localSheetId="3">#REF!</definedName>
    <definedName name="FINOTECHOPLA" localSheetId="4">#REF!</definedName>
    <definedName name="FINOTECHOPLA" localSheetId="5">#REF!</definedName>
    <definedName name="FINOTECHOPLA" localSheetId="6">#REF!</definedName>
    <definedName name="FINOTECHOPLA" localSheetId="7">#REF!</definedName>
    <definedName name="FINOTECHOPLA" localSheetId="0">#REF!</definedName>
    <definedName name="FINOTECHOPLA">#REF!</definedName>
    <definedName name="FLUXOMETROINODORO" localSheetId="2">#REF!</definedName>
    <definedName name="FLUXOMETROINODORO" localSheetId="4">#REF!</definedName>
    <definedName name="FLUXOMETROINODORO" localSheetId="7">#REF!</definedName>
    <definedName name="FLUXOMETROINODORO">#REF!</definedName>
    <definedName name="FLUXOMETROORINAL" localSheetId="2">#REF!</definedName>
    <definedName name="FLUXOMETROORINAL" localSheetId="4">#REF!</definedName>
    <definedName name="FLUXOMETROORINAL" localSheetId="7">#REF!</definedName>
    <definedName name="FLUXOMETROORINAL">#REF!</definedName>
    <definedName name="fmo" localSheetId="2">#REF!</definedName>
    <definedName name="fmo" localSheetId="4">#REF!</definedName>
    <definedName name="fmo" localSheetId="7">#REF!</definedName>
    <definedName name="fmo">#REF!</definedName>
    <definedName name="fmos" localSheetId="2">#REF!</definedName>
    <definedName name="fmos" localSheetId="4">#REF!</definedName>
    <definedName name="fmos" localSheetId="7">#REF!</definedName>
    <definedName name="fmos">#REF!</definedName>
    <definedName name="FOB" localSheetId="2">#REF!</definedName>
    <definedName name="FOB" localSheetId="4">#REF!</definedName>
    <definedName name="FOB" localSheetId="7">#REF!</definedName>
    <definedName name="FOB">#REF!</definedName>
    <definedName name="FORMALETA" localSheetId="2">#REF!</definedName>
    <definedName name="FORMALETA" localSheetId="4">#REF!</definedName>
    <definedName name="FORMALETA" localSheetId="7">#REF!</definedName>
    <definedName name="FORMALETA">#REF!</definedName>
    <definedName name="FR" localSheetId="2">[3]A!#REF!</definedName>
    <definedName name="FR" localSheetId="3">[3]A!#REF!</definedName>
    <definedName name="FR" localSheetId="4">[3]A!#REF!</definedName>
    <definedName name="FR" localSheetId="5">[3]A!#REF!</definedName>
    <definedName name="FR" localSheetId="6">[3]A!#REF!</definedName>
    <definedName name="FR" localSheetId="7">[3]A!#REF!</definedName>
    <definedName name="FR" localSheetId="0">[3]A!#REF!</definedName>
    <definedName name="FR">[3]A!#REF!</definedName>
    <definedName name="frablo2" localSheetId="2">[25]Volumenes!#REF!</definedName>
    <definedName name="frablo2" localSheetId="4">[25]Volumenes!#REF!</definedName>
    <definedName name="frablo2" localSheetId="7">[25]Volumenes!#REF!</definedName>
    <definedName name="frablo2">[25]Volumenes!#REF!</definedName>
    <definedName name="frablo3" localSheetId="2">[25]Volumenes!#REF!</definedName>
    <definedName name="frablo3" localSheetId="4">[25]Volumenes!#REF!</definedName>
    <definedName name="frablo3" localSheetId="7">[25]Volumenes!#REF!</definedName>
    <definedName name="frablo3">[25]Volumenes!#REF!</definedName>
    <definedName name="Frag" localSheetId="2">#REF!</definedName>
    <definedName name="Frag" localSheetId="3">#REF!</definedName>
    <definedName name="Frag" localSheetId="4">#REF!</definedName>
    <definedName name="Frag" localSheetId="5">#REF!</definedName>
    <definedName name="Frag" localSheetId="6">#REF!</definedName>
    <definedName name="Frag" localSheetId="7">#REF!</definedName>
    <definedName name="Frag">#REF!</definedName>
    <definedName name="FRAGU1" localSheetId="2">[25]Volumenes!#REF!</definedName>
    <definedName name="FRAGU1" localSheetId="3">[25]Volumenes!#REF!</definedName>
    <definedName name="FRAGU1" localSheetId="4">[25]Volumenes!#REF!</definedName>
    <definedName name="FRAGU1" localSheetId="5">[25]Volumenes!#REF!</definedName>
    <definedName name="FRAGU1" localSheetId="6">[25]Volumenes!#REF!</definedName>
    <definedName name="FRAGU1" localSheetId="7">[25]Volumenes!#REF!</definedName>
    <definedName name="FRAGU1">[25]Volumenes!#REF!</definedName>
    <definedName name="FRAGUA" localSheetId="2">#REF!</definedName>
    <definedName name="FRAGUA" localSheetId="3">#REF!</definedName>
    <definedName name="FRAGUA" localSheetId="4">#REF!</definedName>
    <definedName name="FRAGUA" localSheetId="5">#REF!</definedName>
    <definedName name="FRAGUA" localSheetId="6">#REF!</definedName>
    <definedName name="FRAGUA" localSheetId="7">#REF!</definedName>
    <definedName name="FRAGUA" localSheetId="0">#REF!</definedName>
    <definedName name="FRAGUA">#REF!</definedName>
    <definedName name="fraguach" localSheetId="2">#REF!</definedName>
    <definedName name="fraguach" localSheetId="4">#REF!</definedName>
    <definedName name="fraguach" localSheetId="7">#REF!</definedName>
    <definedName name="fraguach">#REF!</definedName>
    <definedName name="fraguache">[99]Análisis!$D$1042</definedName>
    <definedName name="fred" localSheetId="2">#REF!</definedName>
    <definedName name="fred" localSheetId="3">#REF!</definedName>
    <definedName name="fred" localSheetId="4">#REF!</definedName>
    <definedName name="fred" localSheetId="5">#REF!</definedName>
    <definedName name="fred" localSheetId="6">#REF!</definedName>
    <definedName name="fred" localSheetId="7">#REF!</definedName>
    <definedName name="fred">#REF!</definedName>
    <definedName name="frefg" localSheetId="2">[84]GONZALO!#REF!</definedName>
    <definedName name="frefg" localSheetId="3">[84]GONZALO!#REF!</definedName>
    <definedName name="frefg" localSheetId="4">[84]GONZALO!#REF!</definedName>
    <definedName name="frefg" localSheetId="5">[84]GONZALO!#REF!</definedName>
    <definedName name="frefg" localSheetId="6">[84]GONZALO!#REF!</definedName>
    <definedName name="frefg" localSheetId="7">[84]GONZALO!#REF!</definedName>
    <definedName name="frefg">[84]GONZALO!#REF!</definedName>
    <definedName name="FREG1HG" localSheetId="2">#REF!</definedName>
    <definedName name="FREG1HG" localSheetId="3">#REF!</definedName>
    <definedName name="FREG1HG" localSheetId="4">#REF!</definedName>
    <definedName name="FREG1HG" localSheetId="5">#REF!</definedName>
    <definedName name="FREG1HG" localSheetId="6">#REF!</definedName>
    <definedName name="FREG1HG" localSheetId="7">#REF!</definedName>
    <definedName name="FREG1HG" localSheetId="0">#REF!</definedName>
    <definedName name="FREG1HG">#REF!</definedName>
    <definedName name="FREG1PVCCPVC" localSheetId="2">#REF!</definedName>
    <definedName name="FREG1PVCCPVC" localSheetId="4">#REF!</definedName>
    <definedName name="FREG1PVCCPVC" localSheetId="7">#REF!</definedName>
    <definedName name="FREG1PVCCPVC">#REF!</definedName>
    <definedName name="freg2">[71]Analisis!$E$900</definedName>
    <definedName name="FREG2HG" localSheetId="2">#REF!</definedName>
    <definedName name="FREG2HG" localSheetId="3">#REF!</definedName>
    <definedName name="FREG2HG" localSheetId="4">#REF!</definedName>
    <definedName name="FREG2HG" localSheetId="5">#REF!</definedName>
    <definedName name="FREG2HG" localSheetId="6">#REF!</definedName>
    <definedName name="FREG2HG" localSheetId="7">#REF!</definedName>
    <definedName name="FREG2HG" localSheetId="0">#REF!</definedName>
    <definedName name="FREG2HG">#REF!</definedName>
    <definedName name="FREG2PVCCPVC" localSheetId="2">#REF!</definedName>
    <definedName name="FREG2PVCCPVC" localSheetId="4">#REF!</definedName>
    <definedName name="FREG2PVCCPVC" localSheetId="7">#REF!</definedName>
    <definedName name="FREG2PVCCPVC">#REF!</definedName>
    <definedName name="Fregadero" localSheetId="2">#REF!</definedName>
    <definedName name="Fregadero" localSheetId="4">#REF!</definedName>
    <definedName name="Fregadero" localSheetId="7">#REF!</definedName>
    <definedName name="Fregadero">#REF!</definedName>
    <definedName name="FREGADEROSENCILLOC">[94]Analisis!$F$636</definedName>
    <definedName name="FREGADEROSENCILLOCAMBIO">[43]Analisis!$F$648</definedName>
    <definedName name="FREGDOBLE" localSheetId="2">#REF!</definedName>
    <definedName name="FREGDOBLE" localSheetId="3">#REF!</definedName>
    <definedName name="FREGDOBLE" localSheetId="4">#REF!</definedName>
    <definedName name="FREGDOBLE" localSheetId="5">#REF!</definedName>
    <definedName name="FREGDOBLE" localSheetId="6">#REF!</definedName>
    <definedName name="FREGDOBLE" localSheetId="7">#REF!</definedName>
    <definedName name="FREGDOBLE" localSheetId="0">#REF!</definedName>
    <definedName name="FREGDOBLE">#REF!</definedName>
    <definedName name="FREGRADERODOBLE" localSheetId="2">#REF!</definedName>
    <definedName name="FREGRADERODOBLE" localSheetId="3">#REF!</definedName>
    <definedName name="FREGRADERODOBLE" localSheetId="4">#REF!</definedName>
    <definedName name="FREGRADERODOBLE" localSheetId="5">#REF!</definedName>
    <definedName name="FREGRADERODOBLE" localSheetId="6">#REF!</definedName>
    <definedName name="FREGRADERODOBLE" localSheetId="7">#REF!</definedName>
    <definedName name="FREGRADERODOBLE" localSheetId="0">#REF!</definedName>
    <definedName name="FREGRADERODOBLE">#REF!</definedName>
    <definedName name="FREGSENCILLO">[35]Materiales!$E$544</definedName>
    <definedName name="Fridel" localSheetId="2">#REF!</definedName>
    <definedName name="Fridel" localSheetId="3">#REF!</definedName>
    <definedName name="Fridel" localSheetId="4">#REF!</definedName>
    <definedName name="Fridel" localSheetId="5">#REF!</definedName>
    <definedName name="Fridel" localSheetId="6">#REF!</definedName>
    <definedName name="Fridel" localSheetId="7">#REF!</definedName>
    <definedName name="Fridel">#REF!</definedName>
    <definedName name="fuente.entrada">[60]Resumen!$D$21</definedName>
    <definedName name="Full_Print" localSheetId="2">#REF!</definedName>
    <definedName name="Full_Print" localSheetId="3">#REF!</definedName>
    <definedName name="Full_Print" localSheetId="4">#REF!</definedName>
    <definedName name="Full_Print" localSheetId="5">#REF!</definedName>
    <definedName name="Full_Print" localSheetId="6">#REF!</definedName>
    <definedName name="Full_Print" localSheetId="7">#REF!</definedName>
    <definedName name="Full_Print" localSheetId="0">#REF!</definedName>
    <definedName name="Full_Print">#REF!</definedName>
    <definedName name="FZ" localSheetId="2">#REF!</definedName>
    <definedName name="FZ" localSheetId="4">#REF!</definedName>
    <definedName name="FZ" localSheetId="7">#REF!</definedName>
    <definedName name="FZ">#REF!</definedName>
    <definedName name="G" localSheetId="2">#REF!</definedName>
    <definedName name="G" localSheetId="4">#REF!</definedName>
    <definedName name="G" localSheetId="7">#REF!</definedName>
    <definedName name="G">#REF!</definedName>
    <definedName name="G1006ceramica" localSheetId="2">#REF!</definedName>
    <definedName name="G1006ceramica" localSheetId="4">#REF!</definedName>
    <definedName name="G1006ceramica" localSheetId="7">#REF!</definedName>
    <definedName name="G1006ceramica">#REF!</definedName>
    <definedName name="gab">'[34]Pres. '!$E$60</definedName>
    <definedName name="gabc" localSheetId="2">#REF!</definedName>
    <definedName name="gabc" localSheetId="3">#REF!</definedName>
    <definedName name="gabc" localSheetId="4">#REF!</definedName>
    <definedName name="gabc" localSheetId="5">#REF!</definedName>
    <definedName name="gabc" localSheetId="6">#REF!</definedName>
    <definedName name="gabc" localSheetId="7">#REF!</definedName>
    <definedName name="gabc">#REF!</definedName>
    <definedName name="GABCONINC01" localSheetId="3">#REF!</definedName>
    <definedName name="GABCONINC01" localSheetId="4">#REF!</definedName>
    <definedName name="GABCONINC01" localSheetId="5">#REF!</definedName>
    <definedName name="GABCONINC01" localSheetId="6">#REF!</definedName>
    <definedName name="GABCONINC01" localSheetId="7">#REF!</definedName>
    <definedName name="GABCONINC01">'[86]LISTA DE MATERIALES'!$C$159</definedName>
    <definedName name="Gabinete.pared.cocina.caoba" localSheetId="2">#REF!</definedName>
    <definedName name="Gabinete.pared.cocina.caoba" localSheetId="4">#REF!</definedName>
    <definedName name="Gabinete.pared.cocina.caoba" localSheetId="7">#REF!</definedName>
    <definedName name="Gabinete.pared.cocina.caoba">#REF!</definedName>
    <definedName name="Gabinete.piso.baño.caoba" localSheetId="2">#REF!</definedName>
    <definedName name="Gabinete.piso.baño.caoba" localSheetId="4">#REF!</definedName>
    <definedName name="Gabinete.piso.baño.caoba" localSheetId="7">#REF!</definedName>
    <definedName name="Gabinete.piso.baño.caoba">#REF!</definedName>
    <definedName name="Gabinete.piso.cocina.caoba" localSheetId="2">#REF!</definedName>
    <definedName name="Gabinete.piso.cocina.caoba" localSheetId="4">#REF!</definedName>
    <definedName name="Gabinete.piso.cocina.caoba" localSheetId="7">#REF!</definedName>
    <definedName name="Gabinete.piso.cocina.caoba">#REF!</definedName>
    <definedName name="GABINETEPARED">[43]Analisis!$E$778</definedName>
    <definedName name="GABINETEPINOPARED">[42]Analisis!$E$961</definedName>
    <definedName name="GABINETEPINOPISO">[42]Analisis!$E$962</definedName>
    <definedName name="GABINETEPISO">[94]Analisis!$E$830</definedName>
    <definedName name="gabinetesandiroba">[113]INSUMOS!$F$303</definedName>
    <definedName name="Gabipared" localSheetId="2">#REF!</definedName>
    <definedName name="Gabipared" localSheetId="3">#REF!</definedName>
    <definedName name="Gabipared" localSheetId="4">#REF!</definedName>
    <definedName name="Gabipared" localSheetId="5">#REF!</definedName>
    <definedName name="Gabipared" localSheetId="6">#REF!</definedName>
    <definedName name="Gabipared" localSheetId="7">#REF!</definedName>
    <definedName name="Gabipared">#REF!</definedName>
    <definedName name="Gabipiso" localSheetId="2">#REF!</definedName>
    <definedName name="Gabipiso" localSheetId="4">#REF!</definedName>
    <definedName name="Gabipiso" localSheetId="7">#REF!</definedName>
    <definedName name="Gabipiso">#REF!</definedName>
    <definedName name="gabp" localSheetId="2">#REF!</definedName>
    <definedName name="gabp" localSheetId="4">#REF!</definedName>
    <definedName name="gabp" localSheetId="7">#REF!</definedName>
    <definedName name="gabp">#REF!</definedName>
    <definedName name="GABPARCA" localSheetId="2">#REF!</definedName>
    <definedName name="GABPARCA" localSheetId="4">#REF!</definedName>
    <definedName name="GABPARCA" localSheetId="7">#REF!</definedName>
    <definedName name="GABPARCA">#REF!</definedName>
    <definedName name="GABPARCAPLY" localSheetId="2">#REF!</definedName>
    <definedName name="GABPARCAPLY" localSheetId="4">#REF!</definedName>
    <definedName name="GABPARCAPLY" localSheetId="7">#REF!</definedName>
    <definedName name="GABPARCAPLY">#REF!</definedName>
    <definedName name="GABPARPI" localSheetId="2">#REF!</definedName>
    <definedName name="GABPARPI" localSheetId="4">#REF!</definedName>
    <definedName name="GABPARPI" localSheetId="7">#REF!</definedName>
    <definedName name="GABPARPI">#REF!</definedName>
    <definedName name="GABPARPIPLY" localSheetId="2">#REF!</definedName>
    <definedName name="GABPARPIPLY" localSheetId="4">#REF!</definedName>
    <definedName name="GABPARPIPLY" localSheetId="7">#REF!</definedName>
    <definedName name="GABPARPIPLY">#REF!</definedName>
    <definedName name="GABPISCA" localSheetId="2">#REF!</definedName>
    <definedName name="GABPISCA" localSheetId="4">#REF!</definedName>
    <definedName name="GABPISCA" localSheetId="7">#REF!</definedName>
    <definedName name="GABPISCA">#REF!</definedName>
    <definedName name="GABPISCAPLY" localSheetId="2">#REF!</definedName>
    <definedName name="GABPISCAPLY" localSheetId="4">#REF!</definedName>
    <definedName name="GABPISCAPLY" localSheetId="7">#REF!</definedName>
    <definedName name="GABPISCAPLY">#REF!</definedName>
    <definedName name="GABPISPI" localSheetId="2">#REF!</definedName>
    <definedName name="GABPISPI" localSheetId="4">#REF!</definedName>
    <definedName name="GABPISPI" localSheetId="7">#REF!</definedName>
    <definedName name="GABPISPI">#REF!</definedName>
    <definedName name="GABPISPIPLY" localSheetId="2">#REF!</definedName>
    <definedName name="GABPISPIPLY" localSheetId="4">#REF!</definedName>
    <definedName name="GABPISPIPLY" localSheetId="7">#REF!</definedName>
    <definedName name="GABPISPIPLY">#REF!</definedName>
    <definedName name="GAPACAPLY">[62]Mat!$D$99</definedName>
    <definedName name="Garita" localSheetId="2">#REF!</definedName>
    <definedName name="Garita" localSheetId="3">#REF!</definedName>
    <definedName name="Garita" localSheetId="4">#REF!</definedName>
    <definedName name="Garita" localSheetId="5">#REF!</definedName>
    <definedName name="Garita" localSheetId="6">#REF!</definedName>
    <definedName name="Garita" localSheetId="7">#REF!</definedName>
    <definedName name="Garita">#REF!</definedName>
    <definedName name="GASOI" localSheetId="2">#REF!</definedName>
    <definedName name="GASOI" localSheetId="3">#REF!</definedName>
    <definedName name="GASOI" localSheetId="4">#REF!</definedName>
    <definedName name="GASOI" localSheetId="5">#REF!</definedName>
    <definedName name="GASOI" localSheetId="6">#REF!</definedName>
    <definedName name="GASOI" localSheetId="7">#REF!</definedName>
    <definedName name="GASOI" localSheetId="0">#REF!</definedName>
    <definedName name="GASOI">#REF!</definedName>
    <definedName name="GASOIL" localSheetId="2">#REF!</definedName>
    <definedName name="GASOIL" localSheetId="4">#REF!</definedName>
    <definedName name="GASOIL" localSheetId="7">#REF!</definedName>
    <definedName name="GASOIL">#REF!</definedName>
    <definedName name="GASOLINA">[114]INS!$D$561</definedName>
    <definedName name="GASTOSGENERALES" localSheetId="2">#REF!</definedName>
    <definedName name="GASTOSGENERALES" localSheetId="3">#REF!</definedName>
    <definedName name="GASTOSGENERALES" localSheetId="4">#REF!</definedName>
    <definedName name="GASTOSGENERALES" localSheetId="5">#REF!</definedName>
    <definedName name="GASTOSGENERALES" localSheetId="6">#REF!</definedName>
    <definedName name="GASTOSGENERALES" localSheetId="7">#REF!</definedName>
    <definedName name="GASTOSGENERALES">#REF!</definedName>
    <definedName name="GASTOSGENERALES_2">"$#REF!.$#REF!$#REF!"</definedName>
    <definedName name="GASTOSGENERALES_3">"$#REF!.$#REF!$#REF!"</definedName>
    <definedName name="GASTOSGENERALESA" localSheetId="2">#REF!</definedName>
    <definedName name="GASTOSGENERALESA" localSheetId="3">#REF!</definedName>
    <definedName name="GASTOSGENERALESA" localSheetId="4">#REF!</definedName>
    <definedName name="GASTOSGENERALESA" localSheetId="5">#REF!</definedName>
    <definedName name="GASTOSGENERALESA" localSheetId="6">#REF!</definedName>
    <definedName name="GASTOSGENERALESA" localSheetId="7">#REF!</definedName>
    <definedName name="GASTOSGENERALESA">#REF!</definedName>
    <definedName name="GASTOSGENERALESA_2">"$#REF!.$#REF!$#REF!"</definedName>
    <definedName name="GASTOSGENERALESA_3">"$#REF!.$#REF!$#REF!"</definedName>
    <definedName name="GENERACION" localSheetId="2">#REF!</definedName>
    <definedName name="GENERACION" localSheetId="3">#REF!</definedName>
    <definedName name="GENERACION" localSheetId="4">#REF!</definedName>
    <definedName name="GENERACION" localSheetId="5">#REF!</definedName>
    <definedName name="GENERACION" localSheetId="6">#REF!</definedName>
    <definedName name="GENERACION" localSheetId="7">#REF!</definedName>
    <definedName name="GENERACION">#REF!</definedName>
    <definedName name="gissel" localSheetId="2">#REF!</definedName>
    <definedName name="gissel" localSheetId="4">#REF!</definedName>
    <definedName name="gissel" localSheetId="7">#REF!</definedName>
    <definedName name="gissel">#REF!</definedName>
    <definedName name="glob" localSheetId="2">'[34]Pres. '!#REF!</definedName>
    <definedName name="glob" localSheetId="3">'[34]Pres. '!#REF!</definedName>
    <definedName name="glob" localSheetId="4">'[34]Pres. '!#REF!</definedName>
    <definedName name="glob" localSheetId="5">'[34]Pres. '!#REF!</definedName>
    <definedName name="glob" localSheetId="6">'[34]Pres. '!#REF!</definedName>
    <definedName name="glob" localSheetId="7">'[34]Pres. '!#REF!</definedName>
    <definedName name="glob" localSheetId="0">'[34]Pres. '!#REF!</definedName>
    <definedName name="glob">'[34]Pres. '!#REF!</definedName>
    <definedName name="GLOB6INST">[43]Analisis!$F$436</definedName>
    <definedName name="GLOB8INST">[43]Analisis!$F$441</definedName>
    <definedName name="globo">'[115]Pres. Adic.Y'!$E$43</definedName>
    <definedName name="GLOBO6">[35]Materiales!$E$55</definedName>
    <definedName name="GLOBO8">[35]Materiales!$E$56</definedName>
    <definedName name="got">[71]Analisis!$E$800</definedName>
    <definedName name="Gotero.Colgante" localSheetId="2">#REF!</definedName>
    <definedName name="Gotero.Colgante" localSheetId="3">#REF!</definedName>
    <definedName name="Gotero.Colgante" localSheetId="4">#REF!</definedName>
    <definedName name="Gotero.Colgante" localSheetId="5">#REF!</definedName>
    <definedName name="Gotero.Colgante" localSheetId="6">#REF!</definedName>
    <definedName name="Gotero.Colgante" localSheetId="7">#REF!</definedName>
    <definedName name="Gotero.Colgante">#REF!</definedName>
    <definedName name="GOTEROCOL" localSheetId="2">#REF!</definedName>
    <definedName name="GOTEROCOL" localSheetId="4">#REF!</definedName>
    <definedName name="GOTEROCOL" localSheetId="7">#REF!</definedName>
    <definedName name="GOTEROCOL">#REF!</definedName>
    <definedName name="GOTEROCOLGANTE">[42]Analisis!$F$1064</definedName>
    <definedName name="GOTERORAN" localSheetId="2">#REF!</definedName>
    <definedName name="GOTERORAN" localSheetId="3">#REF!</definedName>
    <definedName name="GOTERORAN" localSheetId="4">#REF!</definedName>
    <definedName name="GOTERORAN" localSheetId="5">#REF!</definedName>
    <definedName name="GOTERORAN" localSheetId="6">#REF!</definedName>
    <definedName name="GOTERORAN" localSheetId="7">#REF!</definedName>
    <definedName name="GOTERORAN" localSheetId="0">#REF!</definedName>
    <definedName name="GOTERORAN">#REF!</definedName>
    <definedName name="GOTERORANURA">[43]Analisis!$F$889</definedName>
    <definedName name="GRAA_LAV_CLASIF">'[61]MATERIALES LISTADO'!$D$10</definedName>
    <definedName name="GRADER12G">[51]EQUIPOS!$I$11</definedName>
    <definedName name="GRANITO">[94]Analisis!$E$157</definedName>
    <definedName name="granito.Blaco.piso" localSheetId="2">#REF!</definedName>
    <definedName name="granito.Blaco.piso" localSheetId="3">#REF!</definedName>
    <definedName name="granito.Blaco.piso" localSheetId="4">#REF!</definedName>
    <definedName name="granito.Blaco.piso" localSheetId="5">#REF!</definedName>
    <definedName name="granito.Blaco.piso" localSheetId="6">#REF!</definedName>
    <definedName name="granito.Blaco.piso" localSheetId="7">#REF!</definedName>
    <definedName name="granito.Blaco.piso">#REF!</definedName>
    <definedName name="Granito.Blanco" localSheetId="2">#REF!</definedName>
    <definedName name="Granito.Blanco" localSheetId="4">#REF!</definedName>
    <definedName name="Granito.Blanco" localSheetId="7">#REF!</definedName>
    <definedName name="Granito.Blanco">#REF!</definedName>
    <definedName name="GRANITO30X30">[43]Analisis!$F$1467</definedName>
    <definedName name="granp">'[115]Pres. Adic.Y'!$E$202</definedName>
    <definedName name="Granzote" localSheetId="2">#REF!</definedName>
    <definedName name="Granzote" localSheetId="3">#REF!</definedName>
    <definedName name="Granzote" localSheetId="4">#REF!</definedName>
    <definedName name="Granzote" localSheetId="5">#REF!</definedName>
    <definedName name="Granzote" localSheetId="6">#REF!</definedName>
    <definedName name="Granzote" localSheetId="7">#REF!</definedName>
    <definedName name="Granzote">#REF!</definedName>
    <definedName name="GRANZOTEF" localSheetId="2">#REF!</definedName>
    <definedName name="GRANZOTEF" localSheetId="4">#REF!</definedName>
    <definedName name="GRANZOTEF" localSheetId="5">#REF!</definedName>
    <definedName name="GRANZOTEF" localSheetId="6">#REF!</definedName>
    <definedName name="GRANZOTEF" localSheetId="7">#REF!</definedName>
    <definedName name="GRANZOTEF">#REF!</definedName>
    <definedName name="GRANZOTEG" localSheetId="2">#REF!</definedName>
    <definedName name="GRANZOTEG" localSheetId="4">#REF!</definedName>
    <definedName name="GRANZOTEG" localSheetId="5">#REF!</definedName>
    <definedName name="GRANZOTEG" localSheetId="6">#REF!</definedName>
    <definedName name="GRANZOTEG" localSheetId="7">#REF!</definedName>
    <definedName name="GRANZOTEG">#REF!</definedName>
    <definedName name="GRAVA" localSheetId="2">#REF!</definedName>
    <definedName name="GRAVA" localSheetId="4">#REF!</definedName>
    <definedName name="GRAVA" localSheetId="7">#REF!</definedName>
    <definedName name="GRAVA">#REF!</definedName>
    <definedName name="Grava_de_1_2__3_4__Clasificada" localSheetId="2">[21]Insumos!#REF!</definedName>
    <definedName name="Grava_de_1_2__3_4__Clasificada" localSheetId="4">[21]Insumos!#REF!</definedName>
    <definedName name="Grava_de_1_2__3_4__Clasificada" localSheetId="7">[21]Insumos!#REF!</definedName>
    <definedName name="Grava_de_1_2__3_4__Clasificada">[21]Insumos!#REF!</definedName>
    <definedName name="GRAVA38" localSheetId="2">#REF!</definedName>
    <definedName name="GRAVA38" localSheetId="3">#REF!</definedName>
    <definedName name="GRAVA38" localSheetId="4">#REF!</definedName>
    <definedName name="GRAVA38" localSheetId="5">#REF!</definedName>
    <definedName name="GRAVA38" localSheetId="6">#REF!</definedName>
    <definedName name="GRAVA38" localSheetId="7">#REF!</definedName>
    <definedName name="GRAVA38" localSheetId="0">#REF!</definedName>
    <definedName name="GRAVA38">#REF!</definedName>
    <definedName name="GRAVACOM" localSheetId="3">[5]Mat!$D$30</definedName>
    <definedName name="GRAVACOM" localSheetId="4">[5]Mat!$D$30</definedName>
    <definedName name="GRAVACOM" localSheetId="5">[5]Mat!$D$30</definedName>
    <definedName name="GRAVACOM" localSheetId="6">[5]Mat!$D$30</definedName>
    <definedName name="GRAVACOM" localSheetId="7">[5]Mat!$D$30</definedName>
    <definedName name="GRAVACOM" localSheetId="0">[5]Mat!$D$30</definedName>
    <definedName name="GRAVACOM">[6]Mat!$D$30</definedName>
    <definedName name="GRAVAL" localSheetId="2">#REF!</definedName>
    <definedName name="GRAVAL" localSheetId="3">#REF!</definedName>
    <definedName name="GRAVAL" localSheetId="4">#REF!</definedName>
    <definedName name="GRAVAL" localSheetId="5">#REF!</definedName>
    <definedName name="GRAVAL" localSheetId="6">#REF!</definedName>
    <definedName name="GRAVAL" localSheetId="7">#REF!</definedName>
    <definedName name="GRAVAL" localSheetId="0">#REF!</definedName>
    <definedName name="GRAVAL">#REF!</definedName>
    <definedName name="Gravilla" localSheetId="2">#REF!</definedName>
    <definedName name="Gravilla" localSheetId="4">#REF!</definedName>
    <definedName name="Gravilla" localSheetId="7">#REF!</definedName>
    <definedName name="Gravilla">#REF!</definedName>
    <definedName name="Gravilla_1_2__3_16__Clasificada" localSheetId="2">[21]Insumos!#REF!</definedName>
    <definedName name="Gravilla_1_2__3_16__Clasificada" localSheetId="4">[21]Insumos!#REF!</definedName>
    <definedName name="Gravilla_1_2__3_16__Clasificada" localSheetId="7">[21]Insumos!#REF!</definedName>
    <definedName name="Gravilla_1_2__3_16__Clasificada">[21]Insumos!#REF!</definedName>
    <definedName name="Gravilla_de_3_4__3_8__Clasificada" localSheetId="2">[21]Insumos!#REF!</definedName>
    <definedName name="Gravilla_de_3_4__3_8__Clasificada" localSheetId="4">[21]Insumos!#REF!</definedName>
    <definedName name="Gravilla_de_3_4__3_8__Clasificada" localSheetId="7">[21]Insumos!#REF!</definedName>
    <definedName name="Gravilla_de_3_4__3_8__Clasificada">[21]Insumos!#REF!</definedName>
    <definedName name="Gravilla3.8" localSheetId="2">#REF!</definedName>
    <definedName name="Gravilla3.8" localSheetId="3">#REF!</definedName>
    <definedName name="Gravilla3.8" localSheetId="4">#REF!</definedName>
    <definedName name="Gravilla3.8" localSheetId="5">#REF!</definedName>
    <definedName name="Gravilla3.8" localSheetId="6">#REF!</definedName>
    <definedName name="Gravilla3.8" localSheetId="7">#REF!</definedName>
    <definedName name="Gravilla3.8">#REF!</definedName>
    <definedName name="Grúa_Manitowoc_2900" localSheetId="2">[57]Insumos!#REF!</definedName>
    <definedName name="Grúa_Manitowoc_2900" localSheetId="3">[57]Insumos!#REF!</definedName>
    <definedName name="Grúa_Manitowoc_2900" localSheetId="4">[57]Insumos!#REF!</definedName>
    <definedName name="Grúa_Manitowoc_2900" localSheetId="5">[57]Insumos!#REF!</definedName>
    <definedName name="Grúa_Manitowoc_2900" localSheetId="6">[57]Insumos!#REF!</definedName>
    <definedName name="Grúa_Manitowoc_2900" localSheetId="7">[57]Insumos!#REF!</definedName>
    <definedName name="Grúa_Manitowoc_2900">[57]Insumos!#REF!</definedName>
    <definedName name="Grúa_Manitowoc_2900_2">#N/A</definedName>
    <definedName name="Grúa_Manitowoc_2900_3">#N/A</definedName>
    <definedName name="guarderas" localSheetId="2">#REF!</definedName>
    <definedName name="guarderas" localSheetId="3">#REF!</definedName>
    <definedName name="guarderas" localSheetId="4">#REF!</definedName>
    <definedName name="guarderas" localSheetId="5">#REF!</definedName>
    <definedName name="guarderas" localSheetId="6">#REF!</definedName>
    <definedName name="guarderas" localSheetId="7">#REF!</definedName>
    <definedName name="guarderas">#REF!</definedName>
    <definedName name="H" localSheetId="1">[12]Senalizacion!#REF!</definedName>
    <definedName name="H" localSheetId="2">[12]Senalizacion!#REF!</definedName>
    <definedName name="H" localSheetId="3">[13]Senalizacion!#REF!</definedName>
    <definedName name="H" localSheetId="4">[13]Senalizacion!#REF!</definedName>
    <definedName name="H" localSheetId="5">[13]Senalizacion!#REF!</definedName>
    <definedName name="H" localSheetId="6">[13]Senalizacion!#REF!</definedName>
    <definedName name="H" localSheetId="7">[13]Senalizacion!#REF!</definedName>
    <definedName name="H" localSheetId="0">[13]Senalizacion!#REF!</definedName>
    <definedName name="H">[12]Senalizacion!#REF!</definedName>
    <definedName name="H140KG" localSheetId="2">#REF!</definedName>
    <definedName name="H140KG" localSheetId="4">#REF!</definedName>
    <definedName name="H140KG" localSheetId="7">#REF!</definedName>
    <definedName name="H140KG" localSheetId="0">#REF!</definedName>
    <definedName name="H140KG">#REF!</definedName>
    <definedName name="H240KG" localSheetId="3">'[5]anal term'!$G$1520</definedName>
    <definedName name="H240KG" localSheetId="4">'[5]anal term'!$G$1520</definedName>
    <definedName name="H240KG" localSheetId="5">'[5]anal term'!$G$1520</definedName>
    <definedName name="H240KG" localSheetId="6">'[5]anal term'!$G$1520</definedName>
    <definedName name="H240KG" localSheetId="7">'[5]anal term'!$G$1520</definedName>
    <definedName name="H240KG" localSheetId="0">'[5]anal term'!$G$1520</definedName>
    <definedName name="H240KG">'[6]anal term'!$G$1520</definedName>
    <definedName name="ha">'[116]Anal. horm.'!$F$1058</definedName>
    <definedName name="haa">'[116]Anal. horm.'!$F$1100</definedName>
    <definedName name="HAANT4015124238" localSheetId="2">#REF!</definedName>
    <definedName name="HAANT4015124238" localSheetId="3">#REF!</definedName>
    <definedName name="HAANT4015124238" localSheetId="4">#REF!</definedName>
    <definedName name="HAANT4015124238" localSheetId="5">#REF!</definedName>
    <definedName name="HAANT4015124238" localSheetId="6">#REF!</definedName>
    <definedName name="HAANT4015124238" localSheetId="7">#REF!</definedName>
    <definedName name="HAANT4015124238" localSheetId="0">#REF!</definedName>
    <definedName name="HAANT4015124238">#REF!</definedName>
    <definedName name="HAANT4015180238" localSheetId="2">#REF!</definedName>
    <definedName name="HAANT4015180238" localSheetId="4">#REF!</definedName>
    <definedName name="HAANT4015180238" localSheetId="7">#REF!</definedName>
    <definedName name="HAANT4015180238">#REF!</definedName>
    <definedName name="HAANT4015210238" localSheetId="2">#REF!</definedName>
    <definedName name="HAANT4015210238" localSheetId="4">#REF!</definedName>
    <definedName name="HAANT4015210238" localSheetId="7">#REF!</definedName>
    <definedName name="HAANT4015210238">#REF!</definedName>
    <definedName name="HAANT4015240238" localSheetId="2">#REF!</definedName>
    <definedName name="HAANT4015240238" localSheetId="4">#REF!</definedName>
    <definedName name="HAANT4015240238" localSheetId="7">#REF!</definedName>
    <definedName name="HAANT4015240238">#REF!</definedName>
    <definedName name="HAARLOS" localSheetId="2">'[25]Anal. horm.'!#REF!</definedName>
    <definedName name="HAARLOS" localSheetId="4">'[25]Anal. horm.'!#REF!</definedName>
    <definedName name="HAARLOS" localSheetId="7">'[25]Anal. horm.'!#REF!</definedName>
    <definedName name="HAARLOS">'[25]Anal. horm.'!#REF!</definedName>
    <definedName name="HAASC1" localSheetId="2">[25]Volumenes!#REF!</definedName>
    <definedName name="HAASC1" localSheetId="4">[25]Volumenes!#REF!</definedName>
    <definedName name="HAASC1" localSheetId="7">[25]Volumenes!#REF!</definedName>
    <definedName name="HAASC1">[25]Volumenes!#REF!</definedName>
    <definedName name="HAC40X30" localSheetId="2">'[25]Anal. horm.'!#REF!</definedName>
    <definedName name="HAC40X30" localSheetId="4">'[25]Anal. horm.'!#REF!</definedName>
    <definedName name="HAC40X30" localSheetId="7">'[25]Anal. horm.'!#REF!</definedName>
    <definedName name="HAC40X30">'[25]Anal. horm.'!#REF!</definedName>
    <definedName name="HACO10" localSheetId="2">[25]Volumenes!#REF!</definedName>
    <definedName name="HACO10" localSheetId="4">[25]Volumenes!#REF!</definedName>
    <definedName name="HACO10" localSheetId="7">[25]Volumenes!#REF!</definedName>
    <definedName name="HACO10">[25]Volumenes!#REF!</definedName>
    <definedName name="HACO11" localSheetId="2">[25]Volumenes!#REF!</definedName>
    <definedName name="HACO11" localSheetId="4">[25]Volumenes!#REF!</definedName>
    <definedName name="HACO11" localSheetId="7">[25]Volumenes!#REF!</definedName>
    <definedName name="HACO11">[25]Volumenes!#REF!</definedName>
    <definedName name="HACO12" localSheetId="2">[25]Volumenes!#REF!</definedName>
    <definedName name="HACO12" localSheetId="4">[25]Volumenes!#REF!</definedName>
    <definedName name="HACO12" localSheetId="7">[25]Volumenes!#REF!</definedName>
    <definedName name="HACO12">[25]Volumenes!#REF!</definedName>
    <definedName name="haco2.7" localSheetId="2">'[25]Anal. horm.'!#REF!</definedName>
    <definedName name="haco2.7" localSheetId="4">'[25]Anal. horm.'!#REF!</definedName>
    <definedName name="haco2.7" localSheetId="7">'[25]Anal. horm.'!#REF!</definedName>
    <definedName name="haco2.7">'[25]Anal. horm.'!#REF!</definedName>
    <definedName name="HACO3" localSheetId="2">'[25]Anal. horm.'!#REF!</definedName>
    <definedName name="HACO3" localSheetId="4">'[25]Anal. horm.'!#REF!</definedName>
    <definedName name="HACO3" localSheetId="7">'[25]Anal. horm.'!#REF!</definedName>
    <definedName name="HACO3">'[25]Anal. horm.'!#REF!</definedName>
    <definedName name="haco3.1" localSheetId="2">[25]Volumenes!#REF!</definedName>
    <definedName name="haco3.1" localSheetId="4">[25]Volumenes!#REF!</definedName>
    <definedName name="haco3.1" localSheetId="7">[25]Volumenes!#REF!</definedName>
    <definedName name="haco3.1">[25]Volumenes!#REF!</definedName>
    <definedName name="haco3.10" localSheetId="2">[25]Volumenes!#REF!</definedName>
    <definedName name="haco3.10" localSheetId="4">[25]Volumenes!#REF!</definedName>
    <definedName name="haco3.10" localSheetId="7">[25]Volumenes!#REF!</definedName>
    <definedName name="haco3.10">[25]Volumenes!#REF!</definedName>
    <definedName name="haco3.11" localSheetId="2">[25]Volumenes!#REF!</definedName>
    <definedName name="haco3.11" localSheetId="4">[25]Volumenes!#REF!</definedName>
    <definedName name="haco3.11" localSheetId="7">[25]Volumenes!#REF!</definedName>
    <definedName name="haco3.11">[25]Volumenes!#REF!</definedName>
    <definedName name="haco3.12" localSheetId="2">[25]Volumenes!#REF!</definedName>
    <definedName name="haco3.12" localSheetId="4">[25]Volumenes!#REF!</definedName>
    <definedName name="haco3.12" localSheetId="7">[25]Volumenes!#REF!</definedName>
    <definedName name="haco3.12">[25]Volumenes!#REF!</definedName>
    <definedName name="haco3.2" localSheetId="2">[25]Volumenes!#REF!</definedName>
    <definedName name="haco3.2" localSheetId="4">[25]Volumenes!#REF!</definedName>
    <definedName name="haco3.2" localSheetId="7">[25]Volumenes!#REF!</definedName>
    <definedName name="haco3.2">[25]Volumenes!#REF!</definedName>
    <definedName name="haco3.3" localSheetId="2">[25]Volumenes!#REF!</definedName>
    <definedName name="haco3.3" localSheetId="4">[25]Volumenes!#REF!</definedName>
    <definedName name="haco3.3" localSheetId="7">[25]Volumenes!#REF!</definedName>
    <definedName name="haco3.3">[25]Volumenes!#REF!</definedName>
    <definedName name="haco3.4" localSheetId="2">[25]Volumenes!#REF!</definedName>
    <definedName name="haco3.4" localSheetId="4">[25]Volumenes!#REF!</definedName>
    <definedName name="haco3.4" localSheetId="7">[25]Volumenes!#REF!</definedName>
    <definedName name="haco3.4">[25]Volumenes!#REF!</definedName>
    <definedName name="haco3.5" localSheetId="2">[25]Volumenes!#REF!</definedName>
    <definedName name="haco3.5" localSheetId="4">[25]Volumenes!#REF!</definedName>
    <definedName name="haco3.5" localSheetId="7">[25]Volumenes!#REF!</definedName>
    <definedName name="haco3.5">[25]Volumenes!#REF!</definedName>
    <definedName name="haco3.6" localSheetId="2">[25]Volumenes!#REF!</definedName>
    <definedName name="haco3.6" localSheetId="4">[25]Volumenes!#REF!</definedName>
    <definedName name="haco3.6" localSheetId="7">[25]Volumenes!#REF!</definedName>
    <definedName name="haco3.6">[25]Volumenes!#REF!</definedName>
    <definedName name="haco3.7" localSheetId="2">[25]Volumenes!#REF!</definedName>
    <definedName name="haco3.7" localSheetId="4">[25]Volumenes!#REF!</definedName>
    <definedName name="haco3.7" localSheetId="7">[25]Volumenes!#REF!</definedName>
    <definedName name="haco3.7">[25]Volumenes!#REF!</definedName>
    <definedName name="haco3.8" localSheetId="2">[25]Volumenes!#REF!</definedName>
    <definedName name="haco3.8" localSheetId="4">[25]Volumenes!#REF!</definedName>
    <definedName name="haco3.8" localSheetId="7">[25]Volumenes!#REF!</definedName>
    <definedName name="haco3.8">[25]Volumenes!#REF!</definedName>
    <definedName name="haco3.9" localSheetId="2">[25]Volumenes!#REF!</definedName>
    <definedName name="haco3.9" localSheetId="4">[25]Volumenes!#REF!</definedName>
    <definedName name="haco3.9" localSheetId="7">[25]Volumenes!#REF!</definedName>
    <definedName name="haco3.9">[25]Volumenes!#REF!</definedName>
    <definedName name="HACO30X30" localSheetId="2">'[25]Anal. horm.'!#REF!</definedName>
    <definedName name="HACO30X30" localSheetId="4">'[25]Anal. horm.'!#REF!</definedName>
    <definedName name="HACO30X30" localSheetId="7">'[25]Anal. horm.'!#REF!</definedName>
    <definedName name="HACO30X30">'[25]Anal. horm.'!#REF!</definedName>
    <definedName name="HACO40X30" localSheetId="2">'[25]Anal. horm.'!#REF!</definedName>
    <definedName name="HACO40X30" localSheetId="4">'[25]Anal. horm.'!#REF!</definedName>
    <definedName name="HACO40X30" localSheetId="7">'[25]Anal. horm.'!#REF!</definedName>
    <definedName name="HACO40X30">'[25]Anal. horm.'!#REF!</definedName>
    <definedName name="HACO40X60" localSheetId="2">'[25]Anal. horm.'!#REF!</definedName>
    <definedName name="HACO40X60" localSheetId="4">'[25]Anal. horm.'!#REF!</definedName>
    <definedName name="HACO40X60" localSheetId="7">'[25]Anal. horm.'!#REF!</definedName>
    <definedName name="HACO40X60">'[25]Anal. horm.'!#REF!</definedName>
    <definedName name="HACO5" localSheetId="2">[25]Volumenes!#REF!</definedName>
    <definedName name="HACO5" localSheetId="4">[25]Volumenes!#REF!</definedName>
    <definedName name="HACO5" localSheetId="7">[25]Volumenes!#REF!</definedName>
    <definedName name="HACO5">[25]Volumenes!#REF!</definedName>
    <definedName name="HACO6" localSheetId="2">[25]Volumenes!#REF!</definedName>
    <definedName name="HACO6" localSheetId="4">[25]Volumenes!#REF!</definedName>
    <definedName name="HACO6" localSheetId="7">[25]Volumenes!#REF!</definedName>
    <definedName name="HACO6">[25]Volumenes!#REF!</definedName>
    <definedName name="HACO7" localSheetId="2">[25]Volumenes!#REF!</definedName>
    <definedName name="HACO7" localSheetId="4">[25]Volumenes!#REF!</definedName>
    <definedName name="HACO7" localSheetId="7">[25]Volumenes!#REF!</definedName>
    <definedName name="HACO7">[25]Volumenes!#REF!</definedName>
    <definedName name="HACO8" localSheetId="2">[25]Volumenes!#REF!</definedName>
    <definedName name="HACO8" localSheetId="4">[25]Volumenes!#REF!</definedName>
    <definedName name="HACO8" localSheetId="7">[25]Volumenes!#REF!</definedName>
    <definedName name="HACO8">[25]Volumenes!#REF!</definedName>
    <definedName name="HACO9" localSheetId="2">[25]Volumenes!#REF!</definedName>
    <definedName name="HACO9" localSheetId="4">[25]Volumenes!#REF!</definedName>
    <definedName name="HACO9" localSheetId="7">[25]Volumenes!#REF!</definedName>
    <definedName name="HACO9">[25]Volumenes!#REF!</definedName>
    <definedName name="HACOAMAR" localSheetId="2">'[25]Anal. horm.'!#REF!</definedName>
    <definedName name="HACOAMAR" localSheetId="4">'[25]Anal. horm.'!#REF!</definedName>
    <definedName name="HACOAMAR" localSheetId="7">'[25]Anal. horm.'!#REF!</definedName>
    <definedName name="HACOAMAR">'[25]Anal. horm.'!#REF!</definedName>
    <definedName name="HACOC2" localSheetId="2">'[25]Anal. horm.'!#REF!</definedName>
    <definedName name="HACOC2" localSheetId="4">'[25]Anal. horm.'!#REF!</definedName>
    <definedName name="HACOC2" localSheetId="7">'[25]Anal. horm.'!#REF!</definedName>
    <definedName name="HACOC2">'[25]Anal. horm.'!#REF!</definedName>
    <definedName name="HACOL1" localSheetId="2">'[25]Anal. horm.'!#REF!</definedName>
    <definedName name="HACOL1" localSheetId="4">'[25]Anal. horm.'!#REF!</definedName>
    <definedName name="HACOL1" localSheetId="7">'[25]Anal. horm.'!#REF!</definedName>
    <definedName name="HACOL1">'[25]Anal. horm.'!#REF!</definedName>
    <definedName name="HACOL20201244041238A20LIG" localSheetId="2">#REF!</definedName>
    <definedName name="HACOL20201244041238A20LIG" localSheetId="3">#REF!</definedName>
    <definedName name="HACOL20201244041238A20LIG" localSheetId="4">#REF!</definedName>
    <definedName name="HACOL20201244041238A20LIG" localSheetId="5">#REF!</definedName>
    <definedName name="HACOL20201244041238A20LIG" localSheetId="6">#REF!</definedName>
    <definedName name="HACOL20201244041238A20LIG" localSheetId="7">#REF!</definedName>
    <definedName name="HACOL20201244041238A20LIG" localSheetId="0">#REF!</definedName>
    <definedName name="HACOL20201244041238A20LIG">#REF!</definedName>
    <definedName name="HACOL20201244041238A20MANO" localSheetId="2">#REF!</definedName>
    <definedName name="HACOL20201244041238A20MANO" localSheetId="4">#REF!</definedName>
    <definedName name="HACOL20201244041238A20MANO" localSheetId="7">#REF!</definedName>
    <definedName name="HACOL20201244041238A20MANO">#REF!</definedName>
    <definedName name="HACOL20201244043814A20LIG" localSheetId="2">#REF!</definedName>
    <definedName name="HACOL20201244043814A20LIG" localSheetId="4">#REF!</definedName>
    <definedName name="HACOL20201244043814A20LIG" localSheetId="7">#REF!</definedName>
    <definedName name="HACOL20201244043814A20LIG">#REF!</definedName>
    <definedName name="HACOL20201244043814A20MANO" localSheetId="2">#REF!</definedName>
    <definedName name="HACOL20201244043814A20MANO" localSheetId="4">#REF!</definedName>
    <definedName name="HACOL20201244043814A20MANO" localSheetId="7">#REF!</definedName>
    <definedName name="HACOL20201244043814A20MANO">#REF!</definedName>
    <definedName name="HACOL2020180404122538A20" localSheetId="2">#REF!</definedName>
    <definedName name="HACOL2020180404122538A20" localSheetId="4">#REF!</definedName>
    <definedName name="HACOL2020180404122538A20" localSheetId="7">#REF!</definedName>
    <definedName name="HACOL2020180404122538A20">#REF!</definedName>
    <definedName name="HACOL20201804041238A20" localSheetId="2">#REF!</definedName>
    <definedName name="HACOL20201804041238A20" localSheetId="4">#REF!</definedName>
    <definedName name="HACOL20201804041238A20" localSheetId="7">#REF!</definedName>
    <definedName name="HACOL20201804041238A20">#REF!</definedName>
    <definedName name="HACOL2020180604122538A20" localSheetId="2">#REF!</definedName>
    <definedName name="HACOL2020180604122538A20" localSheetId="4">#REF!</definedName>
    <definedName name="HACOL2020180604122538A20" localSheetId="7">#REF!</definedName>
    <definedName name="HACOL2020180604122538A20">#REF!</definedName>
    <definedName name="HACOL20201806041238A20" localSheetId="2">#REF!</definedName>
    <definedName name="HACOL20201806041238A20" localSheetId="4">#REF!</definedName>
    <definedName name="HACOL20201806041238A20" localSheetId="7">#REF!</definedName>
    <definedName name="HACOL20201806041238A20">#REF!</definedName>
    <definedName name="HACOL20301244041238A20LIG" localSheetId="2">#REF!</definedName>
    <definedName name="HACOL20301244041238A20LIG" localSheetId="4">#REF!</definedName>
    <definedName name="HACOL20301244041238A20LIG" localSheetId="7">#REF!</definedName>
    <definedName name="HACOL20301244041238A20LIG">#REF!</definedName>
    <definedName name="HACOL20301244041238A20MANO" localSheetId="2">#REF!</definedName>
    <definedName name="HACOL20301244041238A20MANO" localSheetId="4">#REF!</definedName>
    <definedName name="HACOL20301244041238A20MANO" localSheetId="7">#REF!</definedName>
    <definedName name="HACOL20301244041238A20MANO">#REF!</definedName>
    <definedName name="HACOL2030180604122538A20" localSheetId="2">#REF!</definedName>
    <definedName name="HACOL2030180604122538A20" localSheetId="4">#REF!</definedName>
    <definedName name="HACOL2030180604122538A20" localSheetId="7">#REF!</definedName>
    <definedName name="HACOL2030180604122538A20">#REF!</definedName>
    <definedName name="HACOL20301806041238A20" localSheetId="2">#REF!</definedName>
    <definedName name="HACOL20301806041238A20" localSheetId="4">#REF!</definedName>
    <definedName name="HACOL20301806041238A20" localSheetId="7">#REF!</definedName>
    <definedName name="HACOL20301806041238A20">#REF!</definedName>
    <definedName name="HACOL2040CISTCONTRA" localSheetId="2">#REF!</definedName>
    <definedName name="HACOL2040CISTCONTRA" localSheetId="4">#REF!</definedName>
    <definedName name="HACOL2040CISTCONTRA" localSheetId="7">#REF!</definedName>
    <definedName name="HACOL2040CISTCONTRA">#REF!</definedName>
    <definedName name="HACOL2040PORTCISTCONTRA" localSheetId="2">#REF!</definedName>
    <definedName name="HACOL2040PORTCISTCONTRA" localSheetId="4">#REF!</definedName>
    <definedName name="HACOL2040PORTCISTCONTRA" localSheetId="7">#REF!</definedName>
    <definedName name="HACOL2040PORTCISTCONTRA">#REF!</definedName>
    <definedName name="HACOL2DO" localSheetId="2">'[25]Anal. horm.'!#REF!</definedName>
    <definedName name="HACOL2DO" localSheetId="4">'[25]Anal. horm.'!#REF!</definedName>
    <definedName name="HACOL2DO" localSheetId="7">'[25]Anal. horm.'!#REF!</definedName>
    <definedName name="HACOL2DO">'[25]Anal. horm.'!#REF!</definedName>
    <definedName name="HACOL30301244081238A20LIG" localSheetId="2">#REF!</definedName>
    <definedName name="HACOL30301244081238A20LIG" localSheetId="3">#REF!</definedName>
    <definedName name="HACOL30301244081238A20LIG" localSheetId="4">#REF!</definedName>
    <definedName name="HACOL30301244081238A20LIG" localSheetId="5">#REF!</definedName>
    <definedName name="HACOL30301244081238A20LIG" localSheetId="6">#REF!</definedName>
    <definedName name="HACOL30301244081238A20LIG" localSheetId="7">#REF!</definedName>
    <definedName name="HACOL30301244081238A20LIG" localSheetId="0">#REF!</definedName>
    <definedName name="HACOL30301244081238A20LIG">#REF!</definedName>
    <definedName name="HACOL30301244081238A20MANO" localSheetId="2">#REF!</definedName>
    <definedName name="HACOL30301244081238A20MANO" localSheetId="4">#REF!</definedName>
    <definedName name="HACOL30301244081238A20MANO" localSheetId="7">#REF!</definedName>
    <definedName name="HACOL30301244081238A20MANO">#REF!</definedName>
    <definedName name="HACOL3030180408122538A30" localSheetId="2">#REF!</definedName>
    <definedName name="HACOL3030180408122538A30" localSheetId="4">#REF!</definedName>
    <definedName name="HACOL3030180408122538A30" localSheetId="7">#REF!</definedName>
    <definedName name="HACOL3030180408122538A30">#REF!</definedName>
    <definedName name="HACOL3030180408122538A30PORT" localSheetId="2">#REF!</definedName>
    <definedName name="HACOL3030180408122538A30PORT" localSheetId="4">#REF!</definedName>
    <definedName name="HACOL3030180408122538A30PORT" localSheetId="7">#REF!</definedName>
    <definedName name="HACOL3030180408122538A30PORT">#REF!</definedName>
    <definedName name="HACOL30301804081238A30" localSheetId="2">#REF!</definedName>
    <definedName name="HACOL30301804081238A30" localSheetId="4">#REF!</definedName>
    <definedName name="HACOL30301804081238A30" localSheetId="7">#REF!</definedName>
    <definedName name="HACOL30301804081238A30">#REF!</definedName>
    <definedName name="HACOL30301804081238A30PORT" localSheetId="2">#REF!</definedName>
    <definedName name="HACOL30301804081238A30PORT" localSheetId="4">#REF!</definedName>
    <definedName name="HACOL30301804081238A30PORT" localSheetId="7">#REF!</definedName>
    <definedName name="HACOL30301804081238A30PORT">#REF!</definedName>
    <definedName name="HACOL3030180608122538A30" localSheetId="2">#REF!</definedName>
    <definedName name="HACOL3030180608122538A30" localSheetId="4">#REF!</definedName>
    <definedName name="HACOL3030180608122538A30" localSheetId="7">#REF!</definedName>
    <definedName name="HACOL3030180608122538A30">#REF!</definedName>
    <definedName name="HACOL3030180608122538A30PORT" localSheetId="2">#REF!</definedName>
    <definedName name="HACOL3030180608122538A30PORT" localSheetId="4">#REF!</definedName>
    <definedName name="HACOL3030180608122538A30PORT" localSheetId="7">#REF!</definedName>
    <definedName name="HACOL3030180608122538A30PORT">#REF!</definedName>
    <definedName name="HACOL30301806081238A30" localSheetId="2">#REF!</definedName>
    <definedName name="HACOL30301806081238A30" localSheetId="4">#REF!</definedName>
    <definedName name="HACOL30301806081238A30" localSheetId="7">#REF!</definedName>
    <definedName name="HACOL30301806081238A30">#REF!</definedName>
    <definedName name="HACOL30301806081238A30PORT" localSheetId="2">#REF!</definedName>
    <definedName name="HACOL30301806081238A30PORT" localSheetId="4">#REF!</definedName>
    <definedName name="HACOL30301806081238A30PORT" localSheetId="7">#REF!</definedName>
    <definedName name="HACOL30301806081238A30PORT">#REF!</definedName>
    <definedName name="HACOL30302104043438A30" localSheetId="2">#REF!</definedName>
    <definedName name="HACOL30302104043438A30" localSheetId="4">#REF!</definedName>
    <definedName name="HACOL30302104043438A30" localSheetId="7">#REF!</definedName>
    <definedName name="HACOL30302104043438A30">#REF!</definedName>
    <definedName name="HACOL30302104043438A30PORT" localSheetId="2">#REF!</definedName>
    <definedName name="HACOL30302104043438A30PORT" localSheetId="4">#REF!</definedName>
    <definedName name="HACOL30302104043438A30PORT" localSheetId="7">#REF!</definedName>
    <definedName name="HACOL30302104043438A30PORT">#REF!</definedName>
    <definedName name="HACOL30302106043438A30" localSheetId="2">#REF!</definedName>
    <definedName name="HACOL30302106043438A30" localSheetId="4">#REF!</definedName>
    <definedName name="HACOL30302106043438A30" localSheetId="7">#REF!</definedName>
    <definedName name="HACOL30302106043438A30">#REF!</definedName>
    <definedName name="HACOL30302106043438A30PORT" localSheetId="2">#REF!</definedName>
    <definedName name="HACOL30302106043438A30PORT" localSheetId="4">#REF!</definedName>
    <definedName name="HACOL30302106043438A30PORT" localSheetId="7">#REF!</definedName>
    <definedName name="HACOL30302106043438A30PORT">#REF!</definedName>
    <definedName name="HACOL30302404043438A30" localSheetId="2">#REF!</definedName>
    <definedName name="HACOL30302404043438A30" localSheetId="4">#REF!</definedName>
    <definedName name="HACOL30302404043438A30" localSheetId="7">#REF!</definedName>
    <definedName name="HACOL30302404043438A30">#REF!</definedName>
    <definedName name="HACOL30302404043438A30PORT" localSheetId="2">#REF!</definedName>
    <definedName name="HACOL30302404043438A30PORT" localSheetId="4">#REF!</definedName>
    <definedName name="HACOL30302404043438A30PORT" localSheetId="7">#REF!</definedName>
    <definedName name="HACOL30302404043438A30PORT">#REF!</definedName>
    <definedName name="HACOL30302406043438A30" localSheetId="2">#REF!</definedName>
    <definedName name="HACOL30302406043438A30" localSheetId="4">#REF!</definedName>
    <definedName name="HACOL30302406043438A30" localSheetId="7">#REF!</definedName>
    <definedName name="HACOL30302406043438A30">#REF!</definedName>
    <definedName name="HACOL30302406043438A30PORT" localSheetId="2">#REF!</definedName>
    <definedName name="HACOL30302406043438A30PORT" localSheetId="4">#REF!</definedName>
    <definedName name="HACOL30302406043438A30PORT" localSheetId="7">#REF!</definedName>
    <definedName name="HACOL30302406043438A30PORT">#REF!</definedName>
    <definedName name="HACOL30401244043438A30LIG" localSheetId="2">#REF!</definedName>
    <definedName name="HACOL30401244043438A30LIG" localSheetId="4">#REF!</definedName>
    <definedName name="HACOL30401244043438A30LIG" localSheetId="7">#REF!</definedName>
    <definedName name="HACOL30401244043438A30LIG">#REF!</definedName>
    <definedName name="HACOL30401244043438A30MANO" localSheetId="2">#REF!</definedName>
    <definedName name="HACOL30401244043438A30MANO" localSheetId="4">#REF!</definedName>
    <definedName name="HACOL30401244043438A30MANO" localSheetId="7">#REF!</definedName>
    <definedName name="HACOL30401244043438A30MANO">#REF!</definedName>
    <definedName name="HACOL30401804043438A30" localSheetId="2">#REF!</definedName>
    <definedName name="HACOL30401804043438A30" localSheetId="4">#REF!</definedName>
    <definedName name="HACOL30401804043438A30" localSheetId="7">#REF!</definedName>
    <definedName name="HACOL30401804043438A30">#REF!</definedName>
    <definedName name="HACOL30401804043438A30PORT" localSheetId="2">#REF!</definedName>
    <definedName name="HACOL30401804043438A30PORT" localSheetId="4">#REF!</definedName>
    <definedName name="HACOL30401804043438A30PORT" localSheetId="7">#REF!</definedName>
    <definedName name="HACOL30401804043438A30PORT">#REF!</definedName>
    <definedName name="HACOL30401806043438A30" localSheetId="2">#REF!</definedName>
    <definedName name="HACOL30401806043438A30" localSheetId="4">#REF!</definedName>
    <definedName name="HACOL30401806043438A30" localSheetId="7">#REF!</definedName>
    <definedName name="HACOL30401806043438A30">#REF!</definedName>
    <definedName name="HACOL30401806043438A30PORT" localSheetId="2">#REF!</definedName>
    <definedName name="HACOL30401806043438A30PORT" localSheetId="4">#REF!</definedName>
    <definedName name="HACOL30401806043438A30PORT" localSheetId="7">#REF!</definedName>
    <definedName name="HACOL30401806043438A30PORT">#REF!</definedName>
    <definedName name="HACOL30402104043438A30" localSheetId="2">#REF!</definedName>
    <definedName name="HACOL30402104043438A30" localSheetId="4">#REF!</definedName>
    <definedName name="HACOL30402104043438A30" localSheetId="7">#REF!</definedName>
    <definedName name="HACOL30402104043438A30">#REF!</definedName>
    <definedName name="HACOL30402104043438A30PORT" localSheetId="2">#REF!</definedName>
    <definedName name="HACOL30402104043438A30PORT" localSheetId="4">#REF!</definedName>
    <definedName name="HACOL30402104043438A30PORT" localSheetId="7">#REF!</definedName>
    <definedName name="HACOL30402104043438A30PORT">#REF!</definedName>
    <definedName name="HACOL30402106043438A30" localSheetId="2">#REF!</definedName>
    <definedName name="HACOL30402106043438A30" localSheetId="4">#REF!</definedName>
    <definedName name="HACOL30402106043438A30" localSheetId="7">#REF!</definedName>
    <definedName name="HACOL30402106043438A30">#REF!</definedName>
    <definedName name="HACOL30402106043438A30PORT" localSheetId="2">#REF!</definedName>
    <definedName name="HACOL30402106043438A30PORT" localSheetId="4">#REF!</definedName>
    <definedName name="HACOL30402106043438A30PORT" localSheetId="7">#REF!</definedName>
    <definedName name="HACOL30402106043438A30PORT">#REF!</definedName>
    <definedName name="HACOL30402404043438A30" localSheetId="2">#REF!</definedName>
    <definedName name="HACOL30402404043438A30" localSheetId="4">#REF!</definedName>
    <definedName name="HACOL30402404043438A30" localSheetId="7">#REF!</definedName>
    <definedName name="HACOL30402404043438A30">#REF!</definedName>
    <definedName name="HACOL30402404043438A30PORT" localSheetId="2">#REF!</definedName>
    <definedName name="HACOL30402404043438A30PORT" localSheetId="4">#REF!</definedName>
    <definedName name="HACOL30402404043438A30PORT" localSheetId="7">#REF!</definedName>
    <definedName name="HACOL30402404043438A30PORT">#REF!</definedName>
    <definedName name="HACOL30402406043438A30" localSheetId="2">#REF!</definedName>
    <definedName name="HACOL30402406043438A30" localSheetId="4">#REF!</definedName>
    <definedName name="HACOL30402406043438A30" localSheetId="7">#REF!</definedName>
    <definedName name="HACOL30402406043438A30">#REF!</definedName>
    <definedName name="HACOL30402406043438A30PORT" localSheetId="2">#REF!</definedName>
    <definedName name="HACOL30402406043438A30PORT" localSheetId="4">#REF!</definedName>
    <definedName name="HACOL30402406043438A30PORT" localSheetId="7">#REF!</definedName>
    <definedName name="HACOL30402406043438A30PORT">#REF!</definedName>
    <definedName name="HACOL3040ENTRADAESTECONTRA" localSheetId="2">#REF!</definedName>
    <definedName name="HACOL3040ENTRADAESTECONTRA" localSheetId="4">#REF!</definedName>
    <definedName name="HACOL3040ENTRADAESTECONTRA" localSheetId="7">#REF!</definedName>
    <definedName name="HACOL3040ENTRADAESTECONTRA">#REF!</definedName>
    <definedName name="HACOL40401244041243438A20LIG" localSheetId="2">#REF!</definedName>
    <definedName name="HACOL40401244041243438A20LIG" localSheetId="4">#REF!</definedName>
    <definedName name="HACOL40401244041243438A20LIG" localSheetId="7">#REF!</definedName>
    <definedName name="HACOL40401244041243438A20LIG">#REF!</definedName>
    <definedName name="HACOL40401244041243438A20MANO" localSheetId="2">#REF!</definedName>
    <definedName name="HACOL40401244041243438A20MANO" localSheetId="4">#REF!</definedName>
    <definedName name="HACOL40401244041243438A20MANO" localSheetId="7">#REF!</definedName>
    <definedName name="HACOL40401244041243438A20MANO">#REF!</definedName>
    <definedName name="HACOL4040180404124342538A20" localSheetId="2">#REF!</definedName>
    <definedName name="HACOL4040180404124342538A20" localSheetId="4">#REF!</definedName>
    <definedName name="HACOL4040180404124342538A20" localSheetId="7">#REF!</definedName>
    <definedName name="HACOL4040180404124342538A20">#REF!</definedName>
    <definedName name="HACOL4040180404124342538A20PORT" localSheetId="2">#REF!</definedName>
    <definedName name="HACOL4040180404124342538A20PORT" localSheetId="4">#REF!</definedName>
    <definedName name="HACOL4040180404124342538A20PORT" localSheetId="7">#REF!</definedName>
    <definedName name="HACOL4040180404124342538A20PORT">#REF!</definedName>
    <definedName name="HACOL40401804041243438A20" localSheetId="2">#REF!</definedName>
    <definedName name="HACOL40401804041243438A20" localSheetId="4">#REF!</definedName>
    <definedName name="HACOL40401804041243438A20" localSheetId="7">#REF!</definedName>
    <definedName name="HACOL40401804041243438A20">#REF!</definedName>
    <definedName name="HACOL40401804041243438A20PORT" localSheetId="2">#REF!</definedName>
    <definedName name="HACOL40401804041243438A20PORT" localSheetId="4">#REF!</definedName>
    <definedName name="HACOL40401804041243438A20PORT" localSheetId="7">#REF!</definedName>
    <definedName name="HACOL40401804041243438A20PORT">#REF!</definedName>
    <definedName name="HACOL4040180604124342538A30" localSheetId="2">#REF!</definedName>
    <definedName name="HACOL4040180604124342538A30" localSheetId="4">#REF!</definedName>
    <definedName name="HACOL4040180604124342538A30" localSheetId="7">#REF!</definedName>
    <definedName name="HACOL4040180604124342538A30">#REF!</definedName>
    <definedName name="HACOL4040180604124342538A30PORT" localSheetId="2">#REF!</definedName>
    <definedName name="HACOL4040180604124342538A30PORT" localSheetId="4">#REF!</definedName>
    <definedName name="HACOL4040180604124342538A30PORT" localSheetId="7">#REF!</definedName>
    <definedName name="HACOL4040180604124342538A30PORT">#REF!</definedName>
    <definedName name="HACOL40401806041243438A30" localSheetId="2">#REF!</definedName>
    <definedName name="HACOL40401806041243438A30" localSheetId="4">#REF!</definedName>
    <definedName name="HACOL40401806041243438A30" localSheetId="7">#REF!</definedName>
    <definedName name="HACOL40401806041243438A30">#REF!</definedName>
    <definedName name="HACOL40401806041243438A30PORT" localSheetId="2">#REF!</definedName>
    <definedName name="HACOL40401806041243438A30PORT" localSheetId="4">#REF!</definedName>
    <definedName name="HACOL40401806041243438A30PORT" localSheetId="7">#REF!</definedName>
    <definedName name="HACOL40401806041243438A30PORT">#REF!</definedName>
    <definedName name="HACOL4040210404122543438A20" localSheetId="2">#REF!</definedName>
    <definedName name="HACOL4040210404122543438A20" localSheetId="4">#REF!</definedName>
    <definedName name="HACOL4040210404122543438A20" localSheetId="7">#REF!</definedName>
    <definedName name="HACOL4040210404122543438A20">#REF!</definedName>
    <definedName name="HACOL4040210404122543438A20PORT" localSheetId="2">#REF!</definedName>
    <definedName name="HACOL4040210404122543438A20PORT" localSheetId="4">#REF!</definedName>
    <definedName name="HACOL4040210404122543438A20PORT" localSheetId="7">#REF!</definedName>
    <definedName name="HACOL4040210404122543438A20PORT">#REF!</definedName>
    <definedName name="HACOL40402104041243438A20" localSheetId="2">#REF!</definedName>
    <definedName name="HACOL40402104041243438A20" localSheetId="4">#REF!</definedName>
    <definedName name="HACOL40402104041243438A20" localSheetId="7">#REF!</definedName>
    <definedName name="HACOL40402104041243438A20">#REF!</definedName>
    <definedName name="HACOL40402104041243438A20PORT" localSheetId="2">#REF!</definedName>
    <definedName name="HACOL40402104041243438A20PORT" localSheetId="4">#REF!</definedName>
    <definedName name="HACOL40402104041243438A20PORT" localSheetId="7">#REF!</definedName>
    <definedName name="HACOL40402104041243438A20PORT">#REF!</definedName>
    <definedName name="HACOL4040210604122543438A30" localSheetId="2">#REF!</definedName>
    <definedName name="HACOL4040210604122543438A30" localSheetId="4">#REF!</definedName>
    <definedName name="HACOL4040210604122543438A30" localSheetId="7">#REF!</definedName>
    <definedName name="HACOL4040210604122543438A30">#REF!</definedName>
    <definedName name="HACOL4040210604122543438A30PORT" localSheetId="2">#REF!</definedName>
    <definedName name="HACOL4040210604122543438A30PORT" localSheetId="4">#REF!</definedName>
    <definedName name="HACOL4040210604122543438A30PORT" localSheetId="7">#REF!</definedName>
    <definedName name="HACOL4040210604122543438A30PORT">#REF!</definedName>
    <definedName name="HACOL40402106041243438A30" localSheetId="2">#REF!</definedName>
    <definedName name="HACOL40402106041243438A30" localSheetId="4">#REF!</definedName>
    <definedName name="HACOL40402106041243438A30" localSheetId="7">#REF!</definedName>
    <definedName name="HACOL40402106041243438A30">#REF!</definedName>
    <definedName name="HACOL40402106041243438A30PORT" localSheetId="2">#REF!</definedName>
    <definedName name="HACOL40402106041243438A30PORT" localSheetId="4">#REF!</definedName>
    <definedName name="HACOL40402106041243438A30PORT" localSheetId="7">#REF!</definedName>
    <definedName name="HACOL40402106041243438A30PORT">#REF!</definedName>
    <definedName name="HACOL4040240404122543438A20" localSheetId="2">#REF!</definedName>
    <definedName name="HACOL4040240404122543438A20" localSheetId="4">#REF!</definedName>
    <definedName name="HACOL4040240404122543438A20" localSheetId="7">#REF!</definedName>
    <definedName name="HACOL4040240404122543438A20">#REF!</definedName>
    <definedName name="HACOL4040240404122543438A20PORT" localSheetId="2">#REF!</definedName>
    <definedName name="HACOL4040240404122543438A20PORT" localSheetId="4">#REF!</definedName>
    <definedName name="HACOL4040240404122543438A20PORT" localSheetId="7">#REF!</definedName>
    <definedName name="HACOL4040240404122543438A20PORT">#REF!</definedName>
    <definedName name="HACOL40402404041243438A20" localSheetId="2">#REF!</definedName>
    <definedName name="HACOL40402404041243438A20" localSheetId="4">#REF!</definedName>
    <definedName name="HACOL40402404041243438A20" localSheetId="7">#REF!</definedName>
    <definedName name="HACOL40402404041243438A20">#REF!</definedName>
    <definedName name="HACOL40402404041243438A20PORT" localSheetId="2">#REF!</definedName>
    <definedName name="HACOL40402404041243438A20PORT" localSheetId="4">#REF!</definedName>
    <definedName name="HACOL40402404041243438A20PORT" localSheetId="7">#REF!</definedName>
    <definedName name="HACOL40402404041243438A20PORT">#REF!</definedName>
    <definedName name="HACOL4040240604122543438A30" localSheetId="2">#REF!</definedName>
    <definedName name="HACOL4040240604122543438A30" localSheetId="4">#REF!</definedName>
    <definedName name="HACOL4040240604122543438A30" localSheetId="7">#REF!</definedName>
    <definedName name="HACOL4040240604122543438A30">#REF!</definedName>
    <definedName name="HACOL4040240604122543438A30PORT" localSheetId="2">#REF!</definedName>
    <definedName name="HACOL4040240604122543438A30PORT" localSheetId="4">#REF!</definedName>
    <definedName name="HACOL4040240604122543438A30PORT" localSheetId="7">#REF!</definedName>
    <definedName name="HACOL4040240604122543438A30PORT">#REF!</definedName>
    <definedName name="HACOL40402406041243438A30" localSheetId="2">#REF!</definedName>
    <definedName name="HACOL40402406041243438A30" localSheetId="4">#REF!</definedName>
    <definedName name="HACOL40402406041243438A30" localSheetId="7">#REF!</definedName>
    <definedName name="HACOL40402406041243438A30">#REF!</definedName>
    <definedName name="HACOL40402406041243438A30PORT" localSheetId="2">#REF!</definedName>
    <definedName name="HACOL40402406041243438A30PORT" localSheetId="4">#REF!</definedName>
    <definedName name="HACOL40402406041243438A30PORT" localSheetId="7">#REF!</definedName>
    <definedName name="HACOL40402406041243438A30PORT">#REF!</definedName>
    <definedName name="HACOL40X40" localSheetId="2">'[25]Anal. horm.'!#REF!</definedName>
    <definedName name="HACOL40X40" localSheetId="4">'[25]Anal. horm.'!#REF!</definedName>
    <definedName name="HACOL40X40" localSheetId="7">'[25]Anal. horm.'!#REF!</definedName>
    <definedName name="HACOL40X40">'[25]Anal. horm.'!#REF!</definedName>
    <definedName name="HACOL40X602DO" localSheetId="2">'[25]Anal. horm.'!#REF!</definedName>
    <definedName name="HACOL40X602DO" localSheetId="4">'[25]Anal. horm.'!#REF!</definedName>
    <definedName name="HACOL40X602DO" localSheetId="7">'[25]Anal. horm.'!#REF!</definedName>
    <definedName name="HACOL40X602DO">'[25]Anal. horm.'!#REF!</definedName>
    <definedName name="HACOL5050124404344138A20LIG" localSheetId="2">#REF!</definedName>
    <definedName name="HACOL5050124404344138A20LIG" localSheetId="3">#REF!</definedName>
    <definedName name="HACOL5050124404344138A20LIG" localSheetId="4">#REF!</definedName>
    <definedName name="HACOL5050124404344138A20LIG" localSheetId="5">#REF!</definedName>
    <definedName name="HACOL5050124404344138A20LIG" localSheetId="6">#REF!</definedName>
    <definedName name="HACOL5050124404344138A20LIG" localSheetId="7">#REF!</definedName>
    <definedName name="HACOL5050124404344138A20LIG" localSheetId="0">#REF!</definedName>
    <definedName name="HACOL5050124404344138A20LIG">#REF!</definedName>
    <definedName name="HACOL5050124404344138A20MANO" localSheetId="2">#REF!</definedName>
    <definedName name="HACOL5050124404344138A20MANO" localSheetId="4">#REF!</definedName>
    <definedName name="HACOL5050124404344138A20MANO" localSheetId="7">#REF!</definedName>
    <definedName name="HACOL5050124404344138A20MANO">#REF!</definedName>
    <definedName name="HACOL5050180404344138A20" localSheetId="2">#REF!</definedName>
    <definedName name="HACOL5050180404344138A20" localSheetId="4">#REF!</definedName>
    <definedName name="HACOL5050180404344138A20" localSheetId="7">#REF!</definedName>
    <definedName name="HACOL5050180404344138A20">#REF!</definedName>
    <definedName name="HACOL5050180404344138A20PORT" localSheetId="2">#REF!</definedName>
    <definedName name="HACOL5050180404344138A20PORT" localSheetId="4">#REF!</definedName>
    <definedName name="HACOL5050180404344138A20PORT" localSheetId="7">#REF!</definedName>
    <definedName name="HACOL5050180404344138A20PORT">#REF!</definedName>
    <definedName name="HACOL5050180604344138A20" localSheetId="2">#REF!</definedName>
    <definedName name="HACOL5050180604344138A20" localSheetId="4">#REF!</definedName>
    <definedName name="HACOL5050180604344138A20" localSheetId="7">#REF!</definedName>
    <definedName name="HACOL5050180604344138A20">#REF!</definedName>
    <definedName name="HACOL5050180604344138A20PORT" localSheetId="2">#REF!</definedName>
    <definedName name="HACOL5050180604344138A20PORT" localSheetId="4">#REF!</definedName>
    <definedName name="HACOL5050180604344138A20PORT" localSheetId="7">#REF!</definedName>
    <definedName name="HACOL5050180604344138A20PORT">#REF!</definedName>
    <definedName name="HACOL5050210404344138A20" localSheetId="2">#REF!</definedName>
    <definedName name="HACOL5050210404344138A20" localSheetId="4">#REF!</definedName>
    <definedName name="HACOL5050210404344138A20" localSheetId="7">#REF!</definedName>
    <definedName name="HACOL5050210404344138A20">#REF!</definedName>
    <definedName name="HACOL5050210404344138A20PORT" localSheetId="2">#REF!</definedName>
    <definedName name="HACOL5050210404344138A20PORT" localSheetId="4">#REF!</definedName>
    <definedName name="HACOL5050210404344138A20PORT" localSheetId="7">#REF!</definedName>
    <definedName name="HACOL5050210404344138A20PORT">#REF!</definedName>
    <definedName name="HACOL5050210604344138A20" localSheetId="2">#REF!</definedName>
    <definedName name="HACOL5050210604344138A20" localSheetId="4">#REF!</definedName>
    <definedName name="HACOL5050210604344138A20" localSheetId="7">#REF!</definedName>
    <definedName name="HACOL5050210604344138A20">#REF!</definedName>
    <definedName name="HACOL5050210604344138A20PORT" localSheetId="2">#REF!</definedName>
    <definedName name="HACOL5050210604344138A20PORT" localSheetId="4">#REF!</definedName>
    <definedName name="HACOL5050210604344138A20PORT" localSheetId="7">#REF!</definedName>
    <definedName name="HACOL5050210604344138A20PORT">#REF!</definedName>
    <definedName name="HACOL5050240404344138A20" localSheetId="2">#REF!</definedName>
    <definedName name="HACOL5050240404344138A20" localSheetId="4">#REF!</definedName>
    <definedName name="HACOL5050240404344138A20" localSheetId="7">#REF!</definedName>
    <definedName name="HACOL5050240404344138A20">#REF!</definedName>
    <definedName name="HACOL5050240404344138A20PORT" localSheetId="2">#REF!</definedName>
    <definedName name="HACOL5050240404344138A20PORT" localSheetId="4">#REF!</definedName>
    <definedName name="HACOL5050240404344138A20PORT" localSheetId="7">#REF!</definedName>
    <definedName name="HACOL5050240404344138A20PORT">#REF!</definedName>
    <definedName name="HACOL5050240604344138A20" localSheetId="2">#REF!</definedName>
    <definedName name="HACOL5050240604344138A20" localSheetId="4">#REF!</definedName>
    <definedName name="HACOL5050240604344138A20" localSheetId="7">#REF!</definedName>
    <definedName name="HACOL5050240604344138A20">#REF!</definedName>
    <definedName name="HACOL5050240604344138A20PORT" localSheetId="2">#REF!</definedName>
    <definedName name="HACOL5050240604344138A20PORT" localSheetId="4">#REF!</definedName>
    <definedName name="HACOL5050240604344138A20PORT" localSheetId="7">#REF!</definedName>
    <definedName name="HACOL5050240604344138A20PORT">#REF!</definedName>
    <definedName name="HACOL60601244012138A20LIG" localSheetId="2">#REF!</definedName>
    <definedName name="HACOL60601244012138A20LIG" localSheetId="3">#REF!</definedName>
    <definedName name="HACOL60601244012138A20LIG" localSheetId="4">#REF!</definedName>
    <definedName name="HACOL60601244012138A20LIG" localSheetId="5">#REF!</definedName>
    <definedName name="HACOL60601244012138A20LIG" localSheetId="6">#REF!</definedName>
    <definedName name="HACOL60601244012138A20LIG" localSheetId="7">#REF!</definedName>
    <definedName name="HACOL60601244012138A20LIG" localSheetId="0">#REF!</definedName>
    <definedName name="HACOL60601244012138A20LIG">#REF!</definedName>
    <definedName name="HACOL60601244012138A20MANO" localSheetId="2">#REF!</definedName>
    <definedName name="HACOL60601244012138A20MANO" localSheetId="4">#REF!</definedName>
    <definedName name="HACOL60601244012138A20MANO" localSheetId="7">#REF!</definedName>
    <definedName name="HACOL60601244012138A20MANO">#REF!</definedName>
    <definedName name="HACOL60601804012138A20" localSheetId="2">#REF!</definedName>
    <definedName name="HACOL60601804012138A20" localSheetId="4">#REF!</definedName>
    <definedName name="HACOL60601804012138A20" localSheetId="7">#REF!</definedName>
    <definedName name="HACOL60601804012138A20">#REF!</definedName>
    <definedName name="HACOL60601804012138A30PORT" localSheetId="2">#REF!</definedName>
    <definedName name="HACOL60601804012138A30PORT" localSheetId="4">#REF!</definedName>
    <definedName name="HACOL60601804012138A30PORT" localSheetId="7">#REF!</definedName>
    <definedName name="HACOL60601804012138A30PORT">#REF!</definedName>
    <definedName name="HACOL60601806012138A30" localSheetId="2">#REF!</definedName>
    <definedName name="HACOL60601806012138A30" localSheetId="4">#REF!</definedName>
    <definedName name="HACOL60601806012138A30" localSheetId="7">#REF!</definedName>
    <definedName name="HACOL60601806012138A30">#REF!</definedName>
    <definedName name="HACOL60601806012138A30PORT" localSheetId="2">#REF!</definedName>
    <definedName name="HACOL60601806012138A30PORT" localSheetId="4">#REF!</definedName>
    <definedName name="HACOL60601806012138A30PORT" localSheetId="7">#REF!</definedName>
    <definedName name="HACOL60601806012138A30PORT">#REF!</definedName>
    <definedName name="HACOL60602104012138A20" localSheetId="2">#REF!</definedName>
    <definedName name="HACOL60602104012138A20" localSheetId="4">#REF!</definedName>
    <definedName name="HACOL60602104012138A20" localSheetId="7">#REF!</definedName>
    <definedName name="HACOL60602104012138A20">#REF!</definedName>
    <definedName name="HACOL60602104012138A30PORT" localSheetId="2">#REF!</definedName>
    <definedName name="HACOL60602104012138A30PORT" localSheetId="4">#REF!</definedName>
    <definedName name="HACOL60602104012138A30PORT" localSheetId="7">#REF!</definedName>
    <definedName name="HACOL60602104012138A30PORT">#REF!</definedName>
    <definedName name="HACOL60602106012138A30" localSheetId="2">#REF!</definedName>
    <definedName name="HACOL60602106012138A30" localSheetId="4">#REF!</definedName>
    <definedName name="HACOL60602106012138A30" localSheetId="7">#REF!</definedName>
    <definedName name="HACOL60602106012138A30">#REF!</definedName>
    <definedName name="HACOL60602106012138A30PORT" localSheetId="2">#REF!</definedName>
    <definedName name="HACOL60602106012138A30PORT" localSheetId="4">#REF!</definedName>
    <definedName name="HACOL60602106012138A30PORT" localSheetId="7">#REF!</definedName>
    <definedName name="HACOL60602106012138A30PORT">#REF!</definedName>
    <definedName name="HACOL60602404012138A20" localSheetId="2">#REF!</definedName>
    <definedName name="HACOL60602404012138A20" localSheetId="4">#REF!</definedName>
    <definedName name="HACOL60602404012138A20" localSheetId="7">#REF!</definedName>
    <definedName name="HACOL60602404012138A20">#REF!</definedName>
    <definedName name="HACOL60602404012138A20PORT" localSheetId="2">#REF!</definedName>
    <definedName name="HACOL60602404012138A20PORT" localSheetId="4">#REF!</definedName>
    <definedName name="HACOL60602404012138A20PORT" localSheetId="7">#REF!</definedName>
    <definedName name="HACOL60602404012138A20PORT">#REF!</definedName>
    <definedName name="HACOL60602406012138A20" localSheetId="2">#REF!</definedName>
    <definedName name="HACOL60602406012138A20" localSheetId="4">#REF!</definedName>
    <definedName name="HACOL60602406012138A20" localSheetId="7">#REF!</definedName>
    <definedName name="HACOL60602406012138A20">#REF!</definedName>
    <definedName name="HACOL60602406012138A20PORT" localSheetId="2">#REF!</definedName>
    <definedName name="HACOL60602406012138A20PORT" localSheetId="4">#REF!</definedName>
    <definedName name="HACOL60602406012138A20PORT" localSheetId="7">#REF!</definedName>
    <definedName name="HACOL60602406012138A20PORT">#REF!</definedName>
    <definedName name="HACOLA15201244043814A20LIG" localSheetId="2">#REF!</definedName>
    <definedName name="HACOLA15201244043814A20LIG" localSheetId="4">#REF!</definedName>
    <definedName name="HACOLA15201244043814A20LIG" localSheetId="7">#REF!</definedName>
    <definedName name="HACOLA15201244043814A20LIG">#REF!</definedName>
    <definedName name="HACOLA15201244043814A20MANO" localSheetId="2">#REF!</definedName>
    <definedName name="HACOLA15201244043814A20MANO" localSheetId="4">#REF!</definedName>
    <definedName name="HACOLA15201244043814A20MANO" localSheetId="7">#REF!</definedName>
    <definedName name="HACOLA15201244043814A20MANO">#REF!</definedName>
    <definedName name="HACOLA15201244043838A20LIG" localSheetId="2">#REF!</definedName>
    <definedName name="HACOLA15201244043838A20LIG" localSheetId="4">#REF!</definedName>
    <definedName name="HACOLA15201244043838A20LIG" localSheetId="7">#REF!</definedName>
    <definedName name="HACOLA15201244043838A20LIG">#REF!</definedName>
    <definedName name="HACOLA15201244043838A20MANO" localSheetId="2">#REF!</definedName>
    <definedName name="HACOLA15201244043838A20MANO" localSheetId="4">#REF!</definedName>
    <definedName name="HACOLA15201244043838A20MANO" localSheetId="7">#REF!</definedName>
    <definedName name="HACOLA15201244043838A20MANO">#REF!</definedName>
    <definedName name="HACOLA20201244043814A20LIG" localSheetId="2">#REF!</definedName>
    <definedName name="HACOLA20201244043814A20LIG" localSheetId="4">#REF!</definedName>
    <definedName name="HACOLA20201244043814A20LIG" localSheetId="7">#REF!</definedName>
    <definedName name="HACOLA20201244043814A20LIG">#REF!</definedName>
    <definedName name="HACOLA20201244043814A20MANO" localSheetId="2">#REF!</definedName>
    <definedName name="HACOLA20201244043814A20MANO" localSheetId="4">#REF!</definedName>
    <definedName name="HACOLA20201244043814A20MANO" localSheetId="7">#REF!</definedName>
    <definedName name="HACOLA20201244043814A20MANO">#REF!</definedName>
    <definedName name="HACOLAM" localSheetId="2">'[25]Anal. horm.'!#REF!</definedName>
    <definedName name="HACOLAM" localSheetId="4">'[25]Anal. horm.'!#REF!</definedName>
    <definedName name="HACOLAM" localSheetId="7">'[25]Anal. horm.'!#REF!</definedName>
    <definedName name="HACOLAM">'[25]Anal. horm.'!#REF!</definedName>
    <definedName name="HACOLC3" localSheetId="2">'[25]Anal. horm.'!#REF!</definedName>
    <definedName name="HACOLC3" localSheetId="4">'[25]Anal. horm.'!#REF!</definedName>
    <definedName name="HACOLC3" localSheetId="7">'[25]Anal. horm.'!#REF!</definedName>
    <definedName name="HACOLC3">'[25]Anal. horm.'!#REF!</definedName>
    <definedName name="HADIN10201244023821214A20LIG" localSheetId="2">#REF!</definedName>
    <definedName name="HADIN10201244023821214A20LIG" localSheetId="3">#REF!</definedName>
    <definedName name="HADIN10201244023821214A20LIG" localSheetId="4">#REF!</definedName>
    <definedName name="HADIN10201244023821214A20LIG" localSheetId="5">#REF!</definedName>
    <definedName name="HADIN10201244023821214A20LIG" localSheetId="6">#REF!</definedName>
    <definedName name="HADIN10201244023821214A20LIG" localSheetId="7">#REF!</definedName>
    <definedName name="HADIN10201244023821214A20LIG" localSheetId="0">#REF!</definedName>
    <definedName name="HADIN10201244023821214A20LIG">#REF!</definedName>
    <definedName name="HADIN10201244023821214A20MANO" localSheetId="2">#REF!</definedName>
    <definedName name="HADIN10201244023821214A20MANO" localSheetId="4">#REF!</definedName>
    <definedName name="HADIN10201244023821214A20MANO" localSheetId="7">#REF!</definedName>
    <definedName name="HADIN10201244023821214A20MANO">#REF!</definedName>
    <definedName name="HADIN10201804023821214A20" localSheetId="2">#REF!</definedName>
    <definedName name="HADIN10201804023821214A20" localSheetId="4">#REF!</definedName>
    <definedName name="HADIN10201804023821214A20" localSheetId="7">#REF!</definedName>
    <definedName name="HADIN10201804023821214A20">#REF!</definedName>
    <definedName name="HADIN15201244023831214A20LIG" localSheetId="2">#REF!</definedName>
    <definedName name="HADIN15201244023831214A20LIG" localSheetId="4">#REF!</definedName>
    <definedName name="HADIN15201244023831214A20LIG" localSheetId="7">#REF!</definedName>
    <definedName name="HADIN15201244023831214A20LIG">#REF!</definedName>
    <definedName name="HADIN15201244023831214A20MANO" localSheetId="2">#REF!</definedName>
    <definedName name="HADIN15201244023831214A20MANO" localSheetId="4">#REF!</definedName>
    <definedName name="HADIN15201244023831214A20MANO" localSheetId="7">#REF!</definedName>
    <definedName name="HADIN15201244023831214A20MANO">#REF!</definedName>
    <definedName name="HADIN15201244023831238A20LIG" localSheetId="2">#REF!</definedName>
    <definedName name="HADIN15201244023831238A20LIG" localSheetId="4">#REF!</definedName>
    <definedName name="HADIN15201244023831238A20LIG" localSheetId="7">#REF!</definedName>
    <definedName name="HADIN15201244023831238A20LIG">#REF!</definedName>
    <definedName name="HADIN15201244023831238A20MANO" localSheetId="2">#REF!</definedName>
    <definedName name="HADIN15201244023831238A20MANO" localSheetId="4">#REF!</definedName>
    <definedName name="HADIN15201244023831238A20MANO" localSheetId="7">#REF!</definedName>
    <definedName name="HADIN15201244023831238A20MANO">#REF!</definedName>
    <definedName name="HADIN15201804023831214A20" localSheetId="2">#REF!</definedName>
    <definedName name="HADIN15201804023831214A20" localSheetId="4">#REF!</definedName>
    <definedName name="HADIN15201804023831214A20" localSheetId="7">#REF!</definedName>
    <definedName name="HADIN15201804023831214A20">#REF!</definedName>
    <definedName name="HADIN20201244023831238A20LIG" localSheetId="2">#REF!</definedName>
    <definedName name="HADIN20201244023831238A20LIG" localSheetId="4">#REF!</definedName>
    <definedName name="HADIN20201244023831238A20LIG" localSheetId="7">#REF!</definedName>
    <definedName name="HADIN20201244023831238A20LIG">#REF!</definedName>
    <definedName name="HADIN20201244023831238A20MANO" localSheetId="2">#REF!</definedName>
    <definedName name="HADIN20201244023831238A20MANO" localSheetId="4">#REF!</definedName>
    <definedName name="HADIN20201244023831238A20MANO" localSheetId="7">#REF!</definedName>
    <definedName name="HADIN20201244023831238A20MANO">#REF!</definedName>
    <definedName name="HADIN20201804023831238A20" localSheetId="2">#REF!</definedName>
    <definedName name="HADIN20201804023831238A20" localSheetId="4">#REF!</definedName>
    <definedName name="HADIN20201804023831238A20" localSheetId="7">#REF!</definedName>
    <definedName name="HADIN20201804023831238A20">#REF!</definedName>
    <definedName name="haesc2" localSheetId="2">[25]Volumenes!#REF!</definedName>
    <definedName name="haesc2" localSheetId="4">[25]Volumenes!#REF!</definedName>
    <definedName name="haesc2" localSheetId="7">[25]Volumenes!#REF!</definedName>
    <definedName name="haesc2">[25]Volumenes!#REF!</definedName>
    <definedName name="HALOINC" localSheetId="2">'[25]Anal. horm.'!#REF!</definedName>
    <definedName name="HALOINC" localSheetId="4">'[25]Anal. horm.'!#REF!</definedName>
    <definedName name="HALOINC" localSheetId="7">'[25]Anal. horm.'!#REF!</definedName>
    <definedName name="HALOINC">'[25]Anal. horm.'!#REF!</definedName>
    <definedName name="HALOPLA" localSheetId="3">'[5]Anal. horm.'!$F$450</definedName>
    <definedName name="HALOPLA" localSheetId="4">'[5]Anal. horm.'!$F$450</definedName>
    <definedName name="HALOPLA" localSheetId="5">'[5]Anal. horm.'!$F$450</definedName>
    <definedName name="HALOPLA" localSheetId="6">'[5]Anal. horm.'!$F$450</definedName>
    <definedName name="HALOPLA" localSheetId="7">'[5]Anal. horm.'!$F$450</definedName>
    <definedName name="HALOPLA" localSheetId="0">'[5]Anal. horm.'!$F$450</definedName>
    <definedName name="HALOPLA">'[6]Anal. horm.'!$F$450</definedName>
    <definedName name="HALOPLATE">'[25]Anal. horm.'!$F$451</definedName>
    <definedName name="HALOPLATE12" localSheetId="2">'[25]Anal. horm.'!#REF!</definedName>
    <definedName name="HALOPLATE12" localSheetId="3">'[25]Anal. horm.'!#REF!</definedName>
    <definedName name="HALOPLATE12" localSheetId="4">'[25]Anal. horm.'!#REF!</definedName>
    <definedName name="HALOPLATE12" localSheetId="5">'[25]Anal. horm.'!#REF!</definedName>
    <definedName name="HALOPLATE12" localSheetId="6">'[25]Anal. horm.'!#REF!</definedName>
    <definedName name="HALOPLATE12" localSheetId="7">'[25]Anal. horm.'!#REF!</definedName>
    <definedName name="HALOPLATE12">'[25]Anal. horm.'!#REF!</definedName>
    <definedName name="HALOS1" localSheetId="2">[25]Volumenes!#REF!</definedName>
    <definedName name="HALOS1" localSheetId="3">[25]Volumenes!#REF!</definedName>
    <definedName name="HALOS1" localSheetId="4">[25]Volumenes!#REF!</definedName>
    <definedName name="HALOS1" localSheetId="5">[25]Volumenes!#REF!</definedName>
    <definedName name="HALOS1" localSheetId="6">[25]Volumenes!#REF!</definedName>
    <definedName name="HALOS1" localSheetId="7">[25]Volumenes!#REF!</definedName>
    <definedName name="HALOS1">[25]Volumenes!#REF!</definedName>
    <definedName name="HALOS10124403825A25LIGW" localSheetId="2">#REF!</definedName>
    <definedName name="HALOS10124403825A25LIGW" localSheetId="3">#REF!</definedName>
    <definedName name="HALOS10124403825A25LIGW" localSheetId="4">#REF!</definedName>
    <definedName name="HALOS10124403825A25LIGW" localSheetId="5">#REF!</definedName>
    <definedName name="HALOS10124403825A25LIGW" localSheetId="6">#REF!</definedName>
    <definedName name="HALOS10124403825A25LIGW" localSheetId="7">#REF!</definedName>
    <definedName name="HALOS10124403825A25LIGW" localSheetId="0">#REF!</definedName>
    <definedName name="HALOS10124403825A25LIGW">#REF!</definedName>
    <definedName name="HALOS101244038A25LIGW" localSheetId="2">#REF!</definedName>
    <definedName name="HALOS101244038A25LIGW" localSheetId="4">#REF!</definedName>
    <definedName name="HALOS101244038A25LIGW" localSheetId="7">#REF!</definedName>
    <definedName name="HALOS101244038A25LIGW">#REF!</definedName>
    <definedName name="HALOS10124603825A25LIGW" localSheetId="2">#REF!</definedName>
    <definedName name="HALOS10124603825A25LIGW" localSheetId="4">#REF!</definedName>
    <definedName name="HALOS10124603825A25LIGW" localSheetId="7">#REF!</definedName>
    <definedName name="HALOS10124603825A25LIGW">#REF!</definedName>
    <definedName name="HALOS101246038A25LIGW" localSheetId="2">#REF!</definedName>
    <definedName name="HALOS101246038A25LIGW" localSheetId="4">#REF!</definedName>
    <definedName name="HALOS101246038A25LIGW" localSheetId="7">#REF!</definedName>
    <definedName name="HALOS101246038A25LIGW">#REF!</definedName>
    <definedName name="HALOS10180403825A25" localSheetId="2">#REF!</definedName>
    <definedName name="HALOS10180403825A25" localSheetId="4">#REF!</definedName>
    <definedName name="HALOS10180403825A25" localSheetId="7">#REF!</definedName>
    <definedName name="HALOS10180403825A25">#REF!</definedName>
    <definedName name="HALOS101804038A25" localSheetId="2">#REF!</definedName>
    <definedName name="HALOS101804038A25" localSheetId="4">#REF!</definedName>
    <definedName name="HALOS101804038A25" localSheetId="7">#REF!</definedName>
    <definedName name="HALOS101804038A25">#REF!</definedName>
    <definedName name="HALOS10180603825A25" localSheetId="2">#REF!</definedName>
    <definedName name="HALOS10180603825A25" localSheetId="4">#REF!</definedName>
    <definedName name="HALOS10180603825A25" localSheetId="7">#REF!</definedName>
    <definedName name="HALOS10180603825A25">#REF!</definedName>
    <definedName name="HALOS101806038A25" localSheetId="2">#REF!</definedName>
    <definedName name="HALOS101806038A25" localSheetId="4">#REF!</definedName>
    <definedName name="HALOS101806038A25" localSheetId="7">#REF!</definedName>
    <definedName name="HALOS101806038A25">#REF!</definedName>
    <definedName name="HALOS12124403825A25LIGW" localSheetId="2">#REF!</definedName>
    <definedName name="HALOS12124403825A25LIGW" localSheetId="4">#REF!</definedName>
    <definedName name="HALOS12124403825A25LIGW" localSheetId="7">#REF!</definedName>
    <definedName name="HALOS12124403825A25LIGW">#REF!</definedName>
    <definedName name="HALOS121244038A25LIGW" localSheetId="2">#REF!</definedName>
    <definedName name="HALOS121244038A25LIGW" localSheetId="4">#REF!</definedName>
    <definedName name="HALOS121244038A25LIGW" localSheetId="7">#REF!</definedName>
    <definedName name="HALOS121244038A25LIGW">#REF!</definedName>
    <definedName name="HALOS12124603825A25LIGW" localSheetId="2">#REF!</definedName>
    <definedName name="HALOS12124603825A25LIGW" localSheetId="4">#REF!</definedName>
    <definedName name="HALOS12124603825A25LIGW" localSheetId="7">#REF!</definedName>
    <definedName name="HALOS12124603825A25LIGW">#REF!</definedName>
    <definedName name="HALOS121246038A25LIGW" localSheetId="2">#REF!</definedName>
    <definedName name="HALOS121246038A25LIGW" localSheetId="4">#REF!</definedName>
    <definedName name="HALOS121246038A25LIGW" localSheetId="7">#REF!</definedName>
    <definedName name="HALOS121246038A25LIGW">#REF!</definedName>
    <definedName name="HALOS12180403825A25" localSheetId="2">#REF!</definedName>
    <definedName name="HALOS12180403825A25" localSheetId="4">#REF!</definedName>
    <definedName name="HALOS12180403825A25" localSheetId="7">#REF!</definedName>
    <definedName name="HALOS12180403825A25">#REF!</definedName>
    <definedName name="HALOS121804038A25" localSheetId="2">#REF!</definedName>
    <definedName name="HALOS121804038A25" localSheetId="4">#REF!</definedName>
    <definedName name="HALOS121804038A25" localSheetId="7">#REF!</definedName>
    <definedName name="HALOS121804038A25">#REF!</definedName>
    <definedName name="HALOS12180603825A25" localSheetId="2">#REF!</definedName>
    <definedName name="HALOS12180603825A25" localSheetId="4">#REF!</definedName>
    <definedName name="HALOS12180603825A25" localSheetId="7">#REF!</definedName>
    <definedName name="HALOS12180603825A25">#REF!</definedName>
    <definedName name="HALOS121806038A25" localSheetId="2">#REF!</definedName>
    <definedName name="HALOS121806038A25" localSheetId="4">#REF!</definedName>
    <definedName name="HALOS121806038A25" localSheetId="7">#REF!</definedName>
    <definedName name="HALOS121806038A25">#REF!</definedName>
    <definedName name="HALOSAQUIEBRASOLCONTRA" localSheetId="2">#REF!</definedName>
    <definedName name="HALOSAQUIEBRASOLCONTRA" localSheetId="4">#REF!</definedName>
    <definedName name="HALOSAQUIEBRASOLCONTRA" localSheetId="7">#REF!</definedName>
    <definedName name="HALOSAQUIEBRASOLCONTRA">#REF!</definedName>
    <definedName name="HALSUPCISCONTRA" localSheetId="2">#REF!</definedName>
    <definedName name="HALSUPCISCONTRA" localSheetId="4">#REF!</definedName>
    <definedName name="HALSUPCISCONTRA" localSheetId="7">#REF!</definedName>
    <definedName name="HALSUPCISCONTRA">#REF!</definedName>
    <definedName name="ham">[116]Volumenes!$D$1839</definedName>
    <definedName name="HAMRAMPACONTRA" localSheetId="2">#REF!</definedName>
    <definedName name="HAMRAMPACONTRA" localSheetId="3">#REF!</definedName>
    <definedName name="HAMRAMPACONTRA" localSheetId="4">#REF!</definedName>
    <definedName name="HAMRAMPACONTRA" localSheetId="5">#REF!</definedName>
    <definedName name="HAMRAMPACONTRA" localSheetId="6">#REF!</definedName>
    <definedName name="HAMRAMPACONTRA" localSheetId="7">#REF!</definedName>
    <definedName name="HAMRAMPACONTRA">#REF!</definedName>
    <definedName name="HAMU1" localSheetId="2">[25]Volumenes!#REF!</definedName>
    <definedName name="HAMU1" localSheetId="3">[25]Volumenes!#REF!</definedName>
    <definedName name="HAMU1" localSheetId="4">[25]Volumenes!#REF!</definedName>
    <definedName name="HAMU1" localSheetId="5">[25]Volumenes!#REF!</definedName>
    <definedName name="HAMU1" localSheetId="6">[25]Volumenes!#REF!</definedName>
    <definedName name="HAMU1" localSheetId="7">[25]Volumenes!#REF!</definedName>
    <definedName name="HAMU1">[25]Volumenes!#REF!</definedName>
    <definedName name="hamu2" localSheetId="2">[25]Volumenes!#REF!</definedName>
    <definedName name="hamu2" localSheetId="3">[25]Volumenes!#REF!</definedName>
    <definedName name="hamu2" localSheetId="4">[25]Volumenes!#REF!</definedName>
    <definedName name="hamu2" localSheetId="5">[25]Volumenes!#REF!</definedName>
    <definedName name="hamu2" localSheetId="6">[25]Volumenes!#REF!</definedName>
    <definedName name="hamu2" localSheetId="7">[25]Volumenes!#REF!</definedName>
    <definedName name="hamu2">[25]Volumenes!#REF!</definedName>
    <definedName name="HAMUESC" localSheetId="2">'[25]Anal. horm.'!#REF!</definedName>
    <definedName name="HAMUESC" localSheetId="4">'[25]Anal. horm.'!#REF!</definedName>
    <definedName name="HAMUESC" localSheetId="7">'[25]Anal. horm.'!#REF!</definedName>
    <definedName name="HAMUESC">'[25]Anal. horm.'!#REF!</definedName>
    <definedName name="HAMUR08210MALLAD2.31001CAR" localSheetId="2">#REF!</definedName>
    <definedName name="HAMUR08210MALLAD2.31001CAR" localSheetId="3">#REF!</definedName>
    <definedName name="HAMUR08210MALLAD2.31001CAR" localSheetId="4">#REF!</definedName>
    <definedName name="HAMUR08210MALLAD2.31001CAR" localSheetId="5">#REF!</definedName>
    <definedName name="HAMUR08210MALLAD2.31001CAR" localSheetId="6">#REF!</definedName>
    <definedName name="HAMUR08210MALLAD2.31001CAR" localSheetId="7">#REF!</definedName>
    <definedName name="HAMUR08210MALLAD2.31001CAR">#REF!</definedName>
    <definedName name="HAMUR15180403825A20X202CAR" localSheetId="2">#REF!</definedName>
    <definedName name="HAMUR15180403825A20X202CAR" localSheetId="4">#REF!</definedName>
    <definedName name="HAMUR15180403825A20X202CAR" localSheetId="7">#REF!</definedName>
    <definedName name="HAMUR15180403825A20X202CAR">#REF!</definedName>
    <definedName name="HAMUR151804038A20X202CAR" localSheetId="2">#REF!</definedName>
    <definedName name="HAMUR151804038A20X202CAR" localSheetId="4">#REF!</definedName>
    <definedName name="HAMUR151804038A20X202CAR" localSheetId="7">#REF!</definedName>
    <definedName name="HAMUR151804038A20X202CAR">#REF!</definedName>
    <definedName name="HAMUR15180603825A20X202CAR" localSheetId="2">#REF!</definedName>
    <definedName name="HAMUR15180603825A20X202CAR" localSheetId="4">#REF!</definedName>
    <definedName name="HAMUR15180603825A20X202CAR" localSheetId="7">#REF!</definedName>
    <definedName name="HAMUR15180603825A20X202CAR">#REF!</definedName>
    <definedName name="HAMUR151806038A20X202CAR" localSheetId="2">#REF!</definedName>
    <definedName name="HAMUR151806038A20X202CAR" localSheetId="4">#REF!</definedName>
    <definedName name="HAMUR151806038A20X202CAR" localSheetId="7">#REF!</definedName>
    <definedName name="HAMUR151806038A20X202CAR">#REF!</definedName>
    <definedName name="HAMUR15210403825A20X202CAR" localSheetId="2">#REF!</definedName>
    <definedName name="HAMUR15210403825A20X202CAR" localSheetId="4">#REF!</definedName>
    <definedName name="HAMUR15210403825A20X202CAR" localSheetId="7">#REF!</definedName>
    <definedName name="HAMUR15210403825A20X202CAR">#REF!</definedName>
    <definedName name="HAMUR152104038A20X202CAR" localSheetId="2">#REF!</definedName>
    <definedName name="HAMUR152104038A20X202CAR" localSheetId="4">#REF!</definedName>
    <definedName name="HAMUR152104038A20X202CAR" localSheetId="7">#REF!</definedName>
    <definedName name="HAMUR152104038A20X202CAR">#REF!</definedName>
    <definedName name="HAMUR15210603825A20X202CAR" localSheetId="2">#REF!</definedName>
    <definedName name="HAMUR15210603825A20X202CAR" localSheetId="4">#REF!</definedName>
    <definedName name="HAMUR15210603825A20X202CAR" localSheetId="7">#REF!</definedName>
    <definedName name="HAMUR15210603825A20X202CAR">#REF!</definedName>
    <definedName name="HAMUR152106038A20X202CAR" localSheetId="2">#REF!</definedName>
    <definedName name="HAMUR152106038A20X202CAR" localSheetId="4">#REF!</definedName>
    <definedName name="HAMUR152106038A20X202CAR" localSheetId="7">#REF!</definedName>
    <definedName name="HAMUR152106038A20X202CAR">#REF!</definedName>
    <definedName name="HAMUR15240403825A20X202CAR" localSheetId="2">#REF!</definedName>
    <definedName name="HAMUR15240403825A20X202CAR" localSheetId="4">#REF!</definedName>
    <definedName name="HAMUR15240403825A20X202CAR" localSheetId="7">#REF!</definedName>
    <definedName name="HAMUR15240403825A20X202CAR">#REF!</definedName>
    <definedName name="HAMUR152404038A20X202CAR" localSheetId="2">#REF!</definedName>
    <definedName name="HAMUR152404038A20X202CAR" localSheetId="4">#REF!</definedName>
    <definedName name="HAMUR152404038A20X202CAR" localSheetId="7">#REF!</definedName>
    <definedName name="HAMUR152404038A20X202CAR">#REF!</definedName>
    <definedName name="HAMUR15240603825A20X202CAR" localSheetId="2">#REF!</definedName>
    <definedName name="HAMUR15240603825A20X202CAR" localSheetId="4">#REF!</definedName>
    <definedName name="HAMUR15240603825A20X202CAR" localSheetId="7">#REF!</definedName>
    <definedName name="HAMUR15240603825A20X202CAR">#REF!</definedName>
    <definedName name="HAMUR152406038A20X202CAR" localSheetId="2">#REF!</definedName>
    <definedName name="HAMUR152406038A20X202CAR" localSheetId="4">#REF!</definedName>
    <definedName name="HAMUR152406038A20X202CAR" localSheetId="7">#REF!</definedName>
    <definedName name="HAMUR152406038A20X202CAR">#REF!</definedName>
    <definedName name="HAMUR20180403825A20X202CAR" localSheetId="2">#REF!</definedName>
    <definedName name="HAMUR20180403825A20X202CAR" localSheetId="4">#REF!</definedName>
    <definedName name="HAMUR20180403825A20X202CAR" localSheetId="7">#REF!</definedName>
    <definedName name="HAMUR20180403825A20X202CAR">#REF!</definedName>
    <definedName name="HAMUR201804038A20X202CAR" localSheetId="2">#REF!</definedName>
    <definedName name="HAMUR201804038A20X202CAR" localSheetId="4">#REF!</definedName>
    <definedName name="HAMUR201804038A20X202CAR" localSheetId="7">#REF!</definedName>
    <definedName name="HAMUR201804038A20X202CAR">#REF!</definedName>
    <definedName name="HAMUR20180603825A20X202CAR" localSheetId="2">#REF!</definedName>
    <definedName name="HAMUR20180603825A20X202CAR" localSheetId="4">#REF!</definedName>
    <definedName name="HAMUR20180603825A20X202CAR" localSheetId="7">#REF!</definedName>
    <definedName name="HAMUR20180603825A20X202CAR">#REF!</definedName>
    <definedName name="HAMUR201806038A20X202CAR" localSheetId="2">#REF!</definedName>
    <definedName name="HAMUR201806038A20X202CAR" localSheetId="4">#REF!</definedName>
    <definedName name="HAMUR201806038A20X202CAR" localSheetId="7">#REF!</definedName>
    <definedName name="HAMUR201806038A20X202CAR">#REF!</definedName>
    <definedName name="HAMUR20210401225A10X102CAR" localSheetId="2">#REF!</definedName>
    <definedName name="HAMUR20210401225A10X102CAR" localSheetId="4">#REF!</definedName>
    <definedName name="HAMUR20210401225A10X102CAR" localSheetId="7">#REF!</definedName>
    <definedName name="HAMUR20210401225A10X102CAR">#REF!</definedName>
    <definedName name="HAMUR20210401225A20X202CAR" localSheetId="2">#REF!</definedName>
    <definedName name="HAMUR20210401225A20X202CAR" localSheetId="4">#REF!</definedName>
    <definedName name="HAMUR20210401225A20X202CAR" localSheetId="7">#REF!</definedName>
    <definedName name="HAMUR20210401225A20X202CAR">#REF!</definedName>
    <definedName name="HAMUR202104012A10X102CAR" localSheetId="2">#REF!</definedName>
    <definedName name="HAMUR202104012A10X102CAR" localSheetId="4">#REF!</definedName>
    <definedName name="HAMUR202104012A10X102CAR" localSheetId="7">#REF!</definedName>
    <definedName name="HAMUR202104012A10X102CAR">#REF!</definedName>
    <definedName name="HAMUR202104012A20X202CAR" localSheetId="2">#REF!</definedName>
    <definedName name="HAMUR202104012A20X202CAR" localSheetId="4">#REF!</definedName>
    <definedName name="HAMUR202104012A20X202CAR" localSheetId="7">#REF!</definedName>
    <definedName name="HAMUR202104012A20X202CAR">#REF!</definedName>
    <definedName name="HAMUR20210403825A20X202CAR" localSheetId="2">#REF!</definedName>
    <definedName name="HAMUR20210403825A20X202CAR" localSheetId="4">#REF!</definedName>
    <definedName name="HAMUR20210403825A20X202CAR" localSheetId="7">#REF!</definedName>
    <definedName name="HAMUR20210403825A20X202CAR">#REF!</definedName>
    <definedName name="HAMUR202104038A20X202CAR" localSheetId="2">#REF!</definedName>
    <definedName name="HAMUR202104038A20X202CAR" localSheetId="4">#REF!</definedName>
    <definedName name="HAMUR202104038A20X202CAR" localSheetId="7">#REF!</definedName>
    <definedName name="HAMUR202104038A20X202CAR">#REF!</definedName>
    <definedName name="HAMUR20210601225A10X102CAR" localSheetId="2">#REF!</definedName>
    <definedName name="HAMUR20210601225A10X102CAR" localSheetId="4">#REF!</definedName>
    <definedName name="HAMUR20210601225A10X102CAR" localSheetId="7">#REF!</definedName>
    <definedName name="HAMUR20210601225A10X102CAR">#REF!</definedName>
    <definedName name="HAMUR20210601225A20X202CAR" localSheetId="2">#REF!</definedName>
    <definedName name="HAMUR20210601225A20X202CAR" localSheetId="4">#REF!</definedName>
    <definedName name="HAMUR20210601225A20X202CAR" localSheetId="7">#REF!</definedName>
    <definedName name="HAMUR20210601225A20X202CAR">#REF!</definedName>
    <definedName name="HAMUR202106012A10X102CAR" localSheetId="2">#REF!</definedName>
    <definedName name="HAMUR202106012A10X102CAR" localSheetId="4">#REF!</definedName>
    <definedName name="HAMUR202106012A10X102CAR" localSheetId="7">#REF!</definedName>
    <definedName name="HAMUR202106012A10X102CAR">#REF!</definedName>
    <definedName name="HAMUR202106012A20X202CAR" localSheetId="2">#REF!</definedName>
    <definedName name="HAMUR202106012A20X202CAR" localSheetId="4">#REF!</definedName>
    <definedName name="HAMUR202106012A20X202CAR" localSheetId="7">#REF!</definedName>
    <definedName name="HAMUR202106012A20X202CAR">#REF!</definedName>
    <definedName name="HAMUR20210603825A20X202CAR" localSheetId="2">#REF!</definedName>
    <definedName name="HAMUR20210603825A20X202CAR" localSheetId="4">#REF!</definedName>
    <definedName name="HAMUR20210603825A20X202CAR" localSheetId="7">#REF!</definedName>
    <definedName name="HAMUR20210603825A20X202CAR">#REF!</definedName>
    <definedName name="HAMUR202106038A20X202CAR" localSheetId="2">#REF!</definedName>
    <definedName name="HAMUR202106038A20X202CAR" localSheetId="4">#REF!</definedName>
    <definedName name="HAMUR202106038A20X202CAR" localSheetId="7">#REF!</definedName>
    <definedName name="HAMUR202106038A20X202CAR">#REF!</definedName>
    <definedName name="HAMUR20240401225A10X102CAR" localSheetId="2">#REF!</definedName>
    <definedName name="HAMUR20240401225A10X102CAR" localSheetId="4">#REF!</definedName>
    <definedName name="HAMUR20240401225A10X102CAR" localSheetId="7">#REF!</definedName>
    <definedName name="HAMUR20240401225A10X102CAR">#REF!</definedName>
    <definedName name="HAMUR20240401225A20X202CAR" localSheetId="2">#REF!</definedName>
    <definedName name="HAMUR20240401225A20X202CAR" localSheetId="4">#REF!</definedName>
    <definedName name="HAMUR20240401225A20X202CAR" localSheetId="7">#REF!</definedName>
    <definedName name="HAMUR20240401225A20X202CAR">#REF!</definedName>
    <definedName name="HAMUR202404012A10X102CAR" localSheetId="2">#REF!</definedName>
    <definedName name="HAMUR202404012A10X102CAR" localSheetId="4">#REF!</definedName>
    <definedName name="HAMUR202404012A10X102CAR" localSheetId="7">#REF!</definedName>
    <definedName name="HAMUR202404012A10X102CAR">#REF!</definedName>
    <definedName name="HAMUR202404012A20X202CAR" localSheetId="2">#REF!</definedName>
    <definedName name="HAMUR202404012A20X202CAR" localSheetId="4">#REF!</definedName>
    <definedName name="HAMUR202404012A20X202CAR" localSheetId="7">#REF!</definedName>
    <definedName name="HAMUR202404012A20X202CAR">#REF!</definedName>
    <definedName name="HAMUR20240601225A10X102CAR" localSheetId="2">#REF!</definedName>
    <definedName name="HAMUR20240601225A10X102CAR" localSheetId="4">#REF!</definedName>
    <definedName name="HAMUR20240601225A10X102CAR" localSheetId="7">#REF!</definedName>
    <definedName name="HAMUR20240601225A10X102CAR">#REF!</definedName>
    <definedName name="HAMUR20240601225A20X202CAR" localSheetId="2">#REF!</definedName>
    <definedName name="HAMUR20240601225A20X202CAR" localSheetId="4">#REF!</definedName>
    <definedName name="HAMUR20240601225A20X202CAR" localSheetId="7">#REF!</definedName>
    <definedName name="HAMUR20240601225A20X202CAR">#REF!</definedName>
    <definedName name="HAMUR202406012A10X102CAR" localSheetId="2">#REF!</definedName>
    <definedName name="HAMUR202406012A10X102CAR" localSheetId="4">#REF!</definedName>
    <definedName name="HAMUR202406012A10X102CAR" localSheetId="7">#REF!</definedName>
    <definedName name="HAMUR202406012A10X102CAR">#REF!</definedName>
    <definedName name="HAMUR202406012A20X202CAR" localSheetId="2">#REF!</definedName>
    <definedName name="HAMUR202406012A20X202CAR" localSheetId="4">#REF!</definedName>
    <definedName name="HAMUR202406012A20X202CAR" localSheetId="7">#REF!</definedName>
    <definedName name="HAMUR202406012A20X202CAR">#REF!</definedName>
    <definedName name="HAPEDCONTRA" localSheetId="2">#REF!</definedName>
    <definedName name="HAPEDCONTRA" localSheetId="4">#REF!</definedName>
    <definedName name="HAPEDCONTRA" localSheetId="7">#REF!</definedName>
    <definedName name="HAPEDCONTRA">#REF!</definedName>
    <definedName name="HAPISO38A20AD124ESP10" localSheetId="2">#REF!</definedName>
    <definedName name="HAPISO38A20AD124ESP10" localSheetId="3">#REF!</definedName>
    <definedName name="HAPISO38A20AD124ESP10" localSheetId="4">#REF!</definedName>
    <definedName name="HAPISO38A20AD124ESP10" localSheetId="5">#REF!</definedName>
    <definedName name="HAPISO38A20AD124ESP10" localSheetId="6">#REF!</definedName>
    <definedName name="HAPISO38A20AD124ESP10" localSheetId="7">#REF!</definedName>
    <definedName name="HAPISO38A20AD124ESP10" localSheetId="0">#REF!</definedName>
    <definedName name="HAPISO38A20AD124ESP10">#REF!</definedName>
    <definedName name="HAPISO38A20AD124ESP12" localSheetId="2">#REF!</definedName>
    <definedName name="HAPISO38A20AD124ESP12" localSheetId="4">#REF!</definedName>
    <definedName name="HAPISO38A20AD124ESP12" localSheetId="7">#REF!</definedName>
    <definedName name="HAPISO38A20AD124ESP12">#REF!</definedName>
    <definedName name="HAPISO38A20AD124ESP15" localSheetId="2">#REF!</definedName>
    <definedName name="HAPISO38A20AD124ESP15" localSheetId="4">#REF!</definedName>
    <definedName name="HAPISO38A20AD124ESP15" localSheetId="7">#REF!</definedName>
    <definedName name="HAPISO38A20AD124ESP15">#REF!</definedName>
    <definedName name="HAPISO38A20AD124ESP20" localSheetId="2">#REF!</definedName>
    <definedName name="HAPISO38A20AD124ESP20" localSheetId="4">#REF!</definedName>
    <definedName name="HAPISO38A20AD124ESP20" localSheetId="7">#REF!</definedName>
    <definedName name="HAPISO38A20AD124ESP20">#REF!</definedName>
    <definedName name="HAPISO38A20AD140ESP10" localSheetId="2">#REF!</definedName>
    <definedName name="HAPISO38A20AD140ESP10" localSheetId="4">#REF!</definedName>
    <definedName name="HAPISO38A20AD140ESP10" localSheetId="7">#REF!</definedName>
    <definedName name="HAPISO38A20AD140ESP10">#REF!</definedName>
    <definedName name="HAPISO38A20AD140ESP12" localSheetId="2">#REF!</definedName>
    <definedName name="HAPISO38A20AD140ESP12" localSheetId="4">#REF!</definedName>
    <definedName name="HAPISO38A20AD140ESP12" localSheetId="7">#REF!</definedName>
    <definedName name="HAPISO38A20AD140ESP12">#REF!</definedName>
    <definedName name="HAPISO38A20AD140ESP15" localSheetId="2">#REF!</definedName>
    <definedName name="HAPISO38A20AD140ESP15" localSheetId="4">#REF!</definedName>
    <definedName name="HAPISO38A20AD140ESP15" localSheetId="7">#REF!</definedName>
    <definedName name="HAPISO38A20AD140ESP15">#REF!</definedName>
    <definedName name="HAPISO38A20AD140ESP20" localSheetId="2">#REF!</definedName>
    <definedName name="HAPISO38A20AD140ESP20" localSheetId="4">#REF!</definedName>
    <definedName name="HAPISO38A20AD140ESP20" localSheetId="7">#REF!</definedName>
    <definedName name="HAPISO38A20AD140ESP20">#REF!</definedName>
    <definedName name="HAPISO38A20AD180ESP10" localSheetId="2">#REF!</definedName>
    <definedName name="HAPISO38A20AD180ESP10" localSheetId="4">#REF!</definedName>
    <definedName name="HAPISO38A20AD180ESP10" localSheetId="7">#REF!</definedName>
    <definedName name="HAPISO38A20AD180ESP10">#REF!</definedName>
    <definedName name="HAPISO38A20AD180ESP12" localSheetId="2">#REF!</definedName>
    <definedName name="HAPISO38A20AD180ESP12" localSheetId="4">#REF!</definedName>
    <definedName name="HAPISO38A20AD180ESP12" localSheetId="7">#REF!</definedName>
    <definedName name="HAPISO38A20AD180ESP12">#REF!</definedName>
    <definedName name="HAPISO38A20AD180ESP15" localSheetId="2">#REF!</definedName>
    <definedName name="HAPISO38A20AD180ESP15" localSheetId="4">#REF!</definedName>
    <definedName name="HAPISO38A20AD180ESP15" localSheetId="7">#REF!</definedName>
    <definedName name="HAPISO38A20AD180ESP15">#REF!</definedName>
    <definedName name="HAPISO38A20AD180ESP20" localSheetId="2">#REF!</definedName>
    <definedName name="HAPISO38A20AD180ESP20" localSheetId="4">#REF!</definedName>
    <definedName name="HAPISO38A20AD180ESP20" localSheetId="7">#REF!</definedName>
    <definedName name="HAPISO38A20AD180ESP20">#REF!</definedName>
    <definedName name="HAPISO38A20AD210ESP10" localSheetId="2">#REF!</definedName>
    <definedName name="HAPISO38A20AD210ESP10" localSheetId="4">#REF!</definedName>
    <definedName name="HAPISO38A20AD210ESP10" localSheetId="7">#REF!</definedName>
    <definedName name="HAPISO38A20AD210ESP10">#REF!</definedName>
    <definedName name="HAPISO38A20AD210ESP12" localSheetId="2">#REF!</definedName>
    <definedName name="HAPISO38A20AD210ESP12" localSheetId="4">#REF!</definedName>
    <definedName name="HAPISO38A20AD210ESP12" localSheetId="7">#REF!</definedName>
    <definedName name="HAPISO38A20AD210ESP12">#REF!</definedName>
    <definedName name="HAPISO38A20AD210ESP15" localSheetId="2">#REF!</definedName>
    <definedName name="HAPISO38A20AD210ESP15" localSheetId="4">#REF!</definedName>
    <definedName name="HAPISO38A20AD210ESP15" localSheetId="7">#REF!</definedName>
    <definedName name="HAPISO38A20AD210ESP15">#REF!</definedName>
    <definedName name="HAPISO38A20AD210ESP20" localSheetId="2">#REF!</definedName>
    <definedName name="HAPISO38A20AD210ESP20" localSheetId="4">#REF!</definedName>
    <definedName name="HAPISO38A20AD210ESP20" localSheetId="7">#REF!</definedName>
    <definedName name="HAPISO38A20AD210ESP20">#REF!</definedName>
    <definedName name="HARAMP" localSheetId="2">'[25]Anal. horm.'!#REF!</definedName>
    <definedName name="HARAMP" localSheetId="4">'[25]Anal. horm.'!#REF!</definedName>
    <definedName name="HARAMP" localSheetId="7">'[25]Anal. horm.'!#REF!</definedName>
    <definedName name="HARAMP">'[25]Anal. horm.'!#REF!</definedName>
    <definedName name="HARAMPA12124401225A2038A20LIGWIN" localSheetId="2">#REF!</definedName>
    <definedName name="HARAMPA12124401225A2038A20LIGWIN" localSheetId="3">#REF!</definedName>
    <definedName name="HARAMPA12124401225A2038A20LIGWIN" localSheetId="4">#REF!</definedName>
    <definedName name="HARAMPA12124401225A2038A20LIGWIN" localSheetId="5">#REF!</definedName>
    <definedName name="HARAMPA12124401225A2038A20LIGWIN" localSheetId="6">#REF!</definedName>
    <definedName name="HARAMPA12124401225A2038A20LIGWIN" localSheetId="7">#REF!</definedName>
    <definedName name="HARAMPA12124401225A2038A20LIGWIN" localSheetId="0">#REF!</definedName>
    <definedName name="HARAMPA12124401225A2038A20LIGWIN">#REF!</definedName>
    <definedName name="HARAMPA12124401225A2038A20MANO" localSheetId="2">#REF!</definedName>
    <definedName name="HARAMPA12124401225A2038A20MANO" localSheetId="4">#REF!</definedName>
    <definedName name="HARAMPA12124401225A2038A20MANO" localSheetId="7">#REF!</definedName>
    <definedName name="HARAMPA12124401225A2038A20MANO">#REF!</definedName>
    <definedName name="HARAMPA121244012A2038A20LIGWIN" localSheetId="2">#REF!</definedName>
    <definedName name="HARAMPA121244012A2038A20LIGWIN" localSheetId="4">#REF!</definedName>
    <definedName name="HARAMPA121244012A2038A20LIGWIN" localSheetId="7">#REF!</definedName>
    <definedName name="HARAMPA121244012A2038A20LIGWIN">#REF!</definedName>
    <definedName name="HARAMPA121244012A2038A20MANO" localSheetId="2">#REF!</definedName>
    <definedName name="HARAMPA121244012A2038A20MANO" localSheetId="4">#REF!</definedName>
    <definedName name="HARAMPA121244012A2038A20MANO" localSheetId="7">#REF!</definedName>
    <definedName name="HARAMPA121244012A2038A20MANO">#REF!</definedName>
    <definedName name="HARAMPA12124601225A2038A20LIGWIN" localSheetId="2">#REF!</definedName>
    <definedName name="HARAMPA12124601225A2038A20LIGWIN" localSheetId="4">#REF!</definedName>
    <definedName name="HARAMPA12124601225A2038A20LIGWIN" localSheetId="7">#REF!</definedName>
    <definedName name="HARAMPA12124601225A2038A20LIGWIN">#REF!</definedName>
    <definedName name="HARAMPA12124601225A2038A20MANO" localSheetId="2">#REF!</definedName>
    <definedName name="HARAMPA12124601225A2038A20MANO" localSheetId="4">#REF!</definedName>
    <definedName name="HARAMPA12124601225A2038A20MANO" localSheetId="7">#REF!</definedName>
    <definedName name="HARAMPA12124601225A2038A20MANO">#REF!</definedName>
    <definedName name="HARAMPA121246012A2038A20LIGWIN" localSheetId="2">#REF!</definedName>
    <definedName name="HARAMPA121246012A2038A20LIGWIN" localSheetId="4">#REF!</definedName>
    <definedName name="HARAMPA121246012A2038A20LIGWIN" localSheetId="7">#REF!</definedName>
    <definedName name="HARAMPA121246012A2038A20LIGWIN">#REF!</definedName>
    <definedName name="HARAMPA121246012A2038A20MANO" localSheetId="2">#REF!</definedName>
    <definedName name="HARAMPA121246012A2038A20MANO" localSheetId="4">#REF!</definedName>
    <definedName name="HARAMPA121246012A2038A20MANO" localSheetId="7">#REF!</definedName>
    <definedName name="HARAMPA121246012A2038A20MANO">#REF!</definedName>
    <definedName name="HARAMPA12180401225A2038A20" localSheetId="2">#REF!</definedName>
    <definedName name="HARAMPA12180401225A2038A20" localSheetId="4">#REF!</definedName>
    <definedName name="HARAMPA12180401225A2038A20" localSheetId="7">#REF!</definedName>
    <definedName name="HARAMPA12180401225A2038A20">#REF!</definedName>
    <definedName name="HARAMPA121804012A2038A20" localSheetId="2">#REF!</definedName>
    <definedName name="HARAMPA121804012A2038A20" localSheetId="4">#REF!</definedName>
    <definedName name="HARAMPA121804012A2038A20" localSheetId="7">#REF!</definedName>
    <definedName name="HARAMPA121804012A2038A20">#REF!</definedName>
    <definedName name="HARAMPA12180601225A2038A20" localSheetId="2">#REF!</definedName>
    <definedName name="HARAMPA12180601225A2038A20" localSheetId="4">#REF!</definedName>
    <definedName name="HARAMPA12180601225A2038A20" localSheetId="7">#REF!</definedName>
    <definedName name="HARAMPA12180601225A2038A20">#REF!</definedName>
    <definedName name="HARAMPA121806012A2038A20" localSheetId="2">#REF!</definedName>
    <definedName name="HARAMPA121806012A2038A20" localSheetId="4">#REF!</definedName>
    <definedName name="HARAMPA121806012A2038A20" localSheetId="7">#REF!</definedName>
    <definedName name="HARAMPA121806012A2038A20">#REF!</definedName>
    <definedName name="HARAMPA12210401225A2038A20" localSheetId="2">#REF!</definedName>
    <definedName name="HARAMPA12210401225A2038A20" localSheetId="4">#REF!</definedName>
    <definedName name="HARAMPA12210401225A2038A20" localSheetId="7">#REF!</definedName>
    <definedName name="HARAMPA12210401225A2038A20">#REF!</definedName>
    <definedName name="HARAMPA122104012A2038A20" localSheetId="2">#REF!</definedName>
    <definedName name="HARAMPA122104012A2038A20" localSheetId="4">#REF!</definedName>
    <definedName name="HARAMPA122104012A2038A20" localSheetId="7">#REF!</definedName>
    <definedName name="HARAMPA122104012A2038A20">#REF!</definedName>
    <definedName name="HARAMPA12210601225A2038A20" localSheetId="2">#REF!</definedName>
    <definedName name="HARAMPA12210601225A2038A20" localSheetId="4">#REF!</definedName>
    <definedName name="HARAMPA12210601225A2038A20" localSheetId="7">#REF!</definedName>
    <definedName name="HARAMPA12210601225A2038A20">#REF!</definedName>
    <definedName name="HARAMPA122106012A2038A20" localSheetId="2">#REF!</definedName>
    <definedName name="HARAMPA122106012A2038A20" localSheetId="4">#REF!</definedName>
    <definedName name="HARAMPA122106012A2038A20" localSheetId="7">#REF!</definedName>
    <definedName name="HARAMPA122106012A2038A20">#REF!</definedName>
    <definedName name="HARAMPA12240401225A2038A20" localSheetId="2">#REF!</definedName>
    <definedName name="HARAMPA12240401225A2038A20" localSheetId="4">#REF!</definedName>
    <definedName name="HARAMPA12240401225A2038A20" localSheetId="7">#REF!</definedName>
    <definedName name="HARAMPA12240401225A2038A20">#REF!</definedName>
    <definedName name="HARAMPA122404012A2038A20" localSheetId="2">#REF!</definedName>
    <definedName name="HARAMPA122404012A2038A20" localSheetId="4">#REF!</definedName>
    <definedName name="HARAMPA122404012A2038A20" localSheetId="7">#REF!</definedName>
    <definedName name="HARAMPA122404012A2038A20">#REF!</definedName>
    <definedName name="HARAMPA12240601225A2038A20" localSheetId="2">#REF!</definedName>
    <definedName name="HARAMPA12240601225A2038A20" localSheetId="4">#REF!</definedName>
    <definedName name="HARAMPA12240601225A2038A20" localSheetId="7">#REF!</definedName>
    <definedName name="HARAMPA12240601225A2038A20">#REF!</definedName>
    <definedName name="HARAMPA122406012A2038A20" localSheetId="2">#REF!</definedName>
    <definedName name="HARAMPA122406012A2038A20" localSheetId="4">#REF!</definedName>
    <definedName name="HARAMPA122406012A2038A20" localSheetId="7">#REF!</definedName>
    <definedName name="HARAMPA122406012A2038A20">#REF!</definedName>
    <definedName name="HARAMPAESCCONTRA" localSheetId="2">#REF!</definedName>
    <definedName name="HARAMPAESCCONTRA" localSheetId="4">#REF!</definedName>
    <definedName name="HARAMPAESCCONTRA" localSheetId="7">#REF!</definedName>
    <definedName name="HARAMPAESCCONTRA">#REF!</definedName>
    <definedName name="HARAMPAVEHCONTRA" localSheetId="2">#REF!</definedName>
    <definedName name="HARAMPAVEHCONTRA" localSheetId="4">#REF!</definedName>
    <definedName name="HARAMPAVEHCONTRA" localSheetId="7">#REF!</definedName>
    <definedName name="HARAMPAVEHCONTRA">#REF!</definedName>
    <definedName name="HAVA15201244043814A20LIG" localSheetId="2">#REF!</definedName>
    <definedName name="HAVA15201244043814A20LIG" localSheetId="4">#REF!</definedName>
    <definedName name="HAVA15201244043814A20LIG" localSheetId="7">#REF!</definedName>
    <definedName name="HAVA15201244043814A20LIG">#REF!</definedName>
    <definedName name="HAVA15201244043814A20MANO" localSheetId="2">#REF!</definedName>
    <definedName name="HAVA15201244043814A20MANO" localSheetId="4">#REF!</definedName>
    <definedName name="HAVA15201244043814A20MANO" localSheetId="7">#REF!</definedName>
    <definedName name="HAVA15201244043814A20MANO">#REF!</definedName>
    <definedName name="HAVA20201244043838A20LIG" localSheetId="2">#REF!</definedName>
    <definedName name="HAVA20201244043838A20LIG" localSheetId="4">#REF!</definedName>
    <definedName name="HAVA20201244043838A20LIG" localSheetId="7">#REF!</definedName>
    <definedName name="HAVA20201244043838A20LIG">#REF!</definedName>
    <definedName name="HAVA20201244043838A20MANO" localSheetId="2">#REF!</definedName>
    <definedName name="HAVA20201244043838A20MANO" localSheetId="4">#REF!</definedName>
    <definedName name="HAVA20201244043838A20MANO" localSheetId="7">#REF!</definedName>
    <definedName name="HAVA20201244043838A20MANO">#REF!</definedName>
    <definedName name="HAVABARANDACONTRA" localSheetId="2">#REF!</definedName>
    <definedName name="HAVABARANDACONTRA" localSheetId="4">#REF!</definedName>
    <definedName name="HAVABARANDACONTRA" localSheetId="7">#REF!</definedName>
    <definedName name="HAVABARANDACONTRA">#REF!</definedName>
    <definedName name="HAVACORONACISTCONTRA" localSheetId="2">#REF!</definedName>
    <definedName name="HAVACORONACISTCONTRA" localSheetId="4">#REF!</definedName>
    <definedName name="HAVACORONACISTCONTRA" localSheetId="7">#REF!</definedName>
    <definedName name="HAVACORONACISTCONTRA">#REF!</definedName>
    <definedName name="HAVAD" localSheetId="3">'[5]Anal. horm.'!$F$391</definedName>
    <definedName name="HAVAD" localSheetId="4">'[5]Anal. horm.'!$F$391</definedName>
    <definedName name="HAVAD" localSheetId="5">'[5]Anal. horm.'!$F$391</definedName>
    <definedName name="HAVAD" localSheetId="6">'[5]Anal. horm.'!$F$391</definedName>
    <definedName name="HAVAD" localSheetId="7">'[5]Anal. horm.'!$F$391</definedName>
    <definedName name="HAVAD" localSheetId="0">'[5]Anal. horm.'!$F$391</definedName>
    <definedName name="HAVAD">'[6]Anal. horm.'!$F$391</definedName>
    <definedName name="HAVI20X50" localSheetId="2">'[25]Anal. horm.'!#REF!</definedName>
    <definedName name="HAVI20X50" localSheetId="3">'[25]Anal. horm.'!#REF!</definedName>
    <definedName name="HAVI20X50" localSheetId="4">'[25]Anal. horm.'!#REF!</definedName>
    <definedName name="HAVI20X50" localSheetId="5">'[25]Anal. horm.'!#REF!</definedName>
    <definedName name="HAVI20X50" localSheetId="6">'[25]Anal. horm.'!#REF!</definedName>
    <definedName name="HAVI20X50" localSheetId="7">'[25]Anal. horm.'!#REF!</definedName>
    <definedName name="HAVI20X50" localSheetId="0">'[25]Anal. horm.'!#REF!</definedName>
    <definedName name="HAVI20X50">'[25]Anal. horm.'!#REF!</definedName>
    <definedName name="HAVI25X50" localSheetId="2">'[25]Anal. horm.'!#REF!</definedName>
    <definedName name="HAVI25X50" localSheetId="3">'[25]Anal. horm.'!#REF!</definedName>
    <definedName name="HAVI25X50" localSheetId="4">'[25]Anal. horm.'!#REF!</definedName>
    <definedName name="HAVI25X50" localSheetId="5">'[25]Anal. horm.'!#REF!</definedName>
    <definedName name="HAVI25X50" localSheetId="6">'[25]Anal. horm.'!#REF!</definedName>
    <definedName name="HAVI25X50" localSheetId="7">'[25]Anal. horm.'!#REF!</definedName>
    <definedName name="HAVI25X50">'[25]Anal. horm.'!#REF!</definedName>
    <definedName name="HAVIGA20401244033423838A20LIGWIN" localSheetId="2">#REF!</definedName>
    <definedName name="HAVIGA20401244033423838A20LIGWIN" localSheetId="3">#REF!</definedName>
    <definedName name="HAVIGA20401244033423838A20LIGWIN" localSheetId="4">#REF!</definedName>
    <definedName name="HAVIGA20401244033423838A20LIGWIN" localSheetId="5">#REF!</definedName>
    <definedName name="HAVIGA20401244033423838A20LIGWIN" localSheetId="6">#REF!</definedName>
    <definedName name="HAVIGA20401244033423838A20LIGWIN" localSheetId="7">#REF!</definedName>
    <definedName name="HAVIGA20401244033423838A20LIGWIN" localSheetId="0">#REF!</definedName>
    <definedName name="HAVIGA20401244033423838A20LIGWIN">#REF!</definedName>
    <definedName name="HAVIGA20401246033423838A20LIGWIN" localSheetId="2">#REF!</definedName>
    <definedName name="HAVIGA20401246033423838A20LIGWIN" localSheetId="4">#REF!</definedName>
    <definedName name="HAVIGA20401246033423838A20LIGWIN" localSheetId="7">#REF!</definedName>
    <definedName name="HAVIGA20401246033423838A20LIGWIN">#REF!</definedName>
    <definedName name="HAVIGA20401804033423838A20" localSheetId="2">#REF!</definedName>
    <definedName name="HAVIGA20401804033423838A20" localSheetId="4">#REF!</definedName>
    <definedName name="HAVIGA20401804033423838A20" localSheetId="7">#REF!</definedName>
    <definedName name="HAVIGA20401804033423838A20">#REF!</definedName>
    <definedName name="HAVIGA20401804033423838A20POR" localSheetId="2">#REF!</definedName>
    <definedName name="HAVIGA20401804033423838A20POR" localSheetId="4">#REF!</definedName>
    <definedName name="HAVIGA20401804033423838A20POR" localSheetId="7">#REF!</definedName>
    <definedName name="HAVIGA20401804033423838A20POR">#REF!</definedName>
    <definedName name="HAVIGA20401806033423838A20" localSheetId="2">#REF!</definedName>
    <definedName name="HAVIGA20401806033423838A20" localSheetId="4">#REF!</definedName>
    <definedName name="HAVIGA20401806033423838A20" localSheetId="7">#REF!</definedName>
    <definedName name="HAVIGA20401806033423838A20">#REF!</definedName>
    <definedName name="HAVIGA20401806033423838A20POR" localSheetId="2">#REF!</definedName>
    <definedName name="HAVIGA20401806033423838A20POR" localSheetId="4">#REF!</definedName>
    <definedName name="HAVIGA20401806033423838A20POR" localSheetId="7">#REF!</definedName>
    <definedName name="HAVIGA20401806033423838A20POR">#REF!</definedName>
    <definedName name="HAVIGA20402104033423838A20" localSheetId="2">#REF!</definedName>
    <definedName name="HAVIGA20402104033423838A20" localSheetId="4">#REF!</definedName>
    <definedName name="HAVIGA20402104033423838A20" localSheetId="7">#REF!</definedName>
    <definedName name="HAVIGA20402104033423838A20">#REF!</definedName>
    <definedName name="HAVIGA20402104033423838A20POR" localSheetId="2">#REF!</definedName>
    <definedName name="HAVIGA20402104033423838A20POR" localSheetId="4">#REF!</definedName>
    <definedName name="HAVIGA20402104033423838A20POR" localSheetId="7">#REF!</definedName>
    <definedName name="HAVIGA20402104033423838A20POR">#REF!</definedName>
    <definedName name="HAVIGA20402106033423838A20" localSheetId="2">#REF!</definedName>
    <definedName name="HAVIGA20402106033423838A20" localSheetId="4">#REF!</definedName>
    <definedName name="HAVIGA20402106033423838A20" localSheetId="7">#REF!</definedName>
    <definedName name="HAVIGA20402106033423838A20">#REF!</definedName>
    <definedName name="HAVIGA20402106033423838A20POR" localSheetId="2">#REF!</definedName>
    <definedName name="HAVIGA20402106033423838A20POR" localSheetId="4">#REF!</definedName>
    <definedName name="HAVIGA20402106033423838A20POR" localSheetId="7">#REF!</definedName>
    <definedName name="HAVIGA20402106033423838A20POR">#REF!</definedName>
    <definedName name="HAVIGA20402404033423838A20" localSheetId="2">#REF!</definedName>
    <definedName name="HAVIGA20402404033423838A20" localSheetId="4">#REF!</definedName>
    <definedName name="HAVIGA20402404033423838A20" localSheetId="7">#REF!</definedName>
    <definedName name="HAVIGA20402404033423838A20">#REF!</definedName>
    <definedName name="HAVIGA20402404033423838A20POR" localSheetId="2">#REF!</definedName>
    <definedName name="HAVIGA20402404033423838A20POR" localSheetId="4">#REF!</definedName>
    <definedName name="HAVIGA20402404033423838A20POR" localSheetId="7">#REF!</definedName>
    <definedName name="HAVIGA20402404033423838A20POR">#REF!</definedName>
    <definedName name="HAVIGA20402406033423838A20" localSheetId="2">#REF!</definedName>
    <definedName name="HAVIGA20402406033423838A20" localSheetId="4">#REF!</definedName>
    <definedName name="HAVIGA20402406033423838A20" localSheetId="7">#REF!</definedName>
    <definedName name="HAVIGA20402406033423838A20">#REF!</definedName>
    <definedName name="HAVIGA20402406033423838A20POR" localSheetId="2">#REF!</definedName>
    <definedName name="HAVIGA20402406033423838A20POR" localSheetId="4">#REF!</definedName>
    <definedName name="HAVIGA20402406033423838A20POR" localSheetId="7">#REF!</definedName>
    <definedName name="HAVIGA20402406033423838A20POR">#REF!</definedName>
    <definedName name="HAVIGA25501244043423838A25LIGWIN" localSheetId="2">#REF!</definedName>
    <definedName name="HAVIGA25501244043423838A25LIGWIN" localSheetId="4">#REF!</definedName>
    <definedName name="HAVIGA25501244043423838A25LIGWIN" localSheetId="7">#REF!</definedName>
    <definedName name="HAVIGA25501244043423838A25LIGWIN">#REF!</definedName>
    <definedName name="HAVIGA25501246043423838A25LIGWIN" localSheetId="2">#REF!</definedName>
    <definedName name="HAVIGA25501246043423838A25LIGWIN" localSheetId="4">#REF!</definedName>
    <definedName name="HAVIGA25501246043423838A25LIGWIN" localSheetId="7">#REF!</definedName>
    <definedName name="HAVIGA25501246043423838A25LIGWIN">#REF!</definedName>
    <definedName name="HAVIGA25501804043423838A25" localSheetId="2">#REF!</definedName>
    <definedName name="HAVIGA25501804043423838A25" localSheetId="4">#REF!</definedName>
    <definedName name="HAVIGA25501804043423838A25" localSheetId="7">#REF!</definedName>
    <definedName name="HAVIGA25501804043423838A25">#REF!</definedName>
    <definedName name="HAVIGA25501804043423838A25POR" localSheetId="2">#REF!</definedName>
    <definedName name="HAVIGA25501804043423838A25POR" localSheetId="4">#REF!</definedName>
    <definedName name="HAVIGA25501804043423838A25POR" localSheetId="7">#REF!</definedName>
    <definedName name="HAVIGA25501804043423838A25POR">#REF!</definedName>
    <definedName name="HAVIGA25501806043423838A25" localSheetId="2">#REF!</definedName>
    <definedName name="HAVIGA25501806043423838A25" localSheetId="4">#REF!</definedName>
    <definedName name="HAVIGA25501806043423838A25" localSheetId="7">#REF!</definedName>
    <definedName name="HAVIGA25501806043423838A25">#REF!</definedName>
    <definedName name="HAVIGA25501806043423838A25POR" localSheetId="2">#REF!</definedName>
    <definedName name="HAVIGA25501806043423838A25POR" localSheetId="4">#REF!</definedName>
    <definedName name="HAVIGA25501806043423838A25POR" localSheetId="7">#REF!</definedName>
    <definedName name="HAVIGA25501806043423838A25POR">#REF!</definedName>
    <definedName name="HAVIGA25502104043423838A25" localSheetId="2">#REF!</definedName>
    <definedName name="HAVIGA25502104043423838A25" localSheetId="4">#REF!</definedName>
    <definedName name="HAVIGA25502104043423838A25" localSheetId="7">#REF!</definedName>
    <definedName name="HAVIGA25502104043423838A25">#REF!</definedName>
    <definedName name="HAVIGA25502104043423838A25POR" localSheetId="2">#REF!</definedName>
    <definedName name="HAVIGA25502104043423838A25POR" localSheetId="4">#REF!</definedName>
    <definedName name="HAVIGA25502104043423838A25POR" localSheetId="7">#REF!</definedName>
    <definedName name="HAVIGA25502104043423838A25POR">#REF!</definedName>
    <definedName name="HAVIGA25502106043423838A25" localSheetId="2">#REF!</definedName>
    <definedName name="HAVIGA25502106043423838A25" localSheetId="4">#REF!</definedName>
    <definedName name="HAVIGA25502106043423838A25" localSheetId="7">#REF!</definedName>
    <definedName name="HAVIGA25502106043423838A25">#REF!</definedName>
    <definedName name="HAVIGA25502106043423838A25POR" localSheetId="2">#REF!</definedName>
    <definedName name="HAVIGA25502106043423838A25POR" localSheetId="4">#REF!</definedName>
    <definedName name="HAVIGA25502106043423838A25POR" localSheetId="7">#REF!</definedName>
    <definedName name="HAVIGA25502106043423838A25POR">#REF!</definedName>
    <definedName name="HAVIGA25502404043423838A25" localSheetId="2">#REF!</definedName>
    <definedName name="HAVIGA25502404043423838A25" localSheetId="4">#REF!</definedName>
    <definedName name="HAVIGA25502404043423838A25" localSheetId="7">#REF!</definedName>
    <definedName name="HAVIGA25502404043423838A25">#REF!</definedName>
    <definedName name="HAVIGA25502404043423838A25POR" localSheetId="2">#REF!</definedName>
    <definedName name="HAVIGA25502404043423838A25POR" localSheetId="4">#REF!</definedName>
    <definedName name="HAVIGA25502404043423838A25POR" localSheetId="7">#REF!</definedName>
    <definedName name="HAVIGA25502404043423838A25POR">#REF!</definedName>
    <definedName name="HAVIGA25502406043423838A25" localSheetId="2">#REF!</definedName>
    <definedName name="HAVIGA25502406043423838A25" localSheetId="4">#REF!</definedName>
    <definedName name="HAVIGA25502406043423838A25" localSheetId="7">#REF!</definedName>
    <definedName name="HAVIGA25502406043423838A25">#REF!</definedName>
    <definedName name="HAVIGA25502406043423838A25POR" localSheetId="2">#REF!</definedName>
    <definedName name="HAVIGA25502406043423838A25POR" localSheetId="4">#REF!</definedName>
    <definedName name="HAVIGA25502406043423838A25POR" localSheetId="7">#REF!</definedName>
    <definedName name="HAVIGA25502406043423838A25POR">#REF!</definedName>
    <definedName name="HAVIGA3060124404123838A25LIGWIN" localSheetId="2">#REF!</definedName>
    <definedName name="HAVIGA3060124404123838A25LIGWIN" localSheetId="4">#REF!</definedName>
    <definedName name="HAVIGA3060124404123838A25LIGWIN" localSheetId="7">#REF!</definedName>
    <definedName name="HAVIGA3060124404123838A25LIGWIN">#REF!</definedName>
    <definedName name="HAVIGA3060124604123838A25LIGWIN" localSheetId="2">#REF!</definedName>
    <definedName name="HAVIGA3060124604123838A25LIGWIN" localSheetId="3">#REF!</definedName>
    <definedName name="HAVIGA3060124604123838A25LIGWIN" localSheetId="4">#REF!</definedName>
    <definedName name="HAVIGA3060124604123838A25LIGWIN" localSheetId="5">#REF!</definedName>
    <definedName name="HAVIGA3060124604123838A25LIGWIN" localSheetId="6">#REF!</definedName>
    <definedName name="HAVIGA3060124604123838A25LIGWIN" localSheetId="7">#REF!</definedName>
    <definedName name="HAVIGA3060124604123838A25LIGWIN" localSheetId="0">#REF!</definedName>
    <definedName name="HAVIGA3060124604123838A25LIGWIN">#REF!</definedName>
    <definedName name="HAVIGA3060180404123838A25" localSheetId="2">#REF!</definedName>
    <definedName name="HAVIGA3060180404123838A25" localSheetId="4">#REF!</definedName>
    <definedName name="HAVIGA3060180404123838A25" localSheetId="7">#REF!</definedName>
    <definedName name="HAVIGA3060180404123838A25">#REF!</definedName>
    <definedName name="HAVIGA3060180404123838A25POR" localSheetId="2">#REF!</definedName>
    <definedName name="HAVIGA3060180404123838A25POR" localSheetId="4">#REF!</definedName>
    <definedName name="HAVIGA3060180404123838A25POR" localSheetId="7">#REF!</definedName>
    <definedName name="HAVIGA3060180404123838A25POR">#REF!</definedName>
    <definedName name="HAVIGA3060180604123838A25" localSheetId="2">#REF!</definedName>
    <definedName name="HAVIGA3060180604123838A25" localSheetId="4">#REF!</definedName>
    <definedName name="HAVIGA3060180604123838A25" localSheetId="7">#REF!</definedName>
    <definedName name="HAVIGA3060180604123838A25">#REF!</definedName>
    <definedName name="HAVIGA3060180604123838A25POR" localSheetId="2">#REF!</definedName>
    <definedName name="HAVIGA3060180604123838A25POR" localSheetId="4">#REF!</definedName>
    <definedName name="HAVIGA3060180604123838A25POR" localSheetId="7">#REF!</definedName>
    <definedName name="HAVIGA3060180604123838A25POR">#REF!</definedName>
    <definedName name="HAVIGA3060210404123838A25" localSheetId="2">#REF!</definedName>
    <definedName name="HAVIGA3060210404123838A25" localSheetId="4">#REF!</definedName>
    <definedName name="HAVIGA3060210404123838A25" localSheetId="7">#REF!</definedName>
    <definedName name="HAVIGA3060210404123838A25">#REF!</definedName>
    <definedName name="HAVIGA3060210404123838A25POR" localSheetId="2">#REF!</definedName>
    <definedName name="HAVIGA3060210404123838A25POR" localSheetId="4">#REF!</definedName>
    <definedName name="HAVIGA3060210404123838A25POR" localSheetId="7">#REF!</definedName>
    <definedName name="HAVIGA3060210404123838A25POR">#REF!</definedName>
    <definedName name="HAVIGA3060210604123838A25" localSheetId="2">#REF!</definedName>
    <definedName name="HAVIGA3060210604123838A25" localSheetId="4">#REF!</definedName>
    <definedName name="HAVIGA3060210604123838A25" localSheetId="7">#REF!</definedName>
    <definedName name="HAVIGA3060210604123838A25">#REF!</definedName>
    <definedName name="HAVIGA3060210604123838A25POR" localSheetId="2">#REF!</definedName>
    <definedName name="HAVIGA3060210604123838A25POR" localSheetId="4">#REF!</definedName>
    <definedName name="HAVIGA3060210604123838A25POR" localSheetId="7">#REF!</definedName>
    <definedName name="HAVIGA3060210604123838A25POR">#REF!</definedName>
    <definedName name="HAVIGA3060240404123838A25" localSheetId="2">#REF!</definedName>
    <definedName name="HAVIGA3060240404123838A25" localSheetId="4">#REF!</definedName>
    <definedName name="HAVIGA3060240404123838A25" localSheetId="7">#REF!</definedName>
    <definedName name="HAVIGA3060240404123838A25">#REF!</definedName>
    <definedName name="HAVIGA3060240404123838A25POR" localSheetId="2">#REF!</definedName>
    <definedName name="HAVIGA3060240404123838A25POR" localSheetId="4">#REF!</definedName>
    <definedName name="HAVIGA3060240404123838A25POR" localSheetId="7">#REF!</definedName>
    <definedName name="HAVIGA3060240404123838A25POR">#REF!</definedName>
    <definedName name="HAVIGA3060240604123838A25" localSheetId="2">#REF!</definedName>
    <definedName name="HAVIGA3060240604123838A25" localSheetId="4">#REF!</definedName>
    <definedName name="HAVIGA3060240604123838A25" localSheetId="7">#REF!</definedName>
    <definedName name="HAVIGA3060240604123838A25">#REF!</definedName>
    <definedName name="HAVIGA3060240604123838A25POR" localSheetId="2">#REF!</definedName>
    <definedName name="HAVIGA3060240604123838A25POR" localSheetId="4">#REF!</definedName>
    <definedName name="HAVIGA3060240604123838A25POR" localSheetId="7">#REF!</definedName>
    <definedName name="HAVIGA3060240604123838A25POR">#REF!</definedName>
    <definedName name="HAVIGA408012440512122538A25LIGWIN" localSheetId="2">#REF!</definedName>
    <definedName name="HAVIGA408012440512122538A25LIGWIN" localSheetId="4">#REF!</definedName>
    <definedName name="HAVIGA408012440512122538A25LIGWIN" localSheetId="7">#REF!</definedName>
    <definedName name="HAVIGA408012440512122538A25LIGWIN">#REF!</definedName>
    <definedName name="HAVIGA4080124405121238A25LIGWIN" localSheetId="2">#REF!</definedName>
    <definedName name="HAVIGA4080124405121238A25LIGWIN" localSheetId="4">#REF!</definedName>
    <definedName name="HAVIGA4080124405121238A25LIGWIN" localSheetId="7">#REF!</definedName>
    <definedName name="HAVIGA4080124405121238A25LIGWIN">#REF!</definedName>
    <definedName name="HAVIGA4080124605121238A25LIGWIN" localSheetId="2">#REF!</definedName>
    <definedName name="HAVIGA4080124605121238A25LIGWIN" localSheetId="4">#REF!</definedName>
    <definedName name="HAVIGA4080124605121238A25LIGWIN" localSheetId="7">#REF!</definedName>
    <definedName name="HAVIGA4080124605121238A25LIGWIN">#REF!</definedName>
    <definedName name="HAVIGA4080180405121238A25" localSheetId="2">#REF!</definedName>
    <definedName name="HAVIGA4080180405121238A25" localSheetId="4">#REF!</definedName>
    <definedName name="HAVIGA4080180405121238A25" localSheetId="7">#REF!</definedName>
    <definedName name="HAVIGA4080180405121238A25">#REF!</definedName>
    <definedName name="HAVIGA4080180405121238A25POR" localSheetId="2">#REF!</definedName>
    <definedName name="HAVIGA4080180405121238A25POR" localSheetId="4">#REF!</definedName>
    <definedName name="HAVIGA4080180405121238A25POR" localSheetId="7">#REF!</definedName>
    <definedName name="HAVIGA4080180405121238A25POR">#REF!</definedName>
    <definedName name="HAVIGA408018060512122538A25" localSheetId="2">#REF!</definedName>
    <definedName name="HAVIGA408018060512122538A25" localSheetId="4">#REF!</definedName>
    <definedName name="HAVIGA408018060512122538A25" localSheetId="7">#REF!</definedName>
    <definedName name="HAVIGA408018060512122538A25">#REF!</definedName>
    <definedName name="HAVIGA408018060512122538A25POR" localSheetId="2">#REF!</definedName>
    <definedName name="HAVIGA408018060512122538A25POR" localSheetId="4">#REF!</definedName>
    <definedName name="HAVIGA408018060512122538A25POR" localSheetId="7">#REF!</definedName>
    <definedName name="HAVIGA408018060512122538A25POR">#REF!</definedName>
    <definedName name="HAVIGA4080180605121238A25" localSheetId="2">#REF!</definedName>
    <definedName name="HAVIGA4080180605121238A25" localSheetId="4">#REF!</definedName>
    <definedName name="HAVIGA4080180605121238A25" localSheetId="7">#REF!</definedName>
    <definedName name="HAVIGA4080180605121238A25">#REF!</definedName>
    <definedName name="HAVIGA4080180605121238A25POR" localSheetId="2">#REF!</definedName>
    <definedName name="HAVIGA4080180605121238A25POR" localSheetId="4">#REF!</definedName>
    <definedName name="HAVIGA4080180605121238A25POR" localSheetId="7">#REF!</definedName>
    <definedName name="HAVIGA4080180605121238A25POR">#REF!</definedName>
    <definedName name="HAVIGA4080210405121238A25" localSheetId="2">#REF!</definedName>
    <definedName name="HAVIGA4080210405121238A25" localSheetId="4">#REF!</definedName>
    <definedName name="HAVIGA4080210405121238A25" localSheetId="7">#REF!</definedName>
    <definedName name="HAVIGA4080210405121238A25">#REF!</definedName>
    <definedName name="HAVIGA4080210405121238A25por" localSheetId="2">#REF!</definedName>
    <definedName name="HAVIGA4080210405121238A25por" localSheetId="4">#REF!</definedName>
    <definedName name="HAVIGA4080210405121238A25por" localSheetId="7">#REF!</definedName>
    <definedName name="HAVIGA4080210405121238A25por">#REF!</definedName>
    <definedName name="HAVIGA408021060512122538A25" localSheetId="2">#REF!</definedName>
    <definedName name="HAVIGA408021060512122538A25" localSheetId="4">#REF!</definedName>
    <definedName name="HAVIGA408021060512122538A25" localSheetId="7">#REF!</definedName>
    <definedName name="HAVIGA408021060512122538A25">#REF!</definedName>
    <definedName name="HAVIGA408021060512122538A25POR" localSheetId="2">#REF!</definedName>
    <definedName name="HAVIGA408021060512122538A25POR" localSheetId="4">#REF!</definedName>
    <definedName name="HAVIGA408021060512122538A25POR" localSheetId="7">#REF!</definedName>
    <definedName name="HAVIGA408021060512122538A25POR">#REF!</definedName>
    <definedName name="HAVIGA4080210605121238A25" localSheetId="2">#REF!</definedName>
    <definedName name="HAVIGA4080210605121238A25" localSheetId="4">#REF!</definedName>
    <definedName name="HAVIGA4080210605121238A25" localSheetId="7">#REF!</definedName>
    <definedName name="HAVIGA4080210605121238A25">#REF!</definedName>
    <definedName name="HAVIGA4080210605121238A25POR" localSheetId="2">#REF!</definedName>
    <definedName name="HAVIGA4080210605121238A25POR" localSheetId="4">#REF!</definedName>
    <definedName name="HAVIGA4080210605121238A25POR" localSheetId="7">#REF!</definedName>
    <definedName name="HAVIGA4080210605121238A25POR">#REF!</definedName>
    <definedName name="HAVIGA4080240405121238A25" localSheetId="2">#REF!</definedName>
    <definedName name="HAVIGA4080240405121238A25" localSheetId="4">#REF!</definedName>
    <definedName name="HAVIGA4080240405121238A25" localSheetId="7">#REF!</definedName>
    <definedName name="HAVIGA4080240405121238A25">#REF!</definedName>
    <definedName name="HAVIGA4080240405121238A25POR" localSheetId="2">#REF!</definedName>
    <definedName name="HAVIGA4080240405121238A25POR" localSheetId="4">#REF!</definedName>
    <definedName name="HAVIGA4080240405121238A25POR" localSheetId="7">#REF!</definedName>
    <definedName name="HAVIGA4080240405121238A25POR">#REF!</definedName>
    <definedName name="HAVIGA408024060512122538A25" localSheetId="2">#REF!</definedName>
    <definedName name="HAVIGA408024060512122538A25" localSheetId="4">#REF!</definedName>
    <definedName name="HAVIGA408024060512122538A25" localSheetId="7">#REF!</definedName>
    <definedName name="HAVIGA408024060512122538A25">#REF!</definedName>
    <definedName name="HAVIGA408024060512122538A25PORT" localSheetId="2">#REF!</definedName>
    <definedName name="HAVIGA408024060512122538A25PORT" localSheetId="4">#REF!</definedName>
    <definedName name="HAVIGA408024060512122538A25PORT" localSheetId="7">#REF!</definedName>
    <definedName name="HAVIGA408024060512122538A25PORT">#REF!</definedName>
    <definedName name="HAVIGA4080240605121238A25" localSheetId="2">#REF!</definedName>
    <definedName name="HAVIGA4080240605121238A25" localSheetId="4">#REF!</definedName>
    <definedName name="HAVIGA4080240605121238A25" localSheetId="7">#REF!</definedName>
    <definedName name="HAVIGA4080240605121238A25">#REF!</definedName>
    <definedName name="HAVIGA4080240605121238A25POR" localSheetId="2">#REF!</definedName>
    <definedName name="HAVIGA4080240605121238A25POR" localSheetId="4">#REF!</definedName>
    <definedName name="HAVIGA4080240605121238A25POR" localSheetId="7">#REF!</definedName>
    <definedName name="HAVIGA4080240605121238A25POR">#REF!</definedName>
    <definedName name="HAVIVAR25A65" localSheetId="2">'[25]Anal. horm.'!#REF!</definedName>
    <definedName name="HAVIVAR25A65" localSheetId="4">'[25]Anal. horm.'!#REF!</definedName>
    <definedName name="HAVIVAR25A65" localSheetId="7">'[25]Anal. horm.'!#REF!</definedName>
    <definedName name="HAVIVAR25A65">'[25]Anal. horm.'!#REF!</definedName>
    <definedName name="HAVPORTCISTCONTRA" localSheetId="2">#REF!</definedName>
    <definedName name="HAVPORTCISTCONTRA" localSheetId="3">#REF!</definedName>
    <definedName name="HAVPORTCISTCONTRA" localSheetId="4">#REF!</definedName>
    <definedName name="HAVPORTCISTCONTRA" localSheetId="5">#REF!</definedName>
    <definedName name="HAVPORTCISTCONTRA" localSheetId="6">#REF!</definedName>
    <definedName name="HAVPORTCISTCONTRA" localSheetId="7">#REF!</definedName>
    <definedName name="HAVPORTCISTCONTRA">#REF!</definedName>
    <definedName name="HAVRIOSTPONDCONTRA" localSheetId="2">#REF!</definedName>
    <definedName name="HAVRIOSTPONDCONTRA" localSheetId="4">#REF!</definedName>
    <definedName name="HAVRIOSTPONDCONTRA" localSheetId="7">#REF!</definedName>
    <definedName name="HAVRIOSTPONDCONTRA">#REF!</definedName>
    <definedName name="HAVUE4010124402383825A20LIGWIN" localSheetId="2">#REF!</definedName>
    <definedName name="HAVUE4010124402383825A20LIGWIN" localSheetId="4">#REF!</definedName>
    <definedName name="HAVUE4010124402383825A20LIGWIN" localSheetId="7">#REF!</definedName>
    <definedName name="HAVUE4010124402383825A20LIGWIN">#REF!</definedName>
    <definedName name="HAVUE40101244023838A20LIGWIN" localSheetId="2">#REF!</definedName>
    <definedName name="HAVUE40101244023838A20LIGWIN" localSheetId="4">#REF!</definedName>
    <definedName name="HAVUE40101244023838A20LIGWIN" localSheetId="7">#REF!</definedName>
    <definedName name="HAVUE40101244023838A20LIGWIN">#REF!</definedName>
    <definedName name="HAVUE4010124602383825A20LIGWIN" localSheetId="2">#REF!</definedName>
    <definedName name="HAVUE4010124602383825A20LIGWIN" localSheetId="4">#REF!</definedName>
    <definedName name="HAVUE4010124602383825A20LIGWIN" localSheetId="7">#REF!</definedName>
    <definedName name="HAVUE4010124602383825A20LIGWIN">#REF!</definedName>
    <definedName name="HAVUE40101246023838A20LIGWIN" localSheetId="2">#REF!</definedName>
    <definedName name="HAVUE40101246023838A20LIGWIN" localSheetId="4">#REF!</definedName>
    <definedName name="HAVUE40101246023838A20LIGWIN" localSheetId="7">#REF!</definedName>
    <definedName name="HAVUE40101246023838A20LIGWIN">#REF!</definedName>
    <definedName name="HAVUE4010180402383825A20" localSheetId="2">#REF!</definedName>
    <definedName name="HAVUE4010180402383825A20" localSheetId="4">#REF!</definedName>
    <definedName name="HAVUE4010180402383825A20" localSheetId="7">#REF!</definedName>
    <definedName name="HAVUE4010180402383825A20">#REF!</definedName>
    <definedName name="HAVUE40101804023838A20" localSheetId="2">#REF!</definedName>
    <definedName name="HAVUE40101804023838A20" localSheetId="4">#REF!</definedName>
    <definedName name="HAVUE40101804023838A20" localSheetId="7">#REF!</definedName>
    <definedName name="HAVUE40101804023838A20">#REF!</definedName>
    <definedName name="HAVUE40101806023838A20" localSheetId="2">#REF!</definedName>
    <definedName name="HAVUE40101806023838A20" localSheetId="4">#REF!</definedName>
    <definedName name="HAVUE40101806023838A20" localSheetId="7">#REF!</definedName>
    <definedName name="HAVUE40101806023838A20">#REF!</definedName>
    <definedName name="HAVUE4012124402383825A20LIGWIN" localSheetId="2">#REF!</definedName>
    <definedName name="HAVUE4012124402383825A20LIGWIN" localSheetId="4">#REF!</definedName>
    <definedName name="HAVUE4012124402383825A20LIGWIN" localSheetId="7">#REF!</definedName>
    <definedName name="HAVUE4012124402383825A20LIGWIN">#REF!</definedName>
    <definedName name="HAVUE40121244023838A20LIGWIN" localSheetId="2">#REF!</definedName>
    <definedName name="HAVUE40121244023838A20LIGWIN" localSheetId="4">#REF!</definedName>
    <definedName name="HAVUE40121244023838A20LIGWIN" localSheetId="7">#REF!</definedName>
    <definedName name="HAVUE40121244023838A20LIGWIN">#REF!</definedName>
    <definedName name="HAVUE4012124602383825A20LIGWIN" localSheetId="2">#REF!</definedName>
    <definedName name="HAVUE4012124602383825A20LIGWIN" localSheetId="4">#REF!</definedName>
    <definedName name="HAVUE4012124602383825A20LIGWIN" localSheetId="7">#REF!</definedName>
    <definedName name="HAVUE4012124602383825A20LIGWIN">#REF!</definedName>
    <definedName name="HAVUE40121246023838A20LIGWIN" localSheetId="2">#REF!</definedName>
    <definedName name="HAVUE40121246023838A20LIGWIN" localSheetId="4">#REF!</definedName>
    <definedName name="HAVUE40121246023838A20LIGWIN" localSheetId="7">#REF!</definedName>
    <definedName name="HAVUE40121246023838A20LIGWIN">#REF!</definedName>
    <definedName name="HAVUE4012180402383825A20" localSheetId="2">#REF!</definedName>
    <definedName name="HAVUE4012180402383825A20" localSheetId="4">#REF!</definedName>
    <definedName name="HAVUE4012180402383825A20" localSheetId="7">#REF!</definedName>
    <definedName name="HAVUE4012180402383825A20">#REF!</definedName>
    <definedName name="HAVUE40121804023838A20" localSheetId="2">#REF!</definedName>
    <definedName name="HAVUE40121804023838A20" localSheetId="4">#REF!</definedName>
    <definedName name="HAVUE40121804023838A20" localSheetId="7">#REF!</definedName>
    <definedName name="HAVUE40121804023838A20">#REF!</definedName>
    <definedName name="HAVUE4012180602383825A20" localSheetId="2">#REF!</definedName>
    <definedName name="HAVUE4012180602383825A20" localSheetId="4">#REF!</definedName>
    <definedName name="HAVUE4012180602383825A20" localSheetId="7">#REF!</definedName>
    <definedName name="HAVUE4012180602383825A20">#REF!</definedName>
    <definedName name="HAVUE40121806023838A20" localSheetId="2">#REF!</definedName>
    <definedName name="HAVUE40121806023838A20" localSheetId="4">#REF!</definedName>
    <definedName name="HAVUE40121806023838A20" localSheetId="7">#REF!</definedName>
    <definedName name="HAVUE40121806023838A20">#REF!</definedName>
    <definedName name="HAVUELO10CONTRA" localSheetId="2">#REF!</definedName>
    <definedName name="HAVUELO10CONTRA" localSheetId="4">#REF!</definedName>
    <definedName name="HAVUELO10CONTRA" localSheetId="7">#REF!</definedName>
    <definedName name="HAVUELO10CONTRA">#REF!</definedName>
    <definedName name="HAZA12" localSheetId="2">'[25]Anal. horm.'!#REF!</definedName>
    <definedName name="HAZA12" localSheetId="4">'[25]Anal. horm.'!#REF!</definedName>
    <definedName name="HAZA12" localSheetId="7">'[25]Anal. horm.'!#REF!</definedName>
    <definedName name="HAZA12">'[25]Anal. horm.'!#REF!</definedName>
    <definedName name="HAZCH301354081225C634ADLIG" localSheetId="2">#REF!</definedName>
    <definedName name="HAZCH301354081225C634ADLIG" localSheetId="3">#REF!</definedName>
    <definedName name="HAZCH301354081225C634ADLIG" localSheetId="4">#REF!</definedName>
    <definedName name="HAZCH301354081225C634ADLIG" localSheetId="5">#REF!</definedName>
    <definedName name="HAZCH301354081225C634ADLIG" localSheetId="6">#REF!</definedName>
    <definedName name="HAZCH301354081225C634ADLIG" localSheetId="7">#REF!</definedName>
    <definedName name="HAZCH301354081225C634ADLIG" localSheetId="0">#REF!</definedName>
    <definedName name="HAZCH301354081225C634ADLIG">#REF!</definedName>
    <definedName name="HAZCH3013540812C634ADLIG" localSheetId="2">#REF!</definedName>
    <definedName name="HAZCH3013540812C634ADLIG" localSheetId="4">#REF!</definedName>
    <definedName name="HAZCH3013540812C634ADLIG" localSheetId="7">#REF!</definedName>
    <definedName name="HAZCH3013540812C634ADLIG">#REF!</definedName>
    <definedName name="HAZCH301356081225C634ADLIG" localSheetId="2">#REF!</definedName>
    <definedName name="HAZCH301356081225C634ADLIG" localSheetId="4">#REF!</definedName>
    <definedName name="HAZCH301356081225C634ADLIG" localSheetId="7">#REF!</definedName>
    <definedName name="HAZCH301356081225C634ADLIG">#REF!</definedName>
    <definedName name="HAZCH3013560812C634ADLIG" localSheetId="2">#REF!</definedName>
    <definedName name="HAZCH3013560812C634ADLIG" localSheetId="4">#REF!</definedName>
    <definedName name="HAZCH3013560812C634ADLIG" localSheetId="7">#REF!</definedName>
    <definedName name="HAZCH3013560812C634ADLIG">#REF!</definedName>
    <definedName name="HAZCH301404081225C634AD" localSheetId="2">#REF!</definedName>
    <definedName name="HAZCH301404081225C634AD" localSheetId="4">#REF!</definedName>
    <definedName name="HAZCH301404081225C634AD" localSheetId="7">#REF!</definedName>
    <definedName name="HAZCH301404081225C634AD">#REF!</definedName>
    <definedName name="HAZCH3014040812C634AD" localSheetId="2">#REF!</definedName>
    <definedName name="HAZCH3014040812C634AD" localSheetId="4">#REF!</definedName>
    <definedName name="HAZCH3014040812C634AD" localSheetId="7">#REF!</definedName>
    <definedName name="HAZCH3014040812C634AD">#REF!</definedName>
    <definedName name="HAZCH301406081225C634AD" localSheetId="2">#REF!</definedName>
    <definedName name="HAZCH301406081225C634AD" localSheetId="4">#REF!</definedName>
    <definedName name="HAZCH301406081225C634AD" localSheetId="7">#REF!</definedName>
    <definedName name="HAZCH301406081225C634AD">#REF!</definedName>
    <definedName name="HAZCH3014060812C634AD" localSheetId="2">#REF!</definedName>
    <definedName name="HAZCH3014060812C634AD" localSheetId="4">#REF!</definedName>
    <definedName name="HAZCH3014060812C634AD" localSheetId="7">#REF!</definedName>
    <definedName name="HAZCH3014060812C634AD">#REF!</definedName>
    <definedName name="HAZCH301804081225C634AD" localSheetId="2">#REF!</definedName>
    <definedName name="HAZCH301804081225C634AD" localSheetId="4">#REF!</definedName>
    <definedName name="HAZCH301804081225C634AD" localSheetId="7">#REF!</definedName>
    <definedName name="HAZCH301804081225C634AD">#REF!</definedName>
    <definedName name="HAZCH3018040812C634AD" localSheetId="2">#REF!</definedName>
    <definedName name="HAZCH3018040812C634AD" localSheetId="4">#REF!</definedName>
    <definedName name="HAZCH3018040812C634AD" localSheetId="7">#REF!</definedName>
    <definedName name="HAZCH3018040812C634AD">#REF!</definedName>
    <definedName name="HAZCH301806081225C634AD" localSheetId="2">#REF!</definedName>
    <definedName name="HAZCH301806081225C634AD" localSheetId="4">#REF!</definedName>
    <definedName name="HAZCH301806081225C634AD" localSheetId="7">#REF!</definedName>
    <definedName name="HAZCH301806081225C634AD">#REF!</definedName>
    <definedName name="HAZCH3018060812C634AD" localSheetId="2">#REF!</definedName>
    <definedName name="HAZCH3018060812C634AD" localSheetId="4">#REF!</definedName>
    <definedName name="HAZCH3018060812C634AD" localSheetId="7">#REF!</definedName>
    <definedName name="HAZCH3018060812C634AD">#REF!</definedName>
    <definedName name="HAZCH302104081225C634AD" localSheetId="2">#REF!</definedName>
    <definedName name="HAZCH302104081225C634AD" localSheetId="4">#REF!</definedName>
    <definedName name="HAZCH302104081225C634AD" localSheetId="7">#REF!</definedName>
    <definedName name="HAZCH302104081225C634AD">#REF!</definedName>
    <definedName name="HAZCH3021040812C634AD" localSheetId="2">#REF!</definedName>
    <definedName name="HAZCH3021040812C634AD" localSheetId="4">#REF!</definedName>
    <definedName name="HAZCH3021040812C634AD" localSheetId="7">#REF!</definedName>
    <definedName name="HAZCH3021040812C634AD">#REF!</definedName>
    <definedName name="HAZCH302106081225C634AD" localSheetId="2">#REF!</definedName>
    <definedName name="HAZCH302106081225C634AD" localSheetId="4">#REF!</definedName>
    <definedName name="HAZCH302106081225C634AD" localSheetId="7">#REF!</definedName>
    <definedName name="HAZCH302106081225C634AD">#REF!</definedName>
    <definedName name="HAZCH3021060812C634AD" localSheetId="2">#REF!</definedName>
    <definedName name="HAZCH3021060812C634AD" localSheetId="4">#REF!</definedName>
    <definedName name="HAZCH3021060812C634AD" localSheetId="7">#REF!</definedName>
    <definedName name="HAZCH3021060812C634AD">#REF!</definedName>
    <definedName name="HAZCH302404081225C634AD" localSheetId="2">#REF!</definedName>
    <definedName name="HAZCH302404081225C634AD" localSheetId="4">#REF!</definedName>
    <definedName name="HAZCH302404081225C634AD" localSheetId="7">#REF!</definedName>
    <definedName name="HAZCH302404081225C634AD">#REF!</definedName>
    <definedName name="HAZCH3024040812C634AD" localSheetId="2">#REF!</definedName>
    <definedName name="HAZCH3024040812C634AD" localSheetId="4">#REF!</definedName>
    <definedName name="HAZCH3024040812C634AD" localSheetId="7">#REF!</definedName>
    <definedName name="HAZCH3024040812C634AD">#REF!</definedName>
    <definedName name="HAZCH302406081225C634AD" localSheetId="2">#REF!</definedName>
    <definedName name="HAZCH302406081225C634AD" localSheetId="4">#REF!</definedName>
    <definedName name="HAZCH302406081225C634AD" localSheetId="7">#REF!</definedName>
    <definedName name="HAZCH302406081225C634AD">#REF!</definedName>
    <definedName name="HAZCH3024060812C634AD" localSheetId="2">#REF!</definedName>
    <definedName name="HAZCH3024060812C634AD" localSheetId="4">#REF!</definedName>
    <definedName name="HAZCH3024060812C634AD" localSheetId="7">#REF!</definedName>
    <definedName name="HAZCH3024060812C634AD">#REF!</definedName>
    <definedName name="HAZCH35180401225A15ADC18342CAM" localSheetId="2">#REF!</definedName>
    <definedName name="HAZCH35180401225A15ADC18342CAM" localSheetId="4">#REF!</definedName>
    <definedName name="HAZCH35180401225A15ADC18342CAM" localSheetId="7">#REF!</definedName>
    <definedName name="HAZCH35180401225A15ADC18342CAM">#REF!</definedName>
    <definedName name="HAZCH351804012A15ADC18342CAM" localSheetId="2">#REF!</definedName>
    <definedName name="HAZCH351804012A15ADC18342CAM" localSheetId="4">#REF!</definedName>
    <definedName name="HAZCH351804012A15ADC18342CAM" localSheetId="7">#REF!</definedName>
    <definedName name="HAZCH351804012A15ADC18342CAM">#REF!</definedName>
    <definedName name="HAZCH35180601225A15ADC18342CAM" localSheetId="2">#REF!</definedName>
    <definedName name="HAZCH35180601225A15ADC18342CAM" localSheetId="4">#REF!</definedName>
    <definedName name="HAZCH35180601225A15ADC18342CAM" localSheetId="7">#REF!</definedName>
    <definedName name="HAZCH35180601225A15ADC18342CAM">#REF!</definedName>
    <definedName name="HAZCH351806012A15ADC18342CAM" localSheetId="2">#REF!</definedName>
    <definedName name="HAZCH351806012A15ADC18342CAM" localSheetId="4">#REF!</definedName>
    <definedName name="HAZCH351806012A15ADC18342CAM" localSheetId="7">#REF!</definedName>
    <definedName name="HAZCH351806012A15ADC18342CAM">#REF!</definedName>
    <definedName name="HAZCH35210401225A15ADC18342CAM" localSheetId="2">#REF!</definedName>
    <definedName name="HAZCH35210401225A15ADC18342CAM" localSheetId="4">#REF!</definedName>
    <definedName name="HAZCH35210401225A15ADC18342CAM" localSheetId="7">#REF!</definedName>
    <definedName name="HAZCH35210401225A15ADC18342CAM">#REF!</definedName>
    <definedName name="HAZCH352104012A15ADC18342CAM" localSheetId="2">#REF!</definedName>
    <definedName name="HAZCH352104012A15ADC18342CAM" localSheetId="4">#REF!</definedName>
    <definedName name="HAZCH352104012A15ADC18342CAM" localSheetId="7">#REF!</definedName>
    <definedName name="HAZCH352104012A15ADC18342CAM">#REF!</definedName>
    <definedName name="HAZCH35210601225A15ADC18342CAM" localSheetId="2">#REF!</definedName>
    <definedName name="HAZCH35210601225A15ADC18342CAM" localSheetId="4">#REF!</definedName>
    <definedName name="HAZCH35210601225A15ADC18342CAM" localSheetId="7">#REF!</definedName>
    <definedName name="HAZCH35210601225A15ADC18342CAM">#REF!</definedName>
    <definedName name="HAZCH352106012A15ADC18342CAM" localSheetId="2">#REF!</definedName>
    <definedName name="HAZCH352106012A15ADC18342CAM" localSheetId="4">#REF!</definedName>
    <definedName name="HAZCH352106012A15ADC18342CAM" localSheetId="7">#REF!</definedName>
    <definedName name="HAZCH352106012A15ADC18342CAM">#REF!</definedName>
    <definedName name="HAZCH35240401225A15ADC18342CAM" localSheetId="2">#REF!</definedName>
    <definedName name="HAZCH35240401225A15ADC18342CAM" localSheetId="4">#REF!</definedName>
    <definedName name="HAZCH35240401225A15ADC18342CAM" localSheetId="7">#REF!</definedName>
    <definedName name="HAZCH35240401225A15ADC18342CAM">#REF!</definedName>
    <definedName name="HAZCH352404012A15ADC18342CAM" localSheetId="2">#REF!</definedName>
    <definedName name="HAZCH352404012A15ADC18342CAM" localSheetId="4">#REF!</definedName>
    <definedName name="HAZCH352404012A15ADC18342CAM" localSheetId="7">#REF!</definedName>
    <definedName name="HAZCH352404012A15ADC18342CAM">#REF!</definedName>
    <definedName name="HAZCH35240601225A15ADC18342CAM" localSheetId="2">#REF!</definedName>
    <definedName name="HAZCH35240601225A15ADC18342CAM" localSheetId="4">#REF!</definedName>
    <definedName name="HAZCH35240601225A15ADC18342CAM" localSheetId="7">#REF!</definedName>
    <definedName name="HAZCH35240601225A15ADC18342CAM">#REF!</definedName>
    <definedName name="HAZCH352406012A15ADC18342CAM" localSheetId="2">#REF!</definedName>
    <definedName name="HAZCH352406012A15ADC18342CAM" localSheetId="4">#REF!</definedName>
    <definedName name="HAZCH352406012A15ADC18342CAM" localSheetId="7">#REF!</definedName>
    <definedName name="HAZCH352406012A15ADC18342CAM">#REF!</definedName>
    <definedName name="HAZCH4013540812C634ADLIG" localSheetId="2">#REF!</definedName>
    <definedName name="HAZCH4013540812C634ADLIG" localSheetId="3">#REF!</definedName>
    <definedName name="HAZCH4013540812C634ADLIG" localSheetId="4">#REF!</definedName>
    <definedName name="HAZCH4013540812C634ADLIG" localSheetId="5">#REF!</definedName>
    <definedName name="HAZCH4013540812C634ADLIG" localSheetId="6">#REF!</definedName>
    <definedName name="HAZCH4013540812C634ADLIG" localSheetId="7">#REF!</definedName>
    <definedName name="HAZCH4013540812C634ADLIG" localSheetId="0">#REF!</definedName>
    <definedName name="HAZCH4013540812C634ADLIG">#REF!</definedName>
    <definedName name="HAZCH4013560812C634ADLIG" localSheetId="2">#REF!</definedName>
    <definedName name="HAZCH4013560812C634ADLIG" localSheetId="4">#REF!</definedName>
    <definedName name="HAZCH4013560812C634ADLIG" localSheetId="7">#REF!</definedName>
    <definedName name="HAZCH4013560812C634ADLIG">#REF!</definedName>
    <definedName name="HAZCH401404081225C634AD" localSheetId="2">#REF!</definedName>
    <definedName name="HAZCH401404081225C634AD" localSheetId="4">#REF!</definedName>
    <definedName name="HAZCH401404081225C634AD" localSheetId="7">#REF!</definedName>
    <definedName name="HAZCH401404081225C634AD">#REF!</definedName>
    <definedName name="HAZCH4014040812C634AD" localSheetId="2">#REF!</definedName>
    <definedName name="HAZCH4014040812C634AD" localSheetId="4">#REF!</definedName>
    <definedName name="HAZCH4014040812C634AD" localSheetId="7">#REF!</definedName>
    <definedName name="HAZCH4014040812C634AD">#REF!</definedName>
    <definedName name="HAZCH401804081225C634AD" localSheetId="2">#REF!</definedName>
    <definedName name="HAZCH401804081225C634AD" localSheetId="4">#REF!</definedName>
    <definedName name="HAZCH401804081225C634AD" localSheetId="7">#REF!</definedName>
    <definedName name="HAZCH401804081225C634AD">#REF!</definedName>
    <definedName name="HAZCH4018040812C634AD" localSheetId="2">#REF!</definedName>
    <definedName name="HAZCH4018040812C634AD" localSheetId="4">#REF!</definedName>
    <definedName name="HAZCH4018040812C634AD" localSheetId="7">#REF!</definedName>
    <definedName name="HAZCH4018040812C634AD">#REF!</definedName>
    <definedName name="HAZCH402104081225C634AD" localSheetId="2">#REF!</definedName>
    <definedName name="HAZCH402104081225C634AD" localSheetId="4">#REF!</definedName>
    <definedName name="HAZCH402104081225C634AD" localSheetId="7">#REF!</definedName>
    <definedName name="HAZCH402104081225C634AD">#REF!</definedName>
    <definedName name="HAZCH4021040812C634AD" localSheetId="2">#REF!</definedName>
    <definedName name="HAZCH4021040812C634AD" localSheetId="4">#REF!</definedName>
    <definedName name="HAZCH4021040812C634AD" localSheetId="7">#REF!</definedName>
    <definedName name="HAZCH4021040812C634AD">#REF!</definedName>
    <definedName name="HAZCH402404081225C634AD" localSheetId="2">#REF!</definedName>
    <definedName name="HAZCH402404081225C634AD" localSheetId="4">#REF!</definedName>
    <definedName name="HAZCH402404081225C634AD" localSheetId="7">#REF!</definedName>
    <definedName name="HAZCH402404081225C634AD">#REF!</definedName>
    <definedName name="HAZCH4024040812C634AD" localSheetId="2">#REF!</definedName>
    <definedName name="HAZCH4024040812C634AD" localSheetId="4">#REF!</definedName>
    <definedName name="HAZCH4024040812C634AD" localSheetId="7">#REF!</definedName>
    <definedName name="HAZCH4024040812C634AD">#REF!</definedName>
    <definedName name="HAZCH402406081225C634AD" localSheetId="2">#REF!</definedName>
    <definedName name="HAZCH402406081225C634AD" localSheetId="4">#REF!</definedName>
    <definedName name="HAZCH402406081225C634AD" localSheetId="7">#REF!</definedName>
    <definedName name="HAZCH402406081225C634AD">#REF!</definedName>
    <definedName name="HAZCH4024060812C634AD" localSheetId="2">#REF!</definedName>
    <definedName name="HAZCH4024060812C634AD" localSheetId="4">#REF!</definedName>
    <definedName name="HAZCH4024060812C634AD" localSheetId="7">#REF!</definedName>
    <definedName name="HAZCH4024060812C634AD">#REF!</definedName>
    <definedName name="HAZCH601356081225C634ADLIG" localSheetId="2">#REF!</definedName>
    <definedName name="HAZCH601356081225C634ADLIG" localSheetId="4">#REF!</definedName>
    <definedName name="HAZCH601356081225C634ADLIG" localSheetId="7">#REF!</definedName>
    <definedName name="HAZCH601356081225C634ADLIG">#REF!</definedName>
    <definedName name="HAZCH6013560812C634ADLIG" localSheetId="2">#REF!</definedName>
    <definedName name="HAZCH6013560812C634ADLIG" localSheetId="4">#REF!</definedName>
    <definedName name="HAZCH6013560812C634ADLIG" localSheetId="7">#REF!</definedName>
    <definedName name="HAZCH6013560812C634ADLIG">#REF!</definedName>
    <definedName name="HAZCH601406081225C634AD" localSheetId="2">#REF!</definedName>
    <definedName name="HAZCH601406081225C634AD" localSheetId="4">#REF!</definedName>
    <definedName name="HAZCH601406081225C634AD" localSheetId="7">#REF!</definedName>
    <definedName name="HAZCH601406081225C634AD">#REF!</definedName>
    <definedName name="HAZCH6014060812C634AD" localSheetId="2">#REF!</definedName>
    <definedName name="HAZCH6014060812C634AD" localSheetId="4">#REF!</definedName>
    <definedName name="HAZCH6014060812C634AD" localSheetId="7">#REF!</definedName>
    <definedName name="HAZCH6014060812C634AD">#REF!</definedName>
    <definedName name="HAZCH601806081225C634AD" localSheetId="2">#REF!</definedName>
    <definedName name="HAZCH601806081225C634AD" localSheetId="4">#REF!</definedName>
    <definedName name="HAZCH601806081225C634AD" localSheetId="7">#REF!</definedName>
    <definedName name="HAZCH601806081225C634AD">#REF!</definedName>
    <definedName name="HAZCH6018060812C634AD" localSheetId="2">#REF!</definedName>
    <definedName name="HAZCH6018060812C634AD" localSheetId="4">#REF!</definedName>
    <definedName name="HAZCH6018060812C634AD" localSheetId="7">#REF!</definedName>
    <definedName name="HAZCH6018060812C634AD">#REF!</definedName>
    <definedName name="HAZCH602106081225C634AD" localSheetId="2">#REF!</definedName>
    <definedName name="HAZCH602106081225C634AD" localSheetId="4">#REF!</definedName>
    <definedName name="HAZCH602106081225C634AD" localSheetId="7">#REF!</definedName>
    <definedName name="HAZCH602106081225C634AD">#REF!</definedName>
    <definedName name="HAZCH6021060812C634AD" localSheetId="2">#REF!</definedName>
    <definedName name="HAZCH6021060812C634AD" localSheetId="4">#REF!</definedName>
    <definedName name="HAZCH6021060812C634AD" localSheetId="7">#REF!</definedName>
    <definedName name="HAZCH6021060812C634AD">#REF!</definedName>
    <definedName name="HAZCPONDCONTRA" localSheetId="2">#REF!</definedName>
    <definedName name="HAZCPONDCONTRA" localSheetId="4">#REF!</definedName>
    <definedName name="HAZCPONDCONTRA" localSheetId="7">#REF!</definedName>
    <definedName name="HAZCPONDCONTRA">#REF!</definedName>
    <definedName name="HAZFOSOCONTRA" localSheetId="2">#REF!</definedName>
    <definedName name="HAZFOSOCONTRA" localSheetId="4">#REF!</definedName>
    <definedName name="HAZFOSOCONTRA" localSheetId="7">#REF!</definedName>
    <definedName name="HAZFOSOCONTRA">#REF!</definedName>
    <definedName name="HAZM201512423838A30LIG" localSheetId="2">#REF!</definedName>
    <definedName name="HAZM201512423838A30LIG" localSheetId="4">#REF!</definedName>
    <definedName name="HAZM201512423838A30LIG" localSheetId="7">#REF!</definedName>
    <definedName name="HAZM201512423838A30LIG">#REF!</definedName>
    <definedName name="HAZM301512423838A30LIG" localSheetId="2">#REF!</definedName>
    <definedName name="HAZM301512423838A30LIG" localSheetId="4">#REF!</definedName>
    <definedName name="HAZM301512423838A30LIG" localSheetId="7">#REF!</definedName>
    <definedName name="HAZM301512423838A30LIG">#REF!</definedName>
    <definedName name="HAZM302012423838A25LIG" localSheetId="2">#REF!</definedName>
    <definedName name="HAZM302012423838A25LIG" localSheetId="4">#REF!</definedName>
    <definedName name="HAZM302012423838A25LIG" localSheetId="7">#REF!</definedName>
    <definedName name="HAZM302012423838A25LIG">#REF!</definedName>
    <definedName name="HAZM302013523838A25LIG" localSheetId="2">#REF!</definedName>
    <definedName name="HAZM302013523838A25LIG" localSheetId="4">#REF!</definedName>
    <definedName name="HAZM302013523838A25LIG" localSheetId="7">#REF!</definedName>
    <definedName name="HAZM302013523838A25LIG">#REF!</definedName>
    <definedName name="HAZM302014023838A25" localSheetId="2">#REF!</definedName>
    <definedName name="HAZM302014023838A25" localSheetId="4">#REF!</definedName>
    <definedName name="HAZM302014023838A25" localSheetId="7">#REF!</definedName>
    <definedName name="HAZM302014023838A25">#REF!</definedName>
    <definedName name="HAZM30X20180" localSheetId="2">#REF!</definedName>
    <definedName name="HAZM30X20180" localSheetId="4">#REF!</definedName>
    <definedName name="HAZM30X20180" localSheetId="7">#REF!</definedName>
    <definedName name="HAZM30X20180">#REF!</definedName>
    <definedName name="HAZM401512423838A30LIG" localSheetId="2">#REF!</definedName>
    <definedName name="HAZM401512423838A30LIG" localSheetId="4">#REF!</definedName>
    <definedName name="HAZM401512423838A30LIG" localSheetId="7">#REF!</definedName>
    <definedName name="HAZM401512423838A30LIG">#REF!</definedName>
    <definedName name="HAZM452012433838A25LIG" localSheetId="2">#REF!</definedName>
    <definedName name="HAZM452012433838A25LIG" localSheetId="4">#REF!</definedName>
    <definedName name="HAZM452012433838A25LIG" localSheetId="7">#REF!</definedName>
    <definedName name="HAZM452012433838A25LIG">#REF!</definedName>
    <definedName name="HAZM452013533838A25LIG" localSheetId="2">#REF!</definedName>
    <definedName name="HAZM452013533838A25LIG" localSheetId="4">#REF!</definedName>
    <definedName name="HAZM452013533838A25LIG" localSheetId="7">#REF!</definedName>
    <definedName name="HAZM452013533838A25LIG">#REF!</definedName>
    <definedName name="HAZM452014033838A25" localSheetId="2">#REF!</definedName>
    <definedName name="HAZM452014033838A25" localSheetId="4">#REF!</definedName>
    <definedName name="HAZM452014033838A25" localSheetId="7">#REF!</definedName>
    <definedName name="HAZM452014033838A25">#REF!</definedName>
    <definedName name="HAZM452018033838A25" localSheetId="2">#REF!</definedName>
    <definedName name="HAZM452018033838A25" localSheetId="4">#REF!</definedName>
    <definedName name="HAZM452018033838A25" localSheetId="7">#REF!</definedName>
    <definedName name="HAZM452018033838A25">#REF!</definedName>
    <definedName name="HAZM452512433838A25LIG" localSheetId="2">#REF!</definedName>
    <definedName name="HAZM452512433838A25LIG" localSheetId="4">#REF!</definedName>
    <definedName name="HAZM452512433838A25LIG" localSheetId="7">#REF!</definedName>
    <definedName name="HAZM452512433838A25LIG">#REF!</definedName>
    <definedName name="HAZM452513533838A25LIG" localSheetId="2">#REF!</definedName>
    <definedName name="HAZM452513533838A25LIG" localSheetId="4">#REF!</definedName>
    <definedName name="HAZM452513533838A25LIG" localSheetId="7">#REF!</definedName>
    <definedName name="HAZM452513533838A25LIG">#REF!</definedName>
    <definedName name="HAZM452514033838A25" localSheetId="2">#REF!</definedName>
    <definedName name="HAZM452514033838A25" localSheetId="4">#REF!</definedName>
    <definedName name="HAZM452514033838A25" localSheetId="7">#REF!</definedName>
    <definedName name="HAZM452514033838A25">#REF!</definedName>
    <definedName name="HAZM452521033838A25" localSheetId="2">#REF!</definedName>
    <definedName name="HAZM452521033838A25" localSheetId="4">#REF!</definedName>
    <definedName name="HAZM452521033838A25" localSheetId="7">#REF!</definedName>
    <definedName name="HAZM452521033838A25">#REF!</definedName>
    <definedName name="HAZM452524033838A25" localSheetId="2">#REF!</definedName>
    <definedName name="HAZM452524033838A25" localSheetId="4">#REF!</definedName>
    <definedName name="HAZM452524033838A25" localSheetId="7">#REF!</definedName>
    <definedName name="HAZM452524033838A25">#REF!</definedName>
    <definedName name="HAZM45X25180" localSheetId="2">#REF!</definedName>
    <definedName name="HAZM45X25180" localSheetId="4">#REF!</definedName>
    <definedName name="HAZM45X25180" localSheetId="7">#REF!</definedName>
    <definedName name="HAZM45X25180">#REF!</definedName>
    <definedName name="HAZM602512433838A25LIG" localSheetId="2">#REF!</definedName>
    <definedName name="HAZM602512433838A25LIG" localSheetId="4">#REF!</definedName>
    <definedName name="HAZM602512433838A25LIG" localSheetId="7">#REF!</definedName>
    <definedName name="HAZM602512433838A25LIG">#REF!</definedName>
    <definedName name="HAZM602513533838A25LIG" localSheetId="2">#REF!</definedName>
    <definedName name="HAZM602513533838A25LIG" localSheetId="4">#REF!</definedName>
    <definedName name="HAZM602513533838A25LIG" localSheetId="7">#REF!</definedName>
    <definedName name="HAZM602513533838A25LIG">#REF!</definedName>
    <definedName name="HAZM602514033838A25" localSheetId="2">#REF!</definedName>
    <definedName name="HAZM602514033838A25" localSheetId="4">#REF!</definedName>
    <definedName name="HAZM602514033838A25" localSheetId="7">#REF!</definedName>
    <definedName name="HAZM602514033838A25">#REF!</definedName>
    <definedName name="HAZM602521033838A25" localSheetId="2">#REF!</definedName>
    <definedName name="HAZM602521033838A25" localSheetId="4">#REF!</definedName>
    <definedName name="HAZM602521033838A25" localSheetId="7">#REF!</definedName>
    <definedName name="HAZM602521033838A25">#REF!</definedName>
    <definedName name="HAZM602524033838A25" localSheetId="2">#REF!</definedName>
    <definedName name="HAZM602524033838A25" localSheetId="4">#REF!</definedName>
    <definedName name="HAZM602524033838A25" localSheetId="7">#REF!</definedName>
    <definedName name="HAZM602524033838A25">#REF!</definedName>
    <definedName name="HAZM60X25180" localSheetId="2">#REF!</definedName>
    <definedName name="HAZM60X25180" localSheetId="4">#REF!</definedName>
    <definedName name="HAZM60X25180" localSheetId="7">#REF!</definedName>
    <definedName name="HAZM60X25180">#REF!</definedName>
    <definedName name="HAZM8TIPVIGACISTCONTRA" localSheetId="2">#REF!</definedName>
    <definedName name="HAZM8TIPVIGACISTCONTRA" localSheetId="4">#REF!</definedName>
    <definedName name="HAZM8TIPVIGACISTCONTRA" localSheetId="7">#REF!</definedName>
    <definedName name="HAZM8TIPVIGACISTCONTRA">#REF!</definedName>
    <definedName name="HAZMRAMPACONTRA" localSheetId="2">#REF!</definedName>
    <definedName name="HAZMRAMPACONTRA" localSheetId="4">#REF!</definedName>
    <definedName name="HAZMRAMPACONTRA" localSheetId="7">#REF!</definedName>
    <definedName name="HAZMRAMPACONTRA">#REF!</definedName>
    <definedName name="Header_Row" localSheetId="2">ROW(#REF!)</definedName>
    <definedName name="Header_Row" localSheetId="4">ROW(#REF!)</definedName>
    <definedName name="Header_Row" localSheetId="7">ROW(#REF!)</definedName>
    <definedName name="Header_Row">ROW(#REF!)</definedName>
    <definedName name="hect" localSheetId="2">#REF!</definedName>
    <definedName name="hect" localSheetId="4">#REF!</definedName>
    <definedName name="hect" localSheetId="7">#REF!</definedName>
    <definedName name="hect">#REF!</definedName>
    <definedName name="HECT.">'[117]Trabajos Generales'!$F$4</definedName>
    <definedName name="HECTB">'[117]Trabajos Generales'!$C$8</definedName>
    <definedName name="HEFEC">'[118]COSTO INDIRECTO'!$D$35</definedName>
    <definedName name="HERALB" localSheetId="2">#REF!</definedName>
    <definedName name="HERALB" localSheetId="3">#REF!</definedName>
    <definedName name="HERALB" localSheetId="4">#REF!</definedName>
    <definedName name="HERALB" localSheetId="5">#REF!</definedName>
    <definedName name="HERALB" localSheetId="6">#REF!</definedName>
    <definedName name="HERALB" localSheetId="7">#REF!</definedName>
    <definedName name="HERALB" localSheetId="0">#REF!</definedName>
    <definedName name="HERALB">#REF!</definedName>
    <definedName name="HERCARP" localSheetId="2">#REF!</definedName>
    <definedName name="HERCARP" localSheetId="4">#REF!</definedName>
    <definedName name="HERCARP" localSheetId="7">#REF!</definedName>
    <definedName name="HERCARP">#REF!</definedName>
    <definedName name="HERELE" localSheetId="2">#REF!</definedName>
    <definedName name="HERELE" localSheetId="4">#REF!</definedName>
    <definedName name="HERELE" localSheetId="7">#REF!</definedName>
    <definedName name="HERELE">#REF!</definedName>
    <definedName name="HERMED" localSheetId="2">#REF!</definedName>
    <definedName name="HERMED" localSheetId="4">#REF!</definedName>
    <definedName name="HERMED" localSheetId="5">#REF!</definedName>
    <definedName name="HERMED" localSheetId="6">#REF!</definedName>
    <definedName name="HERMED" localSheetId="7">#REF!</definedName>
    <definedName name="HERMED">#REF!</definedName>
    <definedName name="HERPIN" localSheetId="2">#REF!</definedName>
    <definedName name="HERPIN" localSheetId="4">#REF!</definedName>
    <definedName name="HERPIN" localSheetId="5">#REF!</definedName>
    <definedName name="HERPIN" localSheetId="6">#REF!</definedName>
    <definedName name="HERPIN" localSheetId="7">#REF!</definedName>
    <definedName name="HERPIN">#REF!</definedName>
    <definedName name="HERPLO" localSheetId="2">#REF!</definedName>
    <definedName name="HERPLO" localSheetId="4">#REF!</definedName>
    <definedName name="HERPLO" localSheetId="5">#REF!</definedName>
    <definedName name="HERPLO" localSheetId="6">#REF!</definedName>
    <definedName name="HERPLO" localSheetId="7">#REF!</definedName>
    <definedName name="HERPLO">#REF!</definedName>
    <definedName name="HERRERIA" localSheetId="2">#REF!</definedName>
    <definedName name="HERRERIA" localSheetId="4">#REF!</definedName>
    <definedName name="HERRERIA" localSheetId="5">#REF!</definedName>
    <definedName name="HERRERIA" localSheetId="6">#REF!</definedName>
    <definedName name="HERRERIA" localSheetId="7">#REF!</definedName>
    <definedName name="HERRERIA">#REF!</definedName>
    <definedName name="HERSEG" localSheetId="2">#REF!</definedName>
    <definedName name="HERSEG" localSheetId="4">#REF!</definedName>
    <definedName name="HERSEG" localSheetId="5">#REF!</definedName>
    <definedName name="HERSEG" localSheetId="6">#REF!</definedName>
    <definedName name="HERSEG" localSheetId="7">#REF!</definedName>
    <definedName name="HERSEG">#REF!</definedName>
    <definedName name="HERSUB" localSheetId="2">#REF!</definedName>
    <definedName name="HERSUB" localSheetId="4">#REF!</definedName>
    <definedName name="HERSUB" localSheetId="5">#REF!</definedName>
    <definedName name="HERSUB" localSheetId="6">#REF!</definedName>
    <definedName name="HERSUB" localSheetId="7">#REF!</definedName>
    <definedName name="HERSUB">#REF!</definedName>
    <definedName name="HERTRA" localSheetId="2">#REF!</definedName>
    <definedName name="HERTRA" localSheetId="4">#REF!</definedName>
    <definedName name="HERTRA" localSheetId="5">#REF!</definedName>
    <definedName name="HERTRA" localSheetId="6">#REF!</definedName>
    <definedName name="HERTRA" localSheetId="7">#REF!</definedName>
    <definedName name="HERTRA">#REF!</definedName>
    <definedName name="HERVAR" localSheetId="2">#REF!</definedName>
    <definedName name="HERVAR" localSheetId="4">#REF!</definedName>
    <definedName name="HERVAR" localSheetId="5">#REF!</definedName>
    <definedName name="HERVAR" localSheetId="6">#REF!</definedName>
    <definedName name="HERVAR" localSheetId="7">#REF!</definedName>
    <definedName name="HERVAR">#REF!</definedName>
    <definedName name="HGON100" localSheetId="2">#REF!</definedName>
    <definedName name="HGON100" localSheetId="3">#REF!</definedName>
    <definedName name="HGON100" localSheetId="4">#REF!</definedName>
    <definedName name="HGON100" localSheetId="5">#REF!</definedName>
    <definedName name="HGON100" localSheetId="6">#REF!</definedName>
    <definedName name="HGON100" localSheetId="7">#REF!</definedName>
    <definedName name="HGON100" localSheetId="0">#REF!</definedName>
    <definedName name="HGON100">#REF!</definedName>
    <definedName name="HGON140" localSheetId="2">#REF!</definedName>
    <definedName name="HGON140" localSheetId="3">#REF!</definedName>
    <definedName name="HGON140" localSheetId="4">#REF!</definedName>
    <definedName name="HGON140" localSheetId="5">#REF!</definedName>
    <definedName name="HGON140" localSheetId="6">#REF!</definedName>
    <definedName name="HGON140" localSheetId="7">#REF!</definedName>
    <definedName name="HGON140" localSheetId="0">#REF!</definedName>
    <definedName name="HGON140">#REF!</definedName>
    <definedName name="HGON180" localSheetId="2">#REF!</definedName>
    <definedName name="HGON180" localSheetId="3">#REF!</definedName>
    <definedName name="HGON180" localSheetId="4">#REF!</definedName>
    <definedName name="HGON180" localSheetId="5">#REF!</definedName>
    <definedName name="HGON180" localSheetId="6">#REF!</definedName>
    <definedName name="HGON180" localSheetId="7">#REF!</definedName>
    <definedName name="HGON180" localSheetId="0">#REF!</definedName>
    <definedName name="HGON180">#REF!</definedName>
    <definedName name="HGON210" localSheetId="2">#REF!</definedName>
    <definedName name="HGON210" localSheetId="3">#REF!</definedName>
    <definedName name="HGON210" localSheetId="4">#REF!</definedName>
    <definedName name="HGON210" localSheetId="5">#REF!</definedName>
    <definedName name="HGON210" localSheetId="6">#REF!</definedName>
    <definedName name="HGON210" localSheetId="7">#REF!</definedName>
    <definedName name="HGON210" localSheetId="0">#REF!</definedName>
    <definedName name="HGON210">#REF!</definedName>
    <definedName name="HidrofugoSXPEL.32oz" localSheetId="2">#REF!</definedName>
    <definedName name="HidrofugoSXPEL.32oz" localSheetId="4">#REF!</definedName>
    <definedName name="HidrofugoSXPEL.32oz" localSheetId="7">#REF!</definedName>
    <definedName name="HidrofugoSXPEL.32oz">#REF!</definedName>
    <definedName name="HILO" localSheetId="2">#REF!</definedName>
    <definedName name="HILO" localSheetId="4">#REF!</definedName>
    <definedName name="HILO" localSheetId="7">#REF!</definedName>
    <definedName name="HILO">#REF!</definedName>
    <definedName name="Hilo_de_Nylon">[48]Insumos!$B$69:$D$69</definedName>
    <definedName name="HINCA" localSheetId="2">#REF!</definedName>
    <definedName name="HINCA" localSheetId="3">#REF!</definedName>
    <definedName name="HINCA" localSheetId="4">#REF!</definedName>
    <definedName name="HINCA" localSheetId="5">#REF!</definedName>
    <definedName name="HINCA" localSheetId="6">#REF!</definedName>
    <definedName name="HINCA" localSheetId="7">#REF!</definedName>
    <definedName name="HINCA">#REF!</definedName>
    <definedName name="HINCA_2">"$#REF!.$#REF!$#REF!"</definedName>
    <definedName name="HINCA_3">"$#REF!.$#REF!$#REF!"</definedName>
    <definedName name="Hinca_de_Pilotes" localSheetId="2">[57]Insumos!#REF!</definedName>
    <definedName name="Hinca_de_Pilotes" localSheetId="3">[57]Insumos!#REF!</definedName>
    <definedName name="Hinca_de_Pilotes" localSheetId="4">[57]Insumos!#REF!</definedName>
    <definedName name="Hinca_de_Pilotes" localSheetId="5">[57]Insumos!#REF!</definedName>
    <definedName name="Hinca_de_Pilotes" localSheetId="6">[57]Insumos!#REF!</definedName>
    <definedName name="Hinca_de_Pilotes" localSheetId="7">[57]Insumos!#REF!</definedName>
    <definedName name="Hinca_de_Pilotes" localSheetId="0">[57]Insumos!#REF!</definedName>
    <definedName name="Hinca_de_Pilotes">[57]Insumos!#REF!</definedName>
    <definedName name="Hinca_de_Pilotes_2">#N/A</definedName>
    <definedName name="Hinca_de_Pilotes_3">#N/A</definedName>
    <definedName name="HINCADEPILOTES" localSheetId="2">[74]Análisis!#REF!</definedName>
    <definedName name="HINCADEPILOTES" localSheetId="3">[74]Análisis!#REF!</definedName>
    <definedName name="HINCADEPILOTES" localSheetId="4">[74]Análisis!#REF!</definedName>
    <definedName name="HINCADEPILOTES" localSheetId="5">[74]Análisis!#REF!</definedName>
    <definedName name="HINCADEPILOTES" localSheetId="6">[74]Análisis!#REF!</definedName>
    <definedName name="HINCADEPILOTES" localSheetId="7">[74]Análisis!#REF!</definedName>
    <definedName name="HINCADEPILOTES">[74]Análisis!#REF!</definedName>
    <definedName name="HINCADEPILOTES_2">#N/A</definedName>
    <definedName name="HINCADEPILOTES_3">#N/A</definedName>
    <definedName name="HINDUSTRIAL100" localSheetId="2">#REF!</definedName>
    <definedName name="HINDUSTRIAL100" localSheetId="3">#REF!</definedName>
    <definedName name="HINDUSTRIAL100" localSheetId="4">#REF!</definedName>
    <definedName name="HINDUSTRIAL100" localSheetId="5">#REF!</definedName>
    <definedName name="HINDUSTRIAL100" localSheetId="6">#REF!</definedName>
    <definedName name="HINDUSTRIAL100" localSheetId="7">#REF!</definedName>
    <definedName name="HINDUSTRIAL100">#REF!</definedName>
    <definedName name="HINDUSTRIAL140" localSheetId="2">#REF!</definedName>
    <definedName name="HINDUSTRIAL140" localSheetId="4">#REF!</definedName>
    <definedName name="HINDUSTRIAL140" localSheetId="7">#REF!</definedName>
    <definedName name="HINDUSTRIAL140">#REF!</definedName>
    <definedName name="HINDUSTRIAL180" localSheetId="2">#REF!</definedName>
    <definedName name="HINDUSTRIAL180" localSheetId="3">#REF!</definedName>
    <definedName name="HINDUSTRIAL180" localSheetId="4">#REF!</definedName>
    <definedName name="HINDUSTRIAL180" localSheetId="5">#REF!</definedName>
    <definedName name="HINDUSTRIAL180" localSheetId="6">#REF!</definedName>
    <definedName name="HINDUSTRIAL180" localSheetId="7">#REF!</definedName>
    <definedName name="HINDUSTRIAL180" localSheetId="0">#REF!</definedName>
    <definedName name="HINDUSTRIAL180">#REF!</definedName>
    <definedName name="HINDUSTRIAL210" localSheetId="2">#REF!</definedName>
    <definedName name="HINDUSTRIAL210" localSheetId="3">#REF!</definedName>
    <definedName name="HINDUSTRIAL210" localSheetId="4">#REF!</definedName>
    <definedName name="HINDUSTRIAL210" localSheetId="5">#REF!</definedName>
    <definedName name="HINDUSTRIAL210" localSheetId="6">#REF!</definedName>
    <definedName name="HINDUSTRIAL210" localSheetId="7">#REF!</definedName>
    <definedName name="HINDUSTRIAL210" localSheetId="0">#REF!</definedName>
    <definedName name="HINDUSTRIAL210">#REF!</definedName>
    <definedName name="hligadora" localSheetId="2">#REF!</definedName>
    <definedName name="hligadora" localSheetId="3">#REF!</definedName>
    <definedName name="hligadora" localSheetId="4">#REF!</definedName>
    <definedName name="hligadora" localSheetId="5">#REF!</definedName>
    <definedName name="hligadora" localSheetId="6">#REF!</definedName>
    <definedName name="hligadora" localSheetId="7">#REF!</definedName>
    <definedName name="hligadora" localSheetId="0">#REF!</definedName>
    <definedName name="hligadora">#REF!</definedName>
    <definedName name="HOJASEGUETA" localSheetId="2">#REF!</definedName>
    <definedName name="HOJASEGUETA" localSheetId="4">#REF!</definedName>
    <definedName name="HOJASEGUETA" localSheetId="7">#REF!</definedName>
    <definedName name="HOJASEGUETA">#REF!</definedName>
    <definedName name="HOM240KC" localSheetId="2">'[25]anal term'!#REF!</definedName>
    <definedName name="HOM240KC" localSheetId="3">'[25]anal term'!#REF!</definedName>
    <definedName name="HOM240KC" localSheetId="4">'[25]anal term'!#REF!</definedName>
    <definedName name="HOM240KC" localSheetId="5">'[25]anal term'!#REF!</definedName>
    <definedName name="HOM240KC" localSheetId="6">'[25]anal term'!#REF!</definedName>
    <definedName name="HOM240KC" localSheetId="7">'[25]anal term'!#REF!</definedName>
    <definedName name="HOM240KC" localSheetId="0">'[25]anal term'!#REF!</definedName>
    <definedName name="HOM240KC">'[25]anal term'!#REF!</definedName>
    <definedName name="HORACIO" localSheetId="2">#REF!</definedName>
    <definedName name="HORACIO" localSheetId="3">#REF!</definedName>
    <definedName name="HORACIO" localSheetId="4">#REF!</definedName>
    <definedName name="HORACIO" localSheetId="5">#REF!</definedName>
    <definedName name="HORACIO" localSheetId="6">#REF!</definedName>
    <definedName name="HORACIO" localSheetId="7">#REF!</definedName>
    <definedName name="HORACIO">#REF!</definedName>
    <definedName name="HORACIO_2">"$#REF!.$L$66:$W$66"</definedName>
    <definedName name="HORACIO_3">"$#REF!.$L$66:$W$66"</definedName>
    <definedName name="horadia" localSheetId="2">#REF!</definedName>
    <definedName name="horadia" localSheetId="3">#REF!</definedName>
    <definedName name="horadia" localSheetId="4">#REF!</definedName>
    <definedName name="horadia" localSheetId="5">#REF!</definedName>
    <definedName name="horadia" localSheetId="6">#REF!</definedName>
    <definedName name="horadia" localSheetId="7">#REF!</definedName>
    <definedName name="horadia">#REF!</definedName>
    <definedName name="horames" localSheetId="2">#REF!</definedName>
    <definedName name="horames" localSheetId="4">#REF!</definedName>
    <definedName name="horames" localSheetId="7">#REF!</definedName>
    <definedName name="horames">#REF!</definedName>
    <definedName name="horind100" localSheetId="2">#REF!</definedName>
    <definedName name="horind100" localSheetId="3">#REF!</definedName>
    <definedName name="horind100" localSheetId="4">#REF!</definedName>
    <definedName name="horind100" localSheetId="5">#REF!</definedName>
    <definedName name="horind100" localSheetId="6">#REF!</definedName>
    <definedName name="horind100" localSheetId="7">#REF!</definedName>
    <definedName name="horind100" localSheetId="0">#REF!</definedName>
    <definedName name="horind100">#REF!</definedName>
    <definedName name="horind140" localSheetId="2">#REF!</definedName>
    <definedName name="horind140" localSheetId="3">#REF!</definedName>
    <definedName name="horind140" localSheetId="4">#REF!</definedName>
    <definedName name="horind140" localSheetId="5">#REF!</definedName>
    <definedName name="horind140" localSheetId="6">#REF!</definedName>
    <definedName name="horind140" localSheetId="7">#REF!</definedName>
    <definedName name="horind140" localSheetId="0">#REF!</definedName>
    <definedName name="horind140">#REF!</definedName>
    <definedName name="horind180" localSheetId="2">#REF!</definedName>
    <definedName name="horind180" localSheetId="3">#REF!</definedName>
    <definedName name="horind180" localSheetId="4">#REF!</definedName>
    <definedName name="horind180" localSheetId="5">#REF!</definedName>
    <definedName name="horind180" localSheetId="6">#REF!</definedName>
    <definedName name="horind180" localSheetId="7">#REF!</definedName>
    <definedName name="horind180" localSheetId="0">#REF!</definedName>
    <definedName name="horind180">#REF!</definedName>
    <definedName name="horind210" localSheetId="2">#REF!</definedName>
    <definedName name="horind210" localSheetId="3">#REF!</definedName>
    <definedName name="horind210" localSheetId="4">#REF!</definedName>
    <definedName name="horind210" localSheetId="5">#REF!</definedName>
    <definedName name="horind210" localSheetId="6">#REF!</definedName>
    <definedName name="horind210" localSheetId="7">#REF!</definedName>
    <definedName name="horind210" localSheetId="0">#REF!</definedName>
    <definedName name="horind210">#REF!</definedName>
    <definedName name="horm" localSheetId="2">#REF!</definedName>
    <definedName name="horm" localSheetId="4">#REF!</definedName>
    <definedName name="horm" localSheetId="7">#REF!</definedName>
    <definedName name="horm">#REF!</definedName>
    <definedName name="horm.1.2">'[77]Ana. Horm mexc mort'!$D$70</definedName>
    <definedName name="horm.1.3">'[93]Ana. Horm mexc mort'!$D$53</definedName>
    <definedName name="horm.1.3.5">'[93]Ana. Horm mexc mort'!$D$61</definedName>
    <definedName name="Horm.1.3.5.llenado.Bloques" localSheetId="2">#REF!</definedName>
    <definedName name="Horm.1.3.5.llenado.Bloques" localSheetId="3">#REF!</definedName>
    <definedName name="Horm.1.3.5.llenado.Bloques" localSheetId="4">#REF!</definedName>
    <definedName name="Horm.1.3.5.llenado.Bloques" localSheetId="5">#REF!</definedName>
    <definedName name="Horm.1.3.5.llenado.Bloques" localSheetId="6">#REF!</definedName>
    <definedName name="Horm.1.3.5.llenado.Bloques" localSheetId="7">#REF!</definedName>
    <definedName name="Horm.1.3.5.llenado.Bloques">#REF!</definedName>
    <definedName name="Horm.100" localSheetId="2">#REF!</definedName>
    <definedName name="Horm.100" localSheetId="4">#REF!</definedName>
    <definedName name="Horm.100" localSheetId="7">#REF!</definedName>
    <definedName name="Horm.100">#REF!</definedName>
    <definedName name="Horm.140" localSheetId="2">#REF!</definedName>
    <definedName name="Horm.140" localSheetId="4">#REF!</definedName>
    <definedName name="Horm.140" localSheetId="7">#REF!</definedName>
    <definedName name="Horm.140">#REF!</definedName>
    <definedName name="Horm.180" localSheetId="2">#REF!</definedName>
    <definedName name="Horm.180" localSheetId="4">#REF!</definedName>
    <definedName name="Horm.180" localSheetId="7">#REF!</definedName>
    <definedName name="Horm.180">#REF!</definedName>
    <definedName name="Horm.180.Aditivo" localSheetId="2">#REF!</definedName>
    <definedName name="Horm.180.Aditivo" localSheetId="4">#REF!</definedName>
    <definedName name="Horm.180.Aditivo" localSheetId="7">#REF!</definedName>
    <definedName name="Horm.180.Aditivo">#REF!</definedName>
    <definedName name="Horm.210" localSheetId="2">#REF!</definedName>
    <definedName name="Horm.210" localSheetId="4">#REF!</definedName>
    <definedName name="Horm.210" localSheetId="7">#REF!</definedName>
    <definedName name="Horm.210">#REF!</definedName>
    <definedName name="Horm.210.Adit." localSheetId="2">#REF!</definedName>
    <definedName name="Horm.210.Adit." localSheetId="4">#REF!</definedName>
    <definedName name="Horm.210.Adit." localSheetId="7">#REF!</definedName>
    <definedName name="Horm.210.Adit.">#REF!</definedName>
    <definedName name="Horm.210.Aditivos" localSheetId="2">#REF!</definedName>
    <definedName name="Horm.210.Aditivos" localSheetId="4">#REF!</definedName>
    <definedName name="Horm.210.Aditivos" localSheetId="7">#REF!</definedName>
    <definedName name="Horm.210.Aditivos">#REF!</definedName>
    <definedName name="Horm.210.Visto.Aditivos" localSheetId="2">#REF!</definedName>
    <definedName name="Horm.210.Visto.Aditivos" localSheetId="4">#REF!</definedName>
    <definedName name="Horm.210.Visto.Aditivos" localSheetId="7">#REF!</definedName>
    <definedName name="Horm.210.Visto.Aditivos">#REF!</definedName>
    <definedName name="Horm.280" localSheetId="2">#REF!</definedName>
    <definedName name="Horm.280" localSheetId="4">#REF!</definedName>
    <definedName name="Horm.280" localSheetId="7">#REF!</definedName>
    <definedName name="Horm.280">#REF!</definedName>
    <definedName name="Horm.Ind.100" localSheetId="2">#REF!</definedName>
    <definedName name="Horm.Ind.100" localSheetId="4">#REF!</definedName>
    <definedName name="Horm.Ind.100" localSheetId="7">#REF!</definedName>
    <definedName name="Horm.Ind.100">#REF!</definedName>
    <definedName name="Horm.Ind.140" localSheetId="2">#REF!</definedName>
    <definedName name="Horm.Ind.140" localSheetId="4">#REF!</definedName>
    <definedName name="Horm.Ind.140" localSheetId="7">#REF!</definedName>
    <definedName name="Horm.Ind.140">#REF!</definedName>
    <definedName name="Horm.Ind.140.Sin.Bomba">[60]Insumos!$E$35</definedName>
    <definedName name="Horm.Ind.160" localSheetId="2">#REF!</definedName>
    <definedName name="Horm.Ind.160" localSheetId="3">#REF!</definedName>
    <definedName name="Horm.Ind.160" localSheetId="4">#REF!</definedName>
    <definedName name="Horm.Ind.160" localSheetId="5">#REF!</definedName>
    <definedName name="Horm.Ind.160" localSheetId="6">#REF!</definedName>
    <definedName name="Horm.Ind.160" localSheetId="7">#REF!</definedName>
    <definedName name="Horm.Ind.160">#REF!</definedName>
    <definedName name="Horm.Ind.180" localSheetId="2">#REF!</definedName>
    <definedName name="Horm.Ind.180" localSheetId="4">#REF!</definedName>
    <definedName name="Horm.Ind.180" localSheetId="7">#REF!</definedName>
    <definedName name="Horm.Ind.180">#REF!</definedName>
    <definedName name="Horm.Ind.180.Sin.Bomba">[60]Insumos!$E$37</definedName>
    <definedName name="Horm.Ind.210" localSheetId="2">#REF!</definedName>
    <definedName name="Horm.Ind.210" localSheetId="3">#REF!</definedName>
    <definedName name="Horm.Ind.210" localSheetId="4">#REF!</definedName>
    <definedName name="Horm.Ind.210" localSheetId="5">#REF!</definedName>
    <definedName name="Horm.Ind.210" localSheetId="6">#REF!</definedName>
    <definedName name="Horm.Ind.210" localSheetId="7">#REF!</definedName>
    <definedName name="Horm.Ind.210">#REF!</definedName>
    <definedName name="Horm.Ind.210.Sin.Bomba">[60]Insumos!$E$39</definedName>
    <definedName name="Horm.Ind.240" localSheetId="2">#REF!</definedName>
    <definedName name="Horm.Ind.240" localSheetId="3">#REF!</definedName>
    <definedName name="Horm.Ind.240" localSheetId="4">#REF!</definedName>
    <definedName name="Horm.Ind.240" localSheetId="5">#REF!</definedName>
    <definedName name="Horm.Ind.240" localSheetId="6">#REF!</definedName>
    <definedName name="Horm.Ind.240" localSheetId="7">#REF!</definedName>
    <definedName name="Horm.Ind.240">#REF!</definedName>
    <definedName name="Horm.Ind.250" localSheetId="2">#REF!</definedName>
    <definedName name="Horm.Ind.250" localSheetId="4">#REF!</definedName>
    <definedName name="Horm.Ind.250" localSheetId="7">#REF!</definedName>
    <definedName name="Horm.Ind.250">#REF!</definedName>
    <definedName name="Horm.Visto.Blanco.Aditivos" localSheetId="2">#REF!</definedName>
    <definedName name="Horm.Visto.Blanco.Aditivos" localSheetId="4">#REF!</definedName>
    <definedName name="Horm.Visto.Blanco.Aditivos" localSheetId="7">#REF!</definedName>
    <definedName name="Horm.Visto.Blanco.Aditivos">#REF!</definedName>
    <definedName name="HORM124" localSheetId="2">#REF!</definedName>
    <definedName name="HORM124" localSheetId="4">#REF!</definedName>
    <definedName name="HORM124" localSheetId="7">#REF!</definedName>
    <definedName name="HORM124">#REF!</definedName>
    <definedName name="HORM124LIG">[119]Analisis!$F$1872</definedName>
    <definedName name="HORM124LIGADORA" localSheetId="2">#REF!</definedName>
    <definedName name="HORM124LIGADORA" localSheetId="3">#REF!</definedName>
    <definedName name="HORM124LIGADORA" localSheetId="4">#REF!</definedName>
    <definedName name="HORM124LIGADORA" localSheetId="5">#REF!</definedName>
    <definedName name="HORM124LIGADORA" localSheetId="6">#REF!</definedName>
    <definedName name="HORM124LIGADORA" localSheetId="7">#REF!</definedName>
    <definedName name="HORM124LIGADORA" localSheetId="0">#REF!</definedName>
    <definedName name="HORM124LIGADORA">#REF!</definedName>
    <definedName name="HORM124LIGAWINCHE" localSheetId="2">#REF!</definedName>
    <definedName name="HORM124LIGAWINCHE" localSheetId="4">#REF!</definedName>
    <definedName name="HORM124LIGAWINCHE" localSheetId="7">#REF!</definedName>
    <definedName name="HORM124LIGAWINCHE">#REF!</definedName>
    <definedName name="HORM124M">[94]Analisis!$F$1057</definedName>
    <definedName name="HORM135" localSheetId="2">#REF!</definedName>
    <definedName name="HORM135" localSheetId="3">#REF!</definedName>
    <definedName name="HORM135" localSheetId="4">#REF!</definedName>
    <definedName name="HORM135" localSheetId="5">#REF!</definedName>
    <definedName name="HORM135" localSheetId="6">#REF!</definedName>
    <definedName name="HORM135" localSheetId="7">#REF!</definedName>
    <definedName name="HORM135" localSheetId="0">#REF!</definedName>
    <definedName name="HORM135">#REF!</definedName>
    <definedName name="HORM135_MANUAL">'[97]HORM. Y MORTEROS.'!$H$212</definedName>
    <definedName name="HORM135LIGADORA" localSheetId="2">#REF!</definedName>
    <definedName name="HORM135LIGADORA" localSheetId="3">#REF!</definedName>
    <definedName name="HORM135LIGADORA" localSheetId="4">#REF!</definedName>
    <definedName name="HORM135LIGADORA" localSheetId="5">#REF!</definedName>
    <definedName name="HORM135LIGADORA" localSheetId="6">#REF!</definedName>
    <definedName name="HORM135LIGADORA" localSheetId="7">#REF!</definedName>
    <definedName name="HORM135LIGADORA" localSheetId="0">#REF!</definedName>
    <definedName name="HORM135LIGADORA">#REF!</definedName>
    <definedName name="HORM135LIGAWINCHE" localSheetId="2">#REF!</definedName>
    <definedName name="HORM135LIGAWINCHE" localSheetId="4">#REF!</definedName>
    <definedName name="HORM135LIGAWINCHE" localSheetId="7">#REF!</definedName>
    <definedName name="HORM135LIGAWINCHE">#REF!</definedName>
    <definedName name="HORM135M">[94]Analisis!$F$1033</definedName>
    <definedName name="HORM140" localSheetId="2">#REF!</definedName>
    <definedName name="HORM140" localSheetId="3">#REF!</definedName>
    <definedName name="HORM140" localSheetId="4">#REF!</definedName>
    <definedName name="HORM140" localSheetId="5">#REF!</definedName>
    <definedName name="HORM140" localSheetId="6">#REF!</definedName>
    <definedName name="HORM140" localSheetId="7">#REF!</definedName>
    <definedName name="HORM140" localSheetId="0">#REF!</definedName>
    <definedName name="HORM140">#REF!</definedName>
    <definedName name="HORM140LI" localSheetId="3">[5]UASD!$F$3141</definedName>
    <definedName name="HORM140LI" localSheetId="4">[5]UASD!$F$3141</definedName>
    <definedName name="HORM140LI" localSheetId="5">[5]UASD!$F$3141</definedName>
    <definedName name="HORM140LI" localSheetId="6">[5]UASD!$F$3141</definedName>
    <definedName name="HORM140LI" localSheetId="7">[5]UASD!$F$3141</definedName>
    <definedName name="HORM140LI" localSheetId="0">[5]UASD!$F$3141</definedName>
    <definedName name="HORM140LI">[6]UASD!$F$3141</definedName>
    <definedName name="HORM160" localSheetId="2">#REF!</definedName>
    <definedName name="HORM160" localSheetId="3">#REF!</definedName>
    <definedName name="HORM160" localSheetId="4">#REF!</definedName>
    <definedName name="HORM160" localSheetId="5">#REF!</definedName>
    <definedName name="HORM160" localSheetId="6">#REF!</definedName>
    <definedName name="HORM160" localSheetId="7">#REF!</definedName>
    <definedName name="HORM160" localSheetId="0">#REF!</definedName>
    <definedName name="HORM160">#REF!</definedName>
    <definedName name="HORM180" localSheetId="2">#REF!</definedName>
    <definedName name="HORM180" localSheetId="3">#REF!</definedName>
    <definedName name="HORM180" localSheetId="4">#REF!</definedName>
    <definedName name="HORM180" localSheetId="5">#REF!</definedName>
    <definedName name="HORM180" localSheetId="6">#REF!</definedName>
    <definedName name="HORM180" localSheetId="7">#REF!</definedName>
    <definedName name="HORM180" localSheetId="0">#REF!</definedName>
    <definedName name="HORM180">#REF!</definedName>
    <definedName name="HORM210" localSheetId="2">#REF!</definedName>
    <definedName name="HORM210" localSheetId="3">#REF!</definedName>
    <definedName name="HORM210" localSheetId="4">#REF!</definedName>
    <definedName name="HORM210" localSheetId="5">#REF!</definedName>
    <definedName name="HORM210" localSheetId="6">#REF!</definedName>
    <definedName name="HORM210" localSheetId="7">#REF!</definedName>
    <definedName name="HORM210" localSheetId="0">#REF!</definedName>
    <definedName name="HORM210">#REF!</definedName>
    <definedName name="HORM240" localSheetId="2">#REF!</definedName>
    <definedName name="HORM240" localSheetId="3">#REF!</definedName>
    <definedName name="HORM240" localSheetId="4">#REF!</definedName>
    <definedName name="HORM240" localSheetId="5">#REF!</definedName>
    <definedName name="HORM240" localSheetId="6">#REF!</definedName>
    <definedName name="HORM240" localSheetId="7">#REF!</definedName>
    <definedName name="HORM240" localSheetId="0">#REF!</definedName>
    <definedName name="HORM240">#REF!</definedName>
    <definedName name="HORM250" localSheetId="2">#REF!</definedName>
    <definedName name="HORM250" localSheetId="4">#REF!</definedName>
    <definedName name="HORM250" localSheetId="7">#REF!</definedName>
    <definedName name="HORM250">#REF!</definedName>
    <definedName name="HORM260" localSheetId="2">#REF!</definedName>
    <definedName name="HORM260" localSheetId="4">#REF!</definedName>
    <definedName name="HORM260" localSheetId="7">#REF!</definedName>
    <definedName name="HORM260">#REF!</definedName>
    <definedName name="HORM280" localSheetId="2">#REF!</definedName>
    <definedName name="HORM280" localSheetId="4">#REF!</definedName>
    <definedName name="HORM280" localSheetId="7">#REF!</definedName>
    <definedName name="HORM280">#REF!</definedName>
    <definedName name="HORM300" localSheetId="2">#REF!</definedName>
    <definedName name="HORM300" localSheetId="4">#REF!</definedName>
    <definedName name="HORM300" localSheetId="7">#REF!</definedName>
    <definedName name="HORM300">#REF!</definedName>
    <definedName name="HORM350" localSheetId="2">#REF!</definedName>
    <definedName name="HORM350" localSheetId="4">#REF!</definedName>
    <definedName name="HORM350" localSheetId="7">#REF!</definedName>
    <definedName name="HORM350">#REF!</definedName>
    <definedName name="HORM400" localSheetId="2">#REF!</definedName>
    <definedName name="HORM400" localSheetId="4">#REF!</definedName>
    <definedName name="HORM400" localSheetId="7">#REF!</definedName>
    <definedName name="HORM400">#REF!</definedName>
    <definedName name="HORMFROT" localSheetId="2">#REF!</definedName>
    <definedName name="HORMFROT" localSheetId="4">#REF!</definedName>
    <definedName name="HORMFROT" localSheetId="7">#REF!</definedName>
    <definedName name="HORMFROT">#REF!</definedName>
    <definedName name="Hormigón_210_kg_cm2_con_aditivos">'[49]LISTA DE PRECIO'!$C$10</definedName>
    <definedName name="HORMIGON_AN" localSheetId="2">#REF!</definedName>
    <definedName name="HORMIGON_AN" localSheetId="3">#REF!</definedName>
    <definedName name="HORMIGON_AN" localSheetId="4">#REF!</definedName>
    <definedName name="HORMIGON_AN" localSheetId="5">#REF!</definedName>
    <definedName name="HORMIGON_AN" localSheetId="6">#REF!</definedName>
    <definedName name="HORMIGON_AN" localSheetId="7">#REF!</definedName>
    <definedName name="HORMIGON_AN">#REF!</definedName>
    <definedName name="Hormigón_Industrial_180_Kg_cm2">[48]Insumos!$B$70:$D$70</definedName>
    <definedName name="Hormigón_Industrial_210_Kg_cm2">[48]Insumos!$B$71:$D$71</definedName>
    <definedName name="Hormigón_Industrial_210_Kg_cm2_1">[48]Insumos!$B$71:$D$71</definedName>
    <definedName name="Hormigón_Industrial_210_Kg_cm2_2">[48]Insumos!$B$71:$D$71</definedName>
    <definedName name="Hormigón_Industrial_210_Kg_cm2_3">[48]Insumos!$B$71:$D$71</definedName>
    <definedName name="Hormigón_Industrial_240_Kg_cm2" localSheetId="2">[21]Insumos!#REF!</definedName>
    <definedName name="Hormigón_Industrial_240_Kg_cm2" localSheetId="3">[21]Insumos!#REF!</definedName>
    <definedName name="Hormigón_Industrial_240_Kg_cm2" localSheetId="4">[21]Insumos!#REF!</definedName>
    <definedName name="Hormigón_Industrial_240_Kg_cm2" localSheetId="5">[21]Insumos!#REF!</definedName>
    <definedName name="Hormigón_Industrial_240_Kg_cm2" localSheetId="6">[21]Insumos!#REF!</definedName>
    <definedName name="Hormigón_Industrial_240_Kg_cm2" localSheetId="7">[21]Insumos!#REF!</definedName>
    <definedName name="Hormigón_Industrial_240_Kg_cm2" localSheetId="0">[21]Insumos!#REF!</definedName>
    <definedName name="Hormigón_Industrial_240_Kg_cm2">[21]Insumos!#REF!</definedName>
    <definedName name="hormigon1.3.5" localSheetId="2">#REF!</definedName>
    <definedName name="hormigon1.3.5" localSheetId="3">#REF!</definedName>
    <definedName name="hormigon1.3.5" localSheetId="4">#REF!</definedName>
    <definedName name="hormigon1.3.5" localSheetId="5">#REF!</definedName>
    <definedName name="hormigon1.3.5" localSheetId="6">#REF!</definedName>
    <definedName name="hormigon1.3.5" localSheetId="7">#REF!</definedName>
    <definedName name="hormigon1.3.5">#REF!</definedName>
    <definedName name="HORMIGON100" localSheetId="2">#REF!</definedName>
    <definedName name="HORMIGON100" localSheetId="4">#REF!</definedName>
    <definedName name="HORMIGON100" localSheetId="7">#REF!</definedName>
    <definedName name="HORMIGON100">#REF!</definedName>
    <definedName name="hormigon140" localSheetId="2">#REF!</definedName>
    <definedName name="hormigon140" localSheetId="3">#REF!</definedName>
    <definedName name="hormigon140" localSheetId="4">#REF!</definedName>
    <definedName name="hormigon140" localSheetId="5">#REF!</definedName>
    <definedName name="hormigon140" localSheetId="6">#REF!</definedName>
    <definedName name="hormigon140" localSheetId="7">#REF!</definedName>
    <definedName name="hormigon140" localSheetId="0">#REF!</definedName>
    <definedName name="hormigon140">#REF!</definedName>
    <definedName name="hormigon180" localSheetId="2">#REF!</definedName>
    <definedName name="hormigon180" localSheetId="3">#REF!</definedName>
    <definedName name="hormigon180" localSheetId="4">#REF!</definedName>
    <definedName name="hormigon180" localSheetId="5">#REF!</definedName>
    <definedName name="hormigon180" localSheetId="6">#REF!</definedName>
    <definedName name="hormigon180" localSheetId="7">#REF!</definedName>
    <definedName name="hormigon180" localSheetId="0">#REF!</definedName>
    <definedName name="hormigon180">#REF!</definedName>
    <definedName name="hormigon210" localSheetId="2">#REF!</definedName>
    <definedName name="hormigon210" localSheetId="4">#REF!</definedName>
    <definedName name="hormigon210" localSheetId="7">#REF!</definedName>
    <definedName name="hormigon210">#REF!</definedName>
    <definedName name="HORMIGON210V" localSheetId="2">#REF!</definedName>
    <definedName name="HORMIGON210V" localSheetId="4">#REF!</definedName>
    <definedName name="HORMIGON210V" localSheetId="7">#REF!</definedName>
    <definedName name="HORMIGON210V">#REF!</definedName>
    <definedName name="HORMIGON210VSC" localSheetId="2">#REF!</definedName>
    <definedName name="HORMIGON210VSC" localSheetId="4">#REF!</definedName>
    <definedName name="HORMIGON210VSC" localSheetId="7">#REF!</definedName>
    <definedName name="HORMIGON210VSC">#REF!</definedName>
    <definedName name="hormigon240">[52]I.HORMIGON!$G$15</definedName>
    <definedName name="hormigon280" localSheetId="2">#REF!</definedName>
    <definedName name="hormigon280" localSheetId="3">#REF!</definedName>
    <definedName name="hormigon280" localSheetId="4">#REF!</definedName>
    <definedName name="hormigon280" localSheetId="5">#REF!</definedName>
    <definedName name="hormigon280" localSheetId="6">#REF!</definedName>
    <definedName name="hormigon280" localSheetId="7">#REF!</definedName>
    <definedName name="hormigon280">#REF!</definedName>
    <definedName name="HORMIGON350" localSheetId="2">[111]Análisis!#REF!</definedName>
    <definedName name="HORMIGON350" localSheetId="3">[111]Análisis!#REF!</definedName>
    <definedName name="HORMIGON350" localSheetId="4">[111]Análisis!#REF!</definedName>
    <definedName name="HORMIGON350" localSheetId="5">[111]Análisis!#REF!</definedName>
    <definedName name="HORMIGON350" localSheetId="6">[111]Análisis!#REF!</definedName>
    <definedName name="HORMIGON350" localSheetId="7">[111]Análisis!#REF!</definedName>
    <definedName name="HORMIGON350">[111]Análisis!#REF!</definedName>
    <definedName name="HORMIGONARMADOALETAS" localSheetId="2">[111]Análisis!#REF!</definedName>
    <definedName name="HORMIGONARMADOALETAS" localSheetId="3">[111]Análisis!#REF!</definedName>
    <definedName name="HORMIGONARMADOALETAS" localSheetId="4">[111]Análisis!#REF!</definedName>
    <definedName name="HORMIGONARMADOALETAS" localSheetId="5">[111]Análisis!#REF!</definedName>
    <definedName name="HORMIGONARMADOALETAS" localSheetId="6">[111]Análisis!#REF!</definedName>
    <definedName name="HORMIGONARMADOALETAS" localSheetId="7">[111]Análisis!#REF!</definedName>
    <definedName name="HORMIGONARMADOALETAS">[111]Análisis!#REF!</definedName>
    <definedName name="HORMIGONARMADOESTRIBOS" localSheetId="2">[111]Análisis!#REF!</definedName>
    <definedName name="HORMIGONARMADOESTRIBOS" localSheetId="4">[111]Análisis!#REF!</definedName>
    <definedName name="HORMIGONARMADOESTRIBOS" localSheetId="7">[111]Análisis!#REF!</definedName>
    <definedName name="HORMIGONARMADOESTRIBOS">[111]Análisis!#REF!</definedName>
    <definedName name="HORMIGONARMADOGUARDARRUEDASYDEFENSASLATERALES" localSheetId="2">[74]Análisis!#REF!</definedName>
    <definedName name="HORMIGONARMADOGUARDARRUEDASYDEFENSASLATERALES" localSheetId="4">[74]Análisis!#REF!</definedName>
    <definedName name="HORMIGONARMADOGUARDARRUEDASYDEFENSASLATERALES" localSheetId="7">[74]Análisis!#REF!</definedName>
    <definedName name="HORMIGONARMADOGUARDARRUEDASYDEFENSASLATERALES">[74]Análisis!#REF!</definedName>
    <definedName name="HORMIGONARMADOGUARDARRUEDASYDEFENSASLATERALES_2">#N/A</definedName>
    <definedName name="HORMIGONARMADOGUARDARRUEDASYDEFENSASLATERALES_3">#N/A</definedName>
    <definedName name="HORMIGONARMADOLOSADEAPROCHE" localSheetId="2">[74]Análisis!#REF!</definedName>
    <definedName name="HORMIGONARMADOLOSADEAPROCHE" localSheetId="4">[74]Análisis!#REF!</definedName>
    <definedName name="HORMIGONARMADOLOSADEAPROCHE" localSheetId="7">[74]Análisis!#REF!</definedName>
    <definedName name="HORMIGONARMADOLOSADEAPROCHE">[74]Análisis!#REF!</definedName>
    <definedName name="HORMIGONARMADOLOSADEAPROCHE_2">#N/A</definedName>
    <definedName name="HORMIGONARMADOLOSADEAPROCHE_3">#N/A</definedName>
    <definedName name="HORMIGONARMADOLOSADETABLERO" localSheetId="2">[74]Análisis!#REF!</definedName>
    <definedName name="HORMIGONARMADOLOSADETABLERO" localSheetId="4">[74]Análisis!#REF!</definedName>
    <definedName name="HORMIGONARMADOLOSADETABLERO" localSheetId="7">[74]Análisis!#REF!</definedName>
    <definedName name="HORMIGONARMADOLOSADETABLERO">[74]Análisis!#REF!</definedName>
    <definedName name="HORMIGONARMADOLOSADETABLERO_2">#N/A</definedName>
    <definedName name="HORMIGONARMADOLOSADETABLERO_3">#N/A</definedName>
    <definedName name="HORMIGONARMADOVIGUETAS" localSheetId="2">[74]Análisis!#REF!</definedName>
    <definedName name="HORMIGONARMADOVIGUETAS" localSheetId="4">[74]Análisis!#REF!</definedName>
    <definedName name="HORMIGONARMADOVIGUETAS" localSheetId="7">[74]Análisis!#REF!</definedName>
    <definedName name="HORMIGONARMADOVIGUETAS">[74]Análisis!#REF!</definedName>
    <definedName name="HORMIGONARMADOVIGUETAS_2">#N/A</definedName>
    <definedName name="HORMIGONARMADOVIGUETAS_3">#N/A</definedName>
    <definedName name="hormigonproteccionpilas" localSheetId="2">[111]Análisis!#REF!</definedName>
    <definedName name="hormigonproteccionpilas" localSheetId="4">[111]Análisis!#REF!</definedName>
    <definedName name="hormigonproteccionpilas" localSheetId="7">[111]Análisis!#REF!</definedName>
    <definedName name="hormigonproteccionpilas">[111]Análisis!#REF!</definedName>
    <definedName name="HORMIGONSIMPLE" localSheetId="2">[111]Análisis!#REF!</definedName>
    <definedName name="HORMIGONSIMPLE" localSheetId="4">[111]Análisis!#REF!</definedName>
    <definedName name="HORMIGONSIMPLE" localSheetId="7">[111]Análisis!#REF!</definedName>
    <definedName name="HORMIGONSIMPLE">[111]Análisis!#REF!</definedName>
    <definedName name="HORMIGONVIGASPOSTENSADAS" localSheetId="2">[111]Análisis!#REF!</definedName>
    <definedName name="HORMIGONVIGASPOSTENSADAS" localSheetId="4">[111]Análisis!#REF!</definedName>
    <definedName name="HORMIGONVIGASPOSTENSADAS" localSheetId="7">[111]Análisis!#REF!</definedName>
    <definedName name="HORMIGONVIGASPOSTENSADAS">[111]Análisis!#REF!</definedName>
    <definedName name="HORMINDUS" localSheetId="2">#REF!</definedName>
    <definedName name="HORMINDUS" localSheetId="3">#REF!</definedName>
    <definedName name="HORMINDUS" localSheetId="4">#REF!</definedName>
    <definedName name="HORMINDUS" localSheetId="5">#REF!</definedName>
    <definedName name="HORMINDUS" localSheetId="6">#REF!</definedName>
    <definedName name="HORMINDUS" localSheetId="7">#REF!</definedName>
    <definedName name="HORMINDUS" localSheetId="0">#REF!</definedName>
    <definedName name="HORMINDUS">#REF!</definedName>
    <definedName name="HuellaMarmol" localSheetId="2">#REF!</definedName>
    <definedName name="HuellaMarmol" localSheetId="4">#REF!</definedName>
    <definedName name="HuellaMarmol" localSheetId="7">#REF!</definedName>
    <definedName name="HuellaMarmol">#REF!</definedName>
    <definedName name="HUO" localSheetId="2">[120]Cubicacion!#REF!</definedName>
    <definedName name="HUO" localSheetId="3">[121]Cubicacion!#REF!</definedName>
    <definedName name="HUO" localSheetId="4">[121]Cubicacion!#REF!</definedName>
    <definedName name="HUO" localSheetId="5">[121]Cubicacion!#REF!</definedName>
    <definedName name="HUO" localSheetId="6">[121]Cubicacion!#REF!</definedName>
    <definedName name="HUO" localSheetId="7">[121]Cubicacion!#REF!</definedName>
    <definedName name="HUO">[120]Cubicacion!#REF!</definedName>
    <definedName name="hupu2" localSheetId="2">[25]Volumenes!#REF!</definedName>
    <definedName name="hupu2" localSheetId="4">[25]Volumenes!#REF!</definedName>
    <definedName name="hupu2" localSheetId="7">[25]Volumenes!#REF!</definedName>
    <definedName name="hupu2">[25]Volumenes!#REF!</definedName>
    <definedName name="hupu3" localSheetId="2">[25]Volumenes!#REF!</definedName>
    <definedName name="hupu3" localSheetId="4">[25]Volumenes!#REF!</definedName>
    <definedName name="hupu3" localSheetId="7">[25]Volumenes!#REF!</definedName>
    <definedName name="hupu3">[25]Volumenes!#REF!</definedName>
    <definedName name="hupu3y" localSheetId="2">[25]Volumenes!#REF!</definedName>
    <definedName name="hupu3y" localSheetId="4">[25]Volumenes!#REF!</definedName>
    <definedName name="hupu3y" localSheetId="7">[25]Volumenes!#REF!</definedName>
    <definedName name="hupu3y">[25]Volumenes!#REF!</definedName>
    <definedName name="huve3" localSheetId="2">[25]Volumenes!#REF!</definedName>
    <definedName name="huve3" localSheetId="4">[25]Volumenes!#REF!</definedName>
    <definedName name="huve3" localSheetId="7">[25]Volumenes!#REF!</definedName>
    <definedName name="huve3">[25]Volumenes!#REF!</definedName>
    <definedName name="hwinche" localSheetId="2">#REF!</definedName>
    <definedName name="hwinche" localSheetId="3">#REF!</definedName>
    <definedName name="hwinche" localSheetId="4">#REF!</definedName>
    <definedName name="hwinche" localSheetId="5">#REF!</definedName>
    <definedName name="hwinche" localSheetId="6">#REF!</definedName>
    <definedName name="hwinche" localSheetId="7">#REF!</definedName>
    <definedName name="hwinche" localSheetId="0">#REF!</definedName>
    <definedName name="hwinche">#REF!</definedName>
    <definedName name="I" localSheetId="2">[4]A!#REF!</definedName>
    <definedName name="I" localSheetId="3">[4]A!#REF!</definedName>
    <definedName name="I" localSheetId="4">[4]A!#REF!</definedName>
    <definedName name="I" localSheetId="5">[4]A!#REF!</definedName>
    <definedName name="I" localSheetId="6">[4]A!#REF!</definedName>
    <definedName name="I" localSheetId="7">[4]A!#REF!</definedName>
    <definedName name="I" localSheetId="0">[4]A!#REF!</definedName>
    <definedName name="I">[4]A!#REF!</definedName>
    <definedName name="imocolocjuntas">[113]INSUMOS!$F$261</definedName>
    <definedName name="impempla" localSheetId="2">[25]Volumenes!#REF!</definedName>
    <definedName name="impempla" localSheetId="3">[25]Volumenes!#REF!</definedName>
    <definedName name="impempla" localSheetId="4">[25]Volumenes!#REF!</definedName>
    <definedName name="impempla" localSheetId="5">[25]Volumenes!#REF!</definedName>
    <definedName name="impempla" localSheetId="6">[25]Volumenes!#REF!</definedName>
    <definedName name="impempla" localSheetId="7">[25]Volumenes!#REF!</definedName>
    <definedName name="impempla">[25]Volumenes!#REF!</definedName>
    <definedName name="Imperlona" localSheetId="2">#REF!</definedName>
    <definedName name="Imperlona" localSheetId="3">#REF!</definedName>
    <definedName name="Imperlona" localSheetId="4">#REF!</definedName>
    <definedName name="Imperlona" localSheetId="5">#REF!</definedName>
    <definedName name="Imperlona" localSheetId="6">#REF!</definedName>
    <definedName name="Imperlona" localSheetId="7">#REF!</definedName>
    <definedName name="Imperlona" localSheetId="0">#REF!</definedName>
    <definedName name="Imperlona">#REF!</definedName>
    <definedName name="Impermeabilizante">[60]Insumos!$E$48</definedName>
    <definedName name="Impermeabilizante.Fibra.Vidrio.Siliconizer" localSheetId="2">#REF!</definedName>
    <definedName name="Impermeabilizante.Fibra.Vidrio.Siliconizer" localSheetId="3">#REF!</definedName>
    <definedName name="Impermeabilizante.Fibra.Vidrio.Siliconizer" localSheetId="4">#REF!</definedName>
    <definedName name="Impermeabilizante.Fibra.Vidrio.Siliconizer" localSheetId="5">#REF!</definedName>
    <definedName name="Impermeabilizante.Fibra.Vidrio.Siliconizer" localSheetId="6">#REF!</definedName>
    <definedName name="Impermeabilizante.Fibra.Vidrio.Siliconizer" localSheetId="7">#REF!</definedName>
    <definedName name="Impermeabilizante.Fibra.Vidrio.Siliconizer">#REF!</definedName>
    <definedName name="impermeabilizante.impertecho" localSheetId="2">#REF!</definedName>
    <definedName name="impermeabilizante.impertecho" localSheetId="4">#REF!</definedName>
    <definedName name="impermeabilizante.impertecho" localSheetId="7">#REF!</definedName>
    <definedName name="impermeabilizante.impertecho">#REF!</definedName>
    <definedName name="IMPERMEABILIZANTES" localSheetId="2">#REF!</definedName>
    <definedName name="IMPERMEABILIZANTES" localSheetId="4">#REF!</definedName>
    <definedName name="IMPERMEABILIZANTES" localSheetId="5">#REF!</definedName>
    <definedName name="IMPERMEABILIZANTES" localSheetId="6">#REF!</definedName>
    <definedName name="IMPERMEABILIZANTES" localSheetId="7">#REF!</definedName>
    <definedName name="IMPERMEABILIZANTES">#REF!</definedName>
    <definedName name="IMPEST" localSheetId="2">#REF!</definedName>
    <definedName name="IMPEST" localSheetId="4">#REF!</definedName>
    <definedName name="IMPEST" localSheetId="7">#REF!</definedName>
    <definedName name="IMPEST">#REF!</definedName>
    <definedName name="IMPREV" localSheetId="2">#REF!</definedName>
    <definedName name="IMPREV" localSheetId="4">#REF!</definedName>
    <definedName name="IMPREV" localSheetId="7">#REF!</definedName>
    <definedName name="IMPREV">#REF!</definedName>
    <definedName name="IMPREV." localSheetId="2">#REF!</definedName>
    <definedName name="IMPREV." localSheetId="4">#REF!</definedName>
    <definedName name="IMPREV." localSheetId="7">#REF!</definedName>
    <definedName name="IMPREV.">#REF!</definedName>
    <definedName name="IMPREVISTO" localSheetId="2">#REF!</definedName>
    <definedName name="IMPREVISTO" localSheetId="4">#REF!</definedName>
    <definedName name="IMPREVISTO" localSheetId="7">#REF!</definedName>
    <definedName name="IMPREVISTO">#REF!</definedName>
    <definedName name="IMPREVISTO1" localSheetId="2">#REF!</definedName>
    <definedName name="IMPREVISTO1" localSheetId="4">#REF!</definedName>
    <definedName name="IMPREVISTO1" localSheetId="7">#REF!</definedName>
    <definedName name="IMPREVISTO1">#REF!</definedName>
    <definedName name="IMPRIMACION">[46]ANALISIS!$H$441</definedName>
    <definedName name="IMTEPLA">'[62]anal term'!$G$1279</definedName>
    <definedName name="in" localSheetId="2">#REF!</definedName>
    <definedName name="in" localSheetId="3">#REF!</definedName>
    <definedName name="in" localSheetId="4">#REF!</definedName>
    <definedName name="in" localSheetId="5">#REF!</definedName>
    <definedName name="in" localSheetId="6">#REF!</definedName>
    <definedName name="in" localSheetId="7">#REF!</definedName>
    <definedName name="in" localSheetId="0">#REF!</definedName>
    <definedName name="in">#REF!</definedName>
    <definedName name="IN.MA.PB.2.4.12">[122]Insumos!$G$102</definedName>
    <definedName name="IN.MI.BARVA">[68]Insumos!$G$112</definedName>
    <definedName name="IN.VAR.0.375">[68]Insumos!$G$17</definedName>
    <definedName name="inc" localSheetId="2">#REF!</definedName>
    <definedName name="inc" localSheetId="3">#REF!</definedName>
    <definedName name="inc" localSheetId="4">#REF!</definedName>
    <definedName name="inc" localSheetId="5">#REF!</definedName>
    <definedName name="inc" localSheetId="6">#REF!</definedName>
    <definedName name="inc" localSheetId="7">#REF!</definedName>
    <definedName name="inc" localSheetId="0">#REF!</definedName>
    <definedName name="inc">#REF!</definedName>
    <definedName name="INCR" localSheetId="2">#REF!</definedName>
    <definedName name="INCR" localSheetId="4">#REF!</definedName>
    <definedName name="INCR" localSheetId="7">#REF!</definedName>
    <definedName name="INCR">#REF!</definedName>
    <definedName name="INCREM" localSheetId="2">#REF!</definedName>
    <definedName name="INCREM" localSheetId="4">#REF!</definedName>
    <definedName name="INCREM" localSheetId="7">#REF!</definedName>
    <definedName name="INCREM">#REF!</definedName>
    <definedName name="INCREMENTO" localSheetId="2">#REF!</definedName>
    <definedName name="INCREMENTO" localSheetId="4">#REF!</definedName>
    <definedName name="INCREMENTO" localSheetId="7">#REF!</definedName>
    <definedName name="INCREMENTO">#REF!</definedName>
    <definedName name="INCREMENTO_GRAL" localSheetId="2">#REF!</definedName>
    <definedName name="INCREMENTO_GRAL" localSheetId="4">#REF!</definedName>
    <definedName name="INCREMENTO_GRAL" localSheetId="7">#REF!</definedName>
    <definedName name="INCREMENTO_GRAL">#REF!</definedName>
    <definedName name="INCREMENTO1" localSheetId="2">#REF!</definedName>
    <definedName name="INCREMENTO1" localSheetId="4">#REF!</definedName>
    <definedName name="INCREMENTO1" localSheetId="7">#REF!</definedName>
    <definedName name="INCREMENTO1">#REF!</definedName>
    <definedName name="INCREMENTO2" localSheetId="2">#REF!</definedName>
    <definedName name="INCREMENTO2" localSheetId="4">#REF!</definedName>
    <definedName name="INCREMENTO2" localSheetId="7">#REF!</definedName>
    <definedName name="INCREMENTO2">#REF!</definedName>
    <definedName name="INCREMENTO3" localSheetId="2">#REF!</definedName>
    <definedName name="INCREMENTO3" localSheetId="4">#REF!</definedName>
    <definedName name="INCREMENTO3" localSheetId="7">#REF!</definedName>
    <definedName name="INCREMENTO3">#REF!</definedName>
    <definedName name="inctas" localSheetId="2">#REF!</definedName>
    <definedName name="inctas" localSheetId="4">#REF!</definedName>
    <definedName name="inctas" localSheetId="7">#REF!</definedName>
    <definedName name="inctas">#REF!</definedName>
    <definedName name="indilo" localSheetId="2">#REF!</definedName>
    <definedName name="indilo" localSheetId="4">#REF!</definedName>
    <definedName name="indilo" localSheetId="7">#REF!</definedName>
    <definedName name="indilo">#REF!</definedName>
    <definedName name="indir" localSheetId="2">#REF!</definedName>
    <definedName name="indir" localSheetId="4">#REF!</definedName>
    <definedName name="indir" localSheetId="7">#REF!</definedName>
    <definedName name="indir">#REF!</definedName>
    <definedName name="INDIRECTOS" localSheetId="2">#REF!</definedName>
    <definedName name="INDIRECTOS" localSheetId="4">#REF!</definedName>
    <definedName name="INDIRECTOS" localSheetId="7">#REF!</definedName>
    <definedName name="INDIRECTOS">#REF!</definedName>
    <definedName name="ingeniera">[123]M.O.!$C$10</definedName>
    <definedName name="INGENIERIA">[46]ingenieria!$K$21</definedName>
    <definedName name="ini" localSheetId="2">#REF!</definedName>
    <definedName name="ini" localSheetId="3">#REF!</definedName>
    <definedName name="ini" localSheetId="4">#REF!</definedName>
    <definedName name="ini" localSheetId="5">#REF!</definedName>
    <definedName name="ini" localSheetId="6">#REF!</definedName>
    <definedName name="ini" localSheetId="7">#REF!</definedName>
    <definedName name="ini" localSheetId="0">#REF!</definedName>
    <definedName name="ini">#REF!</definedName>
    <definedName name="INO">[35]Materiales!$E$63</definedName>
    <definedName name="INOALARBCO" localSheetId="2">#REF!</definedName>
    <definedName name="INOALARBCO" localSheetId="3">#REF!</definedName>
    <definedName name="INOALARBCO" localSheetId="4">#REF!</definedName>
    <definedName name="INOALARBCO" localSheetId="5">#REF!</definedName>
    <definedName name="INOALARBCO" localSheetId="6">#REF!</definedName>
    <definedName name="INOALARBCO" localSheetId="7">#REF!</definedName>
    <definedName name="INOALARBCO" localSheetId="0">#REF!</definedName>
    <definedName name="INOALARBCO">#REF!</definedName>
    <definedName name="INOALARBCOPVC" localSheetId="2">#REF!</definedName>
    <definedName name="INOALARBCOPVC" localSheetId="4">#REF!</definedName>
    <definedName name="INOALARBCOPVC" localSheetId="7">#REF!</definedName>
    <definedName name="INOALARBCOPVC">#REF!</definedName>
    <definedName name="INOALARCOL" localSheetId="2">#REF!</definedName>
    <definedName name="INOALARCOL" localSheetId="4">#REF!</definedName>
    <definedName name="INOALARCOL" localSheetId="7">#REF!</definedName>
    <definedName name="INOALARCOL">#REF!</definedName>
    <definedName name="INOALARCOLPVC" localSheetId="2">#REF!</definedName>
    <definedName name="INOALARCOLPVC" localSheetId="4">#REF!</definedName>
    <definedName name="INOALARCOLPVC" localSheetId="7">#REF!</definedName>
    <definedName name="INOALARCOLPVC">#REF!</definedName>
    <definedName name="INOBCOSER" localSheetId="2">#REF!</definedName>
    <definedName name="INOBCOSER" localSheetId="4">#REF!</definedName>
    <definedName name="INOBCOSER" localSheetId="7">#REF!</definedName>
    <definedName name="INOBCOSER">#REF!</definedName>
    <definedName name="INOBCOSTAPASERPVC" localSheetId="2">#REF!</definedName>
    <definedName name="INOBCOSTAPASERPVC" localSheetId="4">#REF!</definedName>
    <definedName name="INOBCOSTAPASERPVC" localSheetId="7">#REF!</definedName>
    <definedName name="INOBCOSTAPASERPVC">#REF!</definedName>
    <definedName name="INOBCOTAPASER" localSheetId="2">#REF!</definedName>
    <definedName name="INOBCOTAPASER" localSheetId="4">#REF!</definedName>
    <definedName name="INOBCOTAPASER" localSheetId="7">#REF!</definedName>
    <definedName name="INOBCOTAPASER">#REF!</definedName>
    <definedName name="INOBCOTAPASERPVC" localSheetId="2">#REF!</definedName>
    <definedName name="INOBCOTAPASERPVC" localSheetId="4">#REF!</definedName>
    <definedName name="INOBCOTAPASERPVC" localSheetId="7">#REF!</definedName>
    <definedName name="INOBCOTAPASERPVC">#REF!</definedName>
    <definedName name="Inoblanco" localSheetId="2">#REF!</definedName>
    <definedName name="Inoblanco" localSheetId="4">#REF!</definedName>
    <definedName name="Inoblanco" localSheetId="7">#REF!</definedName>
    <definedName name="Inoblanco">#REF!</definedName>
    <definedName name="inodor_flux">[75]PRECIOS!$E$54</definedName>
    <definedName name="inodoro" localSheetId="2">#REF!</definedName>
    <definedName name="inodoro" localSheetId="3">#REF!</definedName>
    <definedName name="inodoro" localSheetId="4">#REF!</definedName>
    <definedName name="inodoro" localSheetId="5">#REF!</definedName>
    <definedName name="inodoro" localSheetId="6">#REF!</definedName>
    <definedName name="inodoro" localSheetId="7">#REF!</definedName>
    <definedName name="inodoro">#REF!</definedName>
    <definedName name="Inodoro.Royal.Alargado" localSheetId="2">#REF!</definedName>
    <definedName name="Inodoro.Royal.Alargado" localSheetId="4">#REF!</definedName>
    <definedName name="Inodoro.Royal.Alargado" localSheetId="7">#REF!</definedName>
    <definedName name="Inodoro.Royal.Alargado">#REF!</definedName>
    <definedName name="INODOROC">'[25]Ana-Sanit.'!$F$237</definedName>
    <definedName name="INODOROCAMBIO">[124]Analisis!$F$510</definedName>
    <definedName name="Inodoroe" localSheetId="2">#REF!</definedName>
    <definedName name="Inodoroe" localSheetId="3">#REF!</definedName>
    <definedName name="Inodoroe" localSheetId="4">#REF!</definedName>
    <definedName name="Inodoroe" localSheetId="5">#REF!</definedName>
    <definedName name="Inodoroe" localSheetId="6">#REF!</definedName>
    <definedName name="Inodoroe" localSheetId="7">#REF!</definedName>
    <definedName name="Inodoroe">#REF!</definedName>
    <definedName name="INODOROFLUX" localSheetId="2">#REF!</definedName>
    <definedName name="INODOROFLUX" localSheetId="4">#REF!</definedName>
    <definedName name="INODOROFLUX" localSheetId="7">#REF!</definedName>
    <definedName name="INODOROFLUX">#REF!</definedName>
    <definedName name="Inodorom" localSheetId="2">#REF!</definedName>
    <definedName name="Inodorom" localSheetId="4">#REF!</definedName>
    <definedName name="Inodorom" localSheetId="7">#REF!</definedName>
    <definedName name="Inodorom">#REF!</definedName>
    <definedName name="inodorosimplex" localSheetId="2">#REF!</definedName>
    <definedName name="inodorosimplex" localSheetId="3">#REF!</definedName>
    <definedName name="inodorosimplex" localSheetId="4">#REF!</definedName>
    <definedName name="inodorosimplex" localSheetId="5">#REF!</definedName>
    <definedName name="inodorosimplex" localSheetId="6">#REF!</definedName>
    <definedName name="inodorosimplex" localSheetId="7">#REF!</definedName>
    <definedName name="inodorosimplex" localSheetId="0">#REF!</definedName>
    <definedName name="inodorosimplex">#REF!</definedName>
    <definedName name="INOFLUXBCOCONTRA" localSheetId="2">#REF!</definedName>
    <definedName name="INOFLUXBCOCONTRA" localSheetId="4">#REF!</definedName>
    <definedName name="INOFLUXBCOCONTRA" localSheetId="7">#REF!</definedName>
    <definedName name="INOFLUXBCOCONTRA">#REF!</definedName>
    <definedName name="ins_abrasadera_1.5pulg">[41]INS!$E$46</definedName>
    <definedName name="ins_abrasadera_1pulg">[41]INS!$E$47</definedName>
    <definedName name="ins_abrasadera_2pulg">[41]INS!$E$45</definedName>
    <definedName name="ins_abrasadera_3pulg">[41]INS!$E$44</definedName>
    <definedName name="ins_abrasadera_4pulg">[41]INS!$E$43</definedName>
    <definedName name="ins_acero">[41]INS!$E$17</definedName>
    <definedName name="ins_adap_cpvc_0.5pulg" localSheetId="2">#REF!</definedName>
    <definedName name="ins_adap_cpvc_0.5pulg" localSheetId="3">#REF!</definedName>
    <definedName name="ins_adap_cpvc_0.5pulg" localSheetId="4">#REF!</definedName>
    <definedName name="ins_adap_cpvc_0.5pulg" localSheetId="5">#REF!</definedName>
    <definedName name="ins_adap_cpvc_0.5pulg" localSheetId="6">#REF!</definedName>
    <definedName name="ins_adap_cpvc_0.5pulg" localSheetId="7">#REF!</definedName>
    <definedName name="ins_adap_cpvc_0.5pulg" localSheetId="0">#REF!</definedName>
    <definedName name="ins_adap_cpvc_0.5pulg">#REF!</definedName>
    <definedName name="ins_adap_hn_2pulg">[41]INS!$E$216</definedName>
    <definedName name="ins_adap_hn_4pulg">[41]INS!$E$215</definedName>
    <definedName name="ins_adap_pe_0.5pulg">[41]INS!$E$256</definedName>
    <definedName name="ins_adap_pe_1.5pulg">[41]INS!$E$255</definedName>
    <definedName name="ins_adap_pe_2pulg">[41]INS!$E$254</definedName>
    <definedName name="ins_adap_pp_0.5pulg">[41]INS!$E$93</definedName>
    <definedName name="ins_adap_pp_0.75pulg">[41]INS!$E$92</definedName>
    <definedName name="ins_adap_pp_1.5pulg">[41]INS!$E$91</definedName>
    <definedName name="ins_adap_pp_2pulg">[41]INS!$E$90</definedName>
    <definedName name="ins_adap_pp_3pulg">[41]INS!$E$89</definedName>
    <definedName name="ins_adap_pvc_0.5pulg" localSheetId="2">#REF!</definedName>
    <definedName name="ins_adap_pvc_0.5pulg" localSheetId="3">#REF!</definedName>
    <definedName name="ins_adap_pvc_0.5pulg" localSheetId="4">#REF!</definedName>
    <definedName name="ins_adap_pvc_0.5pulg" localSheetId="5">#REF!</definedName>
    <definedName name="ins_adap_pvc_0.5pulg" localSheetId="6">#REF!</definedName>
    <definedName name="ins_adap_pvc_0.5pulg" localSheetId="7">#REF!</definedName>
    <definedName name="ins_adap_pvc_0.5pulg" localSheetId="0">#REF!</definedName>
    <definedName name="ins_adap_pvc_0.5pulg">#REF!</definedName>
    <definedName name="ins_adap_pvc_0.75pulg" localSheetId="2">#REF!</definedName>
    <definedName name="ins_adap_pvc_0.75pulg" localSheetId="4">#REF!</definedName>
    <definedName name="ins_adap_pvc_0.75pulg" localSheetId="7">#REF!</definedName>
    <definedName name="ins_adap_pvc_0.75pulg">#REF!</definedName>
    <definedName name="ins_adap_pvc_1.5pulg">[41]INS!$E$286</definedName>
    <definedName name="ins_adap_pvc_1pulg" localSheetId="2">#REF!</definedName>
    <definedName name="ins_adap_pvc_1pulg" localSheetId="3">#REF!</definedName>
    <definedName name="ins_adap_pvc_1pulg" localSheetId="4">#REF!</definedName>
    <definedName name="ins_adap_pvc_1pulg" localSheetId="5">#REF!</definedName>
    <definedName name="ins_adap_pvc_1pulg" localSheetId="6">#REF!</definedName>
    <definedName name="ins_adap_pvc_1pulg" localSheetId="7">#REF!</definedName>
    <definedName name="ins_adap_pvc_1pulg" localSheetId="0">#REF!</definedName>
    <definedName name="ins_adap_pvc_1pulg">#REF!</definedName>
    <definedName name="ins_adap_pvc_2pulg">[41]INS!$E$285</definedName>
    <definedName name="ins_adap_pvc_3pulg">[41]INS!$E$284</definedName>
    <definedName name="ins_agua">[41]INS!$E$21</definedName>
    <definedName name="ins_alambre">[41]INS!$E$29</definedName>
    <definedName name="ins_alquiler_compactador" localSheetId="2">#REF!</definedName>
    <definedName name="ins_alquiler_compactador" localSheetId="3">#REF!</definedName>
    <definedName name="ins_alquiler_compactador" localSheetId="4">#REF!</definedName>
    <definedName name="ins_alquiler_compactador" localSheetId="5">#REF!</definedName>
    <definedName name="ins_alquiler_compactador" localSheetId="6">#REF!</definedName>
    <definedName name="ins_alquiler_compactador" localSheetId="7">#REF!</definedName>
    <definedName name="ins_alquiler_compactador" localSheetId="0">#REF!</definedName>
    <definedName name="ins_alquiler_compactador">#REF!</definedName>
    <definedName name="ins_alquiler_compresor">[41]INS!$E$32</definedName>
    <definedName name="ins_arandela_inodoro">[41]INS!$E$140</definedName>
    <definedName name="ins_areana_silica">[41]INS!$E$294</definedName>
    <definedName name="ins_arena_fina">[41]INS!$E$19</definedName>
    <definedName name="ins_arena_gruesa">[41]INS!$E$18</definedName>
    <definedName name="ins_aspersor_tipo_1">[41]INS!$E$257</definedName>
    <definedName name="ins_aspersor_tipo_2">[41]INS!$E$258</definedName>
    <definedName name="ins_aspersor_tipo_3">[41]INS!$E$259</definedName>
    <definedName name="ins_bañera">[41]INS!$E$130</definedName>
    <definedName name="ins_barra_unitrox">[41]INS!$E$54</definedName>
    <definedName name="ins_bidet">[41]INS!$E$128</definedName>
    <definedName name="ins_blocks_6pulg">[41]INS!$E$24</definedName>
    <definedName name="ins_blocks_8pulg">[41]INS!$E$25</definedName>
    <definedName name="ins_bomba_fosa_ascensor">[41]INS!$E$189</definedName>
    <definedName name="ins_bomba_incendio">[41]INS!$E$227</definedName>
    <definedName name="ins_bomba_jokey">[41]INS!$E$228</definedName>
    <definedName name="ins_bomba_piscina">[41]INS!$E$296</definedName>
    <definedName name="ins_bombas_presion_constante">[41]INS!$E$119</definedName>
    <definedName name="ins_boquilla_pp_0.375pulg">[41]INS!$E$103</definedName>
    <definedName name="ins_boquilla_pp_0.5pulg">[41]INS!$E$102</definedName>
    <definedName name="ins_boquilla_pp_0.75pulg">[41]INS!$E$101</definedName>
    <definedName name="ins_boquilla_pp_1.5pulg">[41]INS!$E$99</definedName>
    <definedName name="ins_boquilla_pp_1pulg">[41]INS!$E$100</definedName>
    <definedName name="ins_boquilla_pp_2pulg">[41]INS!$E$98</definedName>
    <definedName name="ins_boquilla_pp_3pulg">[41]INS!$E$97</definedName>
    <definedName name="ins_boquilla_pp_4pulg">[41]INS!$E$96</definedName>
    <definedName name="ins_breaker_90amp">[41]INS!$E$122</definedName>
    <definedName name="ins_calentador_electrico">[41]INS!$E$133</definedName>
    <definedName name="ins_carrito_piscina">[41]INS!$E$303</definedName>
    <definedName name="ins_cemento_blanco">[41]INS!$E$31</definedName>
    <definedName name="ins_cemento_cpvc" localSheetId="2">#REF!</definedName>
    <definedName name="ins_cemento_cpvc" localSheetId="3">#REF!</definedName>
    <definedName name="ins_cemento_cpvc" localSheetId="4">#REF!</definedName>
    <definedName name="ins_cemento_cpvc" localSheetId="5">#REF!</definedName>
    <definedName name="ins_cemento_cpvc" localSheetId="6">#REF!</definedName>
    <definedName name="ins_cemento_cpvc" localSheetId="7">#REF!</definedName>
    <definedName name="ins_cemento_cpvc" localSheetId="0">#REF!</definedName>
    <definedName name="ins_cemento_cpvc">#REF!</definedName>
    <definedName name="ins_cemento_gris">[41]INS!$E$22</definedName>
    <definedName name="ins_cemento_pvc">[41]INS!$E$188</definedName>
    <definedName name="ins_cepillo_piscina">[41]INS!$E$304</definedName>
    <definedName name="ins_check_hor_2pulg" localSheetId="2">#REF!</definedName>
    <definedName name="ins_check_hor_2pulg" localSheetId="3">#REF!</definedName>
    <definedName name="ins_check_hor_2pulg" localSheetId="4">#REF!</definedName>
    <definedName name="ins_check_hor_2pulg" localSheetId="5">#REF!</definedName>
    <definedName name="ins_check_hor_2pulg" localSheetId="6">#REF!</definedName>
    <definedName name="ins_check_hor_2pulg" localSheetId="7">#REF!</definedName>
    <definedName name="ins_check_hor_2pulg" localSheetId="0">#REF!</definedName>
    <definedName name="ins_check_hor_2pulg">#REF!</definedName>
    <definedName name="ins_check_horizontal_3pulg">[41]INS!$E$113</definedName>
    <definedName name="ins_check_ver_3pulg" localSheetId="2">#REF!</definedName>
    <definedName name="ins_check_ver_3pulg" localSheetId="3">#REF!</definedName>
    <definedName name="ins_check_ver_3pulg" localSheetId="4">#REF!</definedName>
    <definedName name="ins_check_ver_3pulg" localSheetId="5">#REF!</definedName>
    <definedName name="ins_check_ver_3pulg" localSheetId="6">#REF!</definedName>
    <definedName name="ins_check_ver_3pulg" localSheetId="7">#REF!</definedName>
    <definedName name="ins_check_ver_3pulg" localSheetId="0">#REF!</definedName>
    <definedName name="ins_check_ver_3pulg">#REF!</definedName>
    <definedName name="ins_check_vertical_3pulg">[41]INS!$E$112</definedName>
    <definedName name="ins_clavo_acero">[41]INS!$E$28</definedName>
    <definedName name="ins_clavo_corriente">[41]INS!$E$27</definedName>
    <definedName name="ins_clorinador_para_agua_potable">[41]INS!$E$118</definedName>
    <definedName name="ins_clorinador_piscina">[41]INS!$E$297</definedName>
    <definedName name="ins_codo_cpvc_0.5pulg" localSheetId="2">#REF!</definedName>
    <definedName name="ins_codo_cpvc_0.5pulg" localSheetId="3">#REF!</definedName>
    <definedName name="ins_codo_cpvc_0.5pulg" localSheetId="4">#REF!</definedName>
    <definedName name="ins_codo_cpvc_0.5pulg" localSheetId="5">#REF!</definedName>
    <definedName name="ins_codo_cpvc_0.5pulg" localSheetId="6">#REF!</definedName>
    <definedName name="ins_codo_cpvc_0.5pulg" localSheetId="7">#REF!</definedName>
    <definedName name="ins_codo_cpvc_0.5pulg" localSheetId="0">#REF!</definedName>
    <definedName name="ins_codo_cpvc_0.5pulg">#REF!</definedName>
    <definedName name="ins_codo_cpvc_0.75pulg" localSheetId="2">#REF!</definedName>
    <definedName name="ins_codo_cpvc_0.75pulg" localSheetId="4">#REF!</definedName>
    <definedName name="ins_codo_cpvc_0.75pulg" localSheetId="7">#REF!</definedName>
    <definedName name="ins_codo_cpvc_0.75pulg">#REF!</definedName>
    <definedName name="ins_codo_hg_2hg" localSheetId="2">#REF!</definedName>
    <definedName name="ins_codo_hg_2hg" localSheetId="4">#REF!</definedName>
    <definedName name="ins_codo_hg_2hg" localSheetId="7">#REF!</definedName>
    <definedName name="ins_codo_hg_2hg">#REF!</definedName>
    <definedName name="ins_codo_hg_3hg" localSheetId="2">#REF!</definedName>
    <definedName name="ins_codo_hg_3hg" localSheetId="4">#REF!</definedName>
    <definedName name="ins_codo_hg_3hg" localSheetId="7">#REF!</definedName>
    <definedName name="ins_codo_hg_3hg">#REF!</definedName>
    <definedName name="ins_codo_hn_0.75pulgx90">[41]INS!$E$210</definedName>
    <definedName name="ins_codo_hn_1.5pulgx90">[41]INS!$E$209</definedName>
    <definedName name="ins_codo_hn_2pulgx90">[41]INS!$E$208</definedName>
    <definedName name="ins_codo_hn_3pulgx90">[41]INS!$E$207</definedName>
    <definedName name="ins_codo_hn_4pulgx90">[41]INS!$E$206</definedName>
    <definedName name="ins_codo_hn_6pulgx90">[41]INS!$E$205</definedName>
    <definedName name="ins_codo_pe_0.5pulgx90">[41]INS!$E$244</definedName>
    <definedName name="ins_codo_pe_0.75pulgx45">[41]INS!$E$247</definedName>
    <definedName name="ins_codo_pe_0.75pulgx90">[41]INS!$E$243</definedName>
    <definedName name="ins_codo_pe_1.5pulgx45">[41]INS!$E$245</definedName>
    <definedName name="ins_codo_pe_1.5pulgx90">[41]INS!$E$242</definedName>
    <definedName name="ins_codo_pe_1pulgx45">[41]INS!$E$246</definedName>
    <definedName name="ins_codo_pe_2pulgx90">[41]INS!$E$241</definedName>
    <definedName name="ins_codo_pp_0.5pulgx90">[41]INS!$E$82</definedName>
    <definedName name="ins_codo_pp_0.75pulgx90">[41]INS!$E$81</definedName>
    <definedName name="ins_codo_pp_1.5pulgx90">[41]INS!$E$79</definedName>
    <definedName name="ins_codo_pp_1pulgx90">[41]INS!$E$80</definedName>
    <definedName name="ins_codo_pp_2pulgx90">[41]INS!$E$78</definedName>
    <definedName name="ins_codo_pp_3pulgx90">[41]INS!$E$77</definedName>
    <definedName name="ins_codo_pp_4pulgx90">[41]INS!$E$76</definedName>
    <definedName name="ins_codo_pvc_drenaje_2pulgx45">[41]INS!$E$170</definedName>
    <definedName name="ins_codo_pvc_drenaje_2pulgx90">[41]INS!$E$174</definedName>
    <definedName name="ins_codo_pvc_drenaje_3pulgx45">[41]INS!$E$169</definedName>
    <definedName name="ins_codo_pvc_drenaje_3pulgx90">[41]INS!$E$173</definedName>
    <definedName name="ins_codo_pvc_drenaje_4pulgx45">[41]INS!$E$168</definedName>
    <definedName name="ins_codo_pvc_drenaje_4pulgx90">[41]INS!$E$172</definedName>
    <definedName name="ins_codo_pvc_drenaje_6pulgx45">[41]INS!$E$167</definedName>
    <definedName name="ins_codo_pvc_drenaje_6pulgx90">[41]INS!$E$171</definedName>
    <definedName name="ins_codo_pvc_presion_0.5pulg" localSheetId="2">#REF!</definedName>
    <definedName name="ins_codo_pvc_presion_0.5pulg" localSheetId="3">#REF!</definedName>
    <definedName name="ins_codo_pvc_presion_0.5pulg" localSheetId="4">#REF!</definedName>
    <definedName name="ins_codo_pvc_presion_0.5pulg" localSheetId="5">#REF!</definedName>
    <definedName name="ins_codo_pvc_presion_0.5pulg" localSheetId="6">#REF!</definedName>
    <definedName name="ins_codo_pvc_presion_0.5pulg" localSheetId="7">#REF!</definedName>
    <definedName name="ins_codo_pvc_presion_0.5pulg" localSheetId="0">#REF!</definedName>
    <definedName name="ins_codo_pvc_presion_0.5pulg">#REF!</definedName>
    <definedName name="ins_codo_pvc_presion_0.75pulg" localSheetId="2">#REF!</definedName>
    <definedName name="ins_codo_pvc_presion_0.75pulg" localSheetId="4">#REF!</definedName>
    <definedName name="ins_codo_pvc_presion_0.75pulg" localSheetId="7">#REF!</definedName>
    <definedName name="ins_codo_pvc_presion_0.75pulg">#REF!</definedName>
    <definedName name="ins_codo_pvc_presion_1.5pulg" localSheetId="2">#REF!</definedName>
    <definedName name="ins_codo_pvc_presion_1.5pulg" localSheetId="4">#REF!</definedName>
    <definedName name="ins_codo_pvc_presion_1.5pulg" localSheetId="7">#REF!</definedName>
    <definedName name="ins_codo_pvc_presion_1.5pulg">#REF!</definedName>
    <definedName name="ins_codo_pvc_presion_1.5pulgx90">[41]INS!$E$277</definedName>
    <definedName name="ins_codo_pvc_presion_1pulg" localSheetId="2">#REF!</definedName>
    <definedName name="ins_codo_pvc_presion_1pulg" localSheetId="3">#REF!</definedName>
    <definedName name="ins_codo_pvc_presion_1pulg" localSheetId="4">#REF!</definedName>
    <definedName name="ins_codo_pvc_presion_1pulg" localSheetId="5">#REF!</definedName>
    <definedName name="ins_codo_pvc_presion_1pulg" localSheetId="6">#REF!</definedName>
    <definedName name="ins_codo_pvc_presion_1pulg" localSheetId="7">#REF!</definedName>
    <definedName name="ins_codo_pvc_presion_1pulg" localSheetId="0">#REF!</definedName>
    <definedName name="ins_codo_pvc_presion_1pulg">#REF!</definedName>
    <definedName name="ins_codo_pvc_presion_2pulg" localSheetId="2">#REF!</definedName>
    <definedName name="ins_codo_pvc_presion_2pulg" localSheetId="4">#REF!</definedName>
    <definedName name="ins_codo_pvc_presion_2pulg" localSheetId="7">#REF!</definedName>
    <definedName name="ins_codo_pvc_presion_2pulg">#REF!</definedName>
    <definedName name="ins_codo_pvc_presion_2pulgx90">[41]INS!$E$276</definedName>
    <definedName name="ins_codo_pvc_presion_3pulg" localSheetId="2">#REF!</definedName>
    <definedName name="ins_codo_pvc_presion_3pulg" localSheetId="3">#REF!</definedName>
    <definedName name="ins_codo_pvc_presion_3pulg" localSheetId="4">#REF!</definedName>
    <definedName name="ins_codo_pvc_presion_3pulg" localSheetId="5">#REF!</definedName>
    <definedName name="ins_codo_pvc_presion_3pulg" localSheetId="6">#REF!</definedName>
    <definedName name="ins_codo_pvc_presion_3pulg" localSheetId="7">#REF!</definedName>
    <definedName name="ins_codo_pvc_presion_3pulg" localSheetId="0">#REF!</definedName>
    <definedName name="ins_codo_pvc_presion_3pulg">#REF!</definedName>
    <definedName name="ins_codo_pvc_presion_3pulgx90">[41]INS!$E$275</definedName>
    <definedName name="ins_colg_0.5pulg">[41]INS!$E$42</definedName>
    <definedName name="ins_colg_0.75pulg">[41]INS!$E$41</definedName>
    <definedName name="ins_colg_1.5pulg">[41]INS!$E$39</definedName>
    <definedName name="ins_colg_1pulg">[41]INS!$E$40</definedName>
    <definedName name="ins_colg_2pulg">[41]INS!$E$38</definedName>
    <definedName name="ins_colg_3pulg">[41]INS!$E$37</definedName>
    <definedName name="ins_colg_4pulg">[41]INS!$E$36</definedName>
    <definedName name="ins_cotrtina_baño">[41]INS!$E$139</definedName>
    <definedName name="ins_couplig_pvc_1.5pulg">[41]INS!$E$290</definedName>
    <definedName name="ins_couplig_pvc_2pulg">[41]INS!$E$289</definedName>
    <definedName name="ins_couplig_pvc_3pulg">[41]INS!$E$288</definedName>
    <definedName name="ins_couplig_pvc_4pulg">[41]INS!$E$287</definedName>
    <definedName name="ins_coupling_cpvc_1.5pulg" localSheetId="2">#REF!</definedName>
    <definedName name="ins_coupling_cpvc_1.5pulg" localSheetId="3">#REF!</definedName>
    <definedName name="ins_coupling_cpvc_1.5pulg" localSheetId="4">#REF!</definedName>
    <definedName name="ins_coupling_cpvc_1.5pulg" localSheetId="5">#REF!</definedName>
    <definedName name="ins_coupling_cpvc_1.5pulg" localSheetId="6">#REF!</definedName>
    <definedName name="ins_coupling_cpvc_1.5pulg" localSheetId="7">#REF!</definedName>
    <definedName name="ins_coupling_cpvc_1.5pulg" localSheetId="0">#REF!</definedName>
    <definedName name="ins_coupling_cpvc_1.5pulg">#REF!</definedName>
    <definedName name="ins_coupling_pp_0.75pulg">[41]INS!$E$94</definedName>
    <definedName name="ins_coupling_pvc_drenaje_3pulg">[41]INS!$E$180</definedName>
    <definedName name="ins_coupling_pvc_drenaje_4pulg">[41]INS!$E$179</definedName>
    <definedName name="ins_cubre_falta">[41]INS!$E$141</definedName>
    <definedName name="ins_drenaje_balcon_a" localSheetId="2">#REF!</definedName>
    <definedName name="ins_drenaje_balcon_a" localSheetId="3">#REF!</definedName>
    <definedName name="ins_drenaje_balcon_a" localSheetId="4">#REF!</definedName>
    <definedName name="ins_drenaje_balcon_a" localSheetId="5">#REF!</definedName>
    <definedName name="ins_drenaje_balcon_a" localSheetId="6">#REF!</definedName>
    <definedName name="ins_drenaje_balcon_a" localSheetId="7">#REF!</definedName>
    <definedName name="ins_drenaje_balcon_a" localSheetId="0">#REF!</definedName>
    <definedName name="ins_drenaje_balcon_a">#REF!</definedName>
    <definedName name="ins_drenaje_balcon_b" localSheetId="2">#REF!</definedName>
    <definedName name="ins_drenaje_balcon_b" localSheetId="4">#REF!</definedName>
    <definedName name="ins_drenaje_balcon_b" localSheetId="7">#REF!</definedName>
    <definedName name="ins_drenaje_balcon_b">#REF!</definedName>
    <definedName name="ins_drenaje_sotano">[41]INS!$E$190</definedName>
    <definedName name="ins_electrovalvula_1.5pulg">[41]INS!$E$262</definedName>
    <definedName name="ins_electrovalvula_2pulg">[41]INS!$E$261</definedName>
    <definedName name="ins_filtro_150psi_60x60pulg">[41]INS!$E$117</definedName>
    <definedName name="Ins_filtro_arean">[41]INS!$E$293</definedName>
    <definedName name="ins_flotas_agua_potable">[41]INS!$E$124</definedName>
    <definedName name="ins_fregadero">[41]INS!$E$132</definedName>
    <definedName name="ins_gabinete_proteccion_incendio">[41]INS!$E$219</definedName>
    <definedName name="ins_gasoil" localSheetId="2">#REF!</definedName>
    <definedName name="ins_gasoil" localSheetId="3">#REF!</definedName>
    <definedName name="ins_gasoil" localSheetId="4">#REF!</definedName>
    <definedName name="ins_gasoil" localSheetId="5">#REF!</definedName>
    <definedName name="ins_gasoil" localSheetId="6">#REF!</definedName>
    <definedName name="ins_gasoil" localSheetId="7">#REF!</definedName>
    <definedName name="ins_gasoil" localSheetId="0">#REF!</definedName>
    <definedName name="ins_gasoil">#REF!</definedName>
    <definedName name="ins_grava_combinada">[41]INS!$E$20</definedName>
    <definedName name="ins_hidrante">[41]INS!$E$220</definedName>
    <definedName name="ins_inodoro">[41]INS!$E$127</definedName>
    <definedName name="ins_inyector_piscina">[41]INS!$E$298</definedName>
    <definedName name="ins_jacuzzi" localSheetId="2">#REF!</definedName>
    <definedName name="ins_jacuzzi" localSheetId="3">#REF!</definedName>
    <definedName name="ins_jacuzzi" localSheetId="4">#REF!</definedName>
    <definedName name="ins_jacuzzi" localSheetId="5">#REF!</definedName>
    <definedName name="ins_jacuzzi" localSheetId="6">#REF!</definedName>
    <definedName name="ins_jacuzzi" localSheetId="7">#REF!</definedName>
    <definedName name="ins_jacuzzi" localSheetId="0">#REF!</definedName>
    <definedName name="ins_jacuzzi">#REF!</definedName>
    <definedName name="ins_juego_accesorios">[41]INS!$E$138</definedName>
    <definedName name="ins_junta_cera">[41]INS!$E$143</definedName>
    <definedName name="ins_lavamanos">[41]INS!$E$129</definedName>
    <definedName name="ins_llave_angular">[41]INS!$E$145</definedName>
    <definedName name="ins_llave_chorro">[41]INS!$E$147</definedName>
    <definedName name="ins_madera">[41]INS!$E$26</definedName>
    <definedName name="ins_manguera_piscina">[41]INS!$E$305</definedName>
    <definedName name="ins_manometro_gliserina_200PSI">[41]INS!$E$123</definedName>
    <definedName name="ins_mezcla_pañete">[41]INS!$E$23</definedName>
    <definedName name="ins_mezcladora_bañera">[41]INS!$E$136</definedName>
    <definedName name="ins_mezcladora_fregadero">[41]INS!$E$137</definedName>
    <definedName name="ins_mezcladora_jacuzzi" localSheetId="2">#REF!</definedName>
    <definedName name="ins_mezcladora_jacuzzi" localSheetId="3">#REF!</definedName>
    <definedName name="ins_mezcladora_jacuzzi" localSheetId="4">#REF!</definedName>
    <definedName name="ins_mezcladora_jacuzzi" localSheetId="5">#REF!</definedName>
    <definedName name="ins_mezcladora_jacuzzi" localSheetId="6">#REF!</definedName>
    <definedName name="ins_mezcladora_jacuzzi" localSheetId="7">#REF!</definedName>
    <definedName name="ins_mezcladora_jacuzzi" localSheetId="0">#REF!</definedName>
    <definedName name="ins_mezcladora_jacuzzi">#REF!</definedName>
    <definedName name="ins_mezcladora_lavamanos">[41]INS!$E$135</definedName>
    <definedName name="ins_microprocesador_velocidad_variable">[41]INS!$E$121</definedName>
    <definedName name="ins_mortero_13" localSheetId="2">#REF!</definedName>
    <definedName name="ins_mortero_13" localSheetId="3">#REF!</definedName>
    <definedName name="ins_mortero_13" localSheetId="4">#REF!</definedName>
    <definedName name="ins_mortero_13" localSheetId="5">#REF!</definedName>
    <definedName name="ins_mortero_13" localSheetId="6">#REF!</definedName>
    <definedName name="ins_mortero_13" localSheetId="7">#REF!</definedName>
    <definedName name="ins_mortero_13" localSheetId="0">#REF!</definedName>
    <definedName name="ins_mortero_13">#REF!</definedName>
    <definedName name="ins_mortero_14" localSheetId="2">#REF!</definedName>
    <definedName name="ins_mortero_14" localSheetId="4">#REF!</definedName>
    <definedName name="ins_mortero_14" localSheetId="7">#REF!</definedName>
    <definedName name="ins_mortero_14">#REF!</definedName>
    <definedName name="ins_niple_cromado">[41]INS!$E$144</definedName>
    <definedName name="ins_niple_hn_1.5pulg">[41]INS!$E$218</definedName>
    <definedName name="ins_niple_hn_4pulg">[41]INS!$E$217</definedName>
    <definedName name="ins_panel_contro_riego">[41]INS!$E$260</definedName>
    <definedName name="ins_parrilla_fodo_piscina">[41]INS!$E$300</definedName>
    <definedName name="ins_parrilla_piso">[41]INS!$E$183</definedName>
    <definedName name="ins_pedestal">[41]INS!$E$134</definedName>
    <definedName name="ins_pintura">[41]INS!$E$35</definedName>
    <definedName name="ins_plato_ducha">[41]INS!$E$131</definedName>
    <definedName name="ins_receptaculo_piscina">[41]INS!$E$299</definedName>
    <definedName name="ins_red_cpvc_0.75x0.5pulg" localSheetId="2">#REF!</definedName>
    <definedName name="ins_red_cpvc_0.75x0.5pulg" localSheetId="3">#REF!</definedName>
    <definedName name="ins_red_cpvc_0.75x0.5pulg" localSheetId="4">#REF!</definedName>
    <definedName name="ins_red_cpvc_0.75x0.5pulg" localSheetId="5">#REF!</definedName>
    <definedName name="ins_red_cpvc_0.75x0.5pulg" localSheetId="6">#REF!</definedName>
    <definedName name="ins_red_cpvc_0.75x0.5pulg" localSheetId="7">#REF!</definedName>
    <definedName name="ins_red_cpvc_0.75x0.5pulg" localSheetId="0">#REF!</definedName>
    <definedName name="ins_red_cpvc_0.75x0.5pulg">#REF!</definedName>
    <definedName name="ins_red_hg_3x2" localSheetId="2">#REF!</definedName>
    <definedName name="ins_red_hg_3x2" localSheetId="4">#REF!</definedName>
    <definedName name="ins_red_hg_3x2" localSheetId="7">#REF!</definedName>
    <definedName name="ins_red_hg_3x2">#REF!</definedName>
    <definedName name="ins_red_hn_2x1.5pulg">[41]INS!$E$214</definedName>
    <definedName name="ins_red_hn_3x1.5pulg">[41]INS!$E$213</definedName>
    <definedName name="ins_red_hn_4x1.5pulg">[41]INS!$E$212</definedName>
    <definedName name="ins_red_hn_6x4pulg">[41]INS!$E$211</definedName>
    <definedName name="ins_red_pe_0.75x0.5pulg">[41]INS!$E$253</definedName>
    <definedName name="ins_red_pe_1.5x0.5pulg">[41]INS!$E$250</definedName>
    <definedName name="ins_red_pe_1.5x1pulg">[41]INS!$E$249</definedName>
    <definedName name="ins_red_pe_1x0.5pulg">[41]INS!$E$252</definedName>
    <definedName name="ins_red_pe_1x0.75pulg">[41]INS!$E$251</definedName>
    <definedName name="ins_red_pe_2x1.5pulg">[41]INS!$E$248</definedName>
    <definedName name="ins_red_pp_0.75x0.375pulg">[41]INS!$E$87</definedName>
    <definedName name="ins_red_pp_0.75x0.5pulg">[41]INS!$E$86</definedName>
    <definedName name="ins_red_pp_1.5x0.75pulg">[41]INS!$E$84</definedName>
    <definedName name="ins_red_pp_1.5x1pulg">[41]INS!$E$83</definedName>
    <definedName name="ins_red_pp_1x0.75pulg">[41]INS!$E$85</definedName>
    <definedName name="ins_red_pvc_3x2pulg" localSheetId="2">#REF!</definedName>
    <definedName name="ins_red_pvc_3x2pulg" localSheetId="3">#REF!</definedName>
    <definedName name="ins_red_pvc_3x2pulg" localSheetId="4">#REF!</definedName>
    <definedName name="ins_red_pvc_3x2pulg" localSheetId="5">#REF!</definedName>
    <definedName name="ins_red_pvc_3x2pulg" localSheetId="6">#REF!</definedName>
    <definedName name="ins_red_pvc_3x2pulg" localSheetId="7">#REF!</definedName>
    <definedName name="ins_red_pvc_3x2pulg" localSheetId="0">#REF!</definedName>
    <definedName name="ins_red_pvc_3x2pulg">#REF!</definedName>
    <definedName name="ins_red_pvc_4x2pulg" localSheetId="2">#REF!</definedName>
    <definedName name="ins_red_pvc_4x2pulg" localSheetId="4">#REF!</definedName>
    <definedName name="ins_red_pvc_4x2pulg" localSheetId="7">#REF!</definedName>
    <definedName name="ins_red_pvc_4x2pulg">#REF!</definedName>
    <definedName name="ins_red_pvc_4x3pulg" localSheetId="2">#REF!</definedName>
    <definedName name="ins_red_pvc_4x3pulg" localSheetId="4">#REF!</definedName>
    <definedName name="ins_red_pvc_4x3pulg" localSheetId="7">#REF!</definedName>
    <definedName name="ins_red_pvc_4x3pulg">#REF!</definedName>
    <definedName name="ins_red_pvc_drenaje_3x2pulg">[41]INS!$E$176</definedName>
    <definedName name="ins_red_pvc_drenaje_4x3pulg">[41]INS!$E$175</definedName>
    <definedName name="ins_red_pvc_presion_0.75x0.5pulg" localSheetId="2">#REF!</definedName>
    <definedName name="ins_red_pvc_presion_0.75x0.5pulg" localSheetId="3">#REF!</definedName>
    <definedName name="ins_red_pvc_presion_0.75x0.5pulg" localSheetId="4">#REF!</definedName>
    <definedName name="ins_red_pvc_presion_0.75x0.5pulg" localSheetId="5">#REF!</definedName>
    <definedName name="ins_red_pvc_presion_0.75x0.5pulg" localSheetId="6">#REF!</definedName>
    <definedName name="ins_red_pvc_presion_0.75x0.5pulg" localSheetId="7">#REF!</definedName>
    <definedName name="ins_red_pvc_presion_0.75x0.5pulg" localSheetId="0">#REF!</definedName>
    <definedName name="ins_red_pvc_presion_0.75x0.5pulg">#REF!</definedName>
    <definedName name="ins_red_pvc_presion_1.5x0.75pulg" localSheetId="2">#REF!</definedName>
    <definedName name="ins_red_pvc_presion_1.5x0.75pulg" localSheetId="4">#REF!</definedName>
    <definedName name="ins_red_pvc_presion_1.5x0.75pulg" localSheetId="7">#REF!</definedName>
    <definedName name="ins_red_pvc_presion_1.5x0.75pulg">#REF!</definedName>
    <definedName name="ins_red_pvc_presion_1.5x1pulg" localSheetId="2">#REF!</definedName>
    <definedName name="ins_red_pvc_presion_1.5x1pulg" localSheetId="4">#REF!</definedName>
    <definedName name="ins_red_pvc_presion_1.5x1pulg" localSheetId="7">#REF!</definedName>
    <definedName name="ins_red_pvc_presion_1.5x1pulg">#REF!</definedName>
    <definedName name="ins_red_pvc_presion_1x0.5pulg" localSheetId="2">#REF!</definedName>
    <definedName name="ins_red_pvc_presion_1x0.5pulg" localSheetId="4">#REF!</definedName>
    <definedName name="ins_red_pvc_presion_1x0.5pulg" localSheetId="7">#REF!</definedName>
    <definedName name="ins_red_pvc_presion_1x0.5pulg">#REF!</definedName>
    <definedName name="ins_red_pvc_presion_1x0.75pulg" localSheetId="2">#REF!</definedName>
    <definedName name="ins_red_pvc_presion_1x0.75pulg" localSheetId="4">#REF!</definedName>
    <definedName name="ins_red_pvc_presion_1x0.75pulg" localSheetId="7">#REF!</definedName>
    <definedName name="ins_red_pvc_presion_1x0.75pulg">#REF!</definedName>
    <definedName name="ins_red_pvc_presion_2x1.5pulg">[41]INS!$E$283</definedName>
    <definedName name="ins_red_pvc_presion_2x1pulg" localSheetId="2">#REF!</definedName>
    <definedName name="ins_red_pvc_presion_2x1pulg" localSheetId="3">#REF!</definedName>
    <definedName name="ins_red_pvc_presion_2x1pulg" localSheetId="4">#REF!</definedName>
    <definedName name="ins_red_pvc_presion_2x1pulg" localSheetId="5">#REF!</definedName>
    <definedName name="ins_red_pvc_presion_2x1pulg" localSheetId="6">#REF!</definedName>
    <definedName name="ins_red_pvc_presion_2x1pulg" localSheetId="7">#REF!</definedName>
    <definedName name="ins_red_pvc_presion_2x1pulg" localSheetId="0">#REF!</definedName>
    <definedName name="ins_red_pvc_presion_2x1pulg">#REF!</definedName>
    <definedName name="ins_red_pvc_presion_3x1.5pulg">[41]INS!$E$282</definedName>
    <definedName name="ins_red_pvc_presion_3x1pulg" localSheetId="2">#REF!</definedName>
    <definedName name="ins_red_pvc_presion_3x1pulg" localSheetId="3">#REF!</definedName>
    <definedName name="ins_red_pvc_presion_3x1pulg" localSheetId="4">#REF!</definedName>
    <definedName name="ins_red_pvc_presion_3x1pulg" localSheetId="5">#REF!</definedName>
    <definedName name="ins_red_pvc_presion_3x1pulg" localSheetId="6">#REF!</definedName>
    <definedName name="ins_red_pvc_presion_3x1pulg" localSheetId="7">#REF!</definedName>
    <definedName name="ins_red_pvc_presion_3x1pulg" localSheetId="0">#REF!</definedName>
    <definedName name="ins_red_pvc_presion_3x1pulg">#REF!</definedName>
    <definedName name="ins_red_pvc_presion_3x2pulg">[41]INS!$E$281</definedName>
    <definedName name="ins_red_pvc_presion_4x1.5pulg">[41]INS!$E$280</definedName>
    <definedName name="ins_red_pvc_presion_4x2pulg">[41]INS!$E$279</definedName>
    <definedName name="ins_red_pvc_presion_4x3pulg">[41]INS!$E$278</definedName>
    <definedName name="ins_regla">[41]INS!$E$30</definedName>
    <definedName name="ins_rejilla_imbornal_hf">[41]INS!$E$187</definedName>
    <definedName name="ins_rejilla_piso">[41]INS!$E$185</definedName>
    <definedName name="ins_rejilla_techo">[41]INS!$E$184</definedName>
    <definedName name="ins_sensor_lluvia">[41]INS!$E$263</definedName>
    <definedName name="ins_siamesa">[41]INS!$E$221</definedName>
    <definedName name="ins_sifon_1.5pulg">[41]INS!$E$182</definedName>
    <definedName name="ins_sifon_2pulg">[41]INS!$E$181</definedName>
    <definedName name="ins_skimer">[41]INS!$E$295</definedName>
    <definedName name="ins_soldadora_110v">[41]INS!$E$95</definedName>
    <definedName name="ins_supresora_golpe_ariete_0.75pulg">[41]INS!$E$115</definedName>
    <definedName name="ins_supresora_golpe_ariete_3pulg">[41]INS!$E$114</definedName>
    <definedName name="ins_tanque_hidroneumatico_210gls">[41]INS!$E$120</definedName>
    <definedName name="ins_tapa_pesada_hf">[41]INS!$E$186</definedName>
    <definedName name="ins_tapon_pvc_1.5pulg">[41]INS!$E$292</definedName>
    <definedName name="ins_tapon_pvc_3pulg">[41]INS!$E$291</definedName>
    <definedName name="ins_tapon_rejistro_pvc_drenaje_2pulg">[41]INS!$E$178</definedName>
    <definedName name="ins_tapon_rejistro_pvc_drenaje_4pulg">[41]INS!$E$177</definedName>
    <definedName name="ins_tarugo_0.375pulg">[41]INS!$E$51</definedName>
    <definedName name="ins_tarugo_0.5pulg">[41]INS!$E$50</definedName>
    <definedName name="ins_tee_cpvc_0.5pulg" localSheetId="2">#REF!</definedName>
    <definedName name="ins_tee_cpvc_0.5pulg" localSheetId="3">#REF!</definedName>
    <definedName name="ins_tee_cpvc_0.5pulg" localSheetId="4">#REF!</definedName>
    <definedName name="ins_tee_cpvc_0.5pulg" localSheetId="5">#REF!</definedName>
    <definedName name="ins_tee_cpvc_0.5pulg" localSheetId="6">#REF!</definedName>
    <definedName name="ins_tee_cpvc_0.5pulg" localSheetId="7">#REF!</definedName>
    <definedName name="ins_tee_cpvc_0.5pulg" localSheetId="0">#REF!</definedName>
    <definedName name="ins_tee_cpvc_0.5pulg">#REF!</definedName>
    <definedName name="ins_tee_cpvc_0.75pulg" localSheetId="2">#REF!</definedName>
    <definedName name="ins_tee_cpvc_0.75pulg" localSheetId="4">#REF!</definedName>
    <definedName name="ins_tee_cpvc_0.75pulg" localSheetId="7">#REF!</definedName>
    <definedName name="ins_tee_cpvc_0.75pulg">#REF!</definedName>
    <definedName name="ins_tee_hg_3hg" localSheetId="2">#REF!</definedName>
    <definedName name="ins_tee_hg_3hg" localSheetId="4">#REF!</definedName>
    <definedName name="ins_tee_hg_3hg" localSheetId="7">#REF!</definedName>
    <definedName name="ins_tee_hg_3hg">#REF!</definedName>
    <definedName name="ins_tee_hn_1.5x1.5pulg">[41]INS!$E$204</definedName>
    <definedName name="ins_tee_hn_2x1.5pulg">[41]INS!$E$203</definedName>
    <definedName name="ins_tee_hn_2x2pulg">[41]INS!$E$202</definedName>
    <definedName name="ins_tee_hn_3x3pulg">[41]INS!$E$201</definedName>
    <definedName name="ins_tee_hn_4x4pulg">[41]INS!$E$200</definedName>
    <definedName name="ins_tee_hn_6x6pulg">[41]INS!$E$199</definedName>
    <definedName name="ins_tee_pe_0.5x0.5pulg">[41]INS!$E$240</definedName>
    <definedName name="ins_tee_pe_0.75x0.75pulg">[41]INS!$E$239</definedName>
    <definedName name="ins_tee_pe_1.5x1.5pulg">[41]INS!$E$237</definedName>
    <definedName name="ins_tee_pe_1x1pulg">[41]INS!$E$238</definedName>
    <definedName name="ins_tee_pe_2x2pulg">[41]INS!$E$236</definedName>
    <definedName name="ins_tee_pp_0.5x0.5pulg">[41]INS!$E$75</definedName>
    <definedName name="ins_tee_pp_0.75x0.5pulg">[41]INS!$E$74</definedName>
    <definedName name="ins_tee_pp_0.75x0.75pulg">[41]INS!$E$73</definedName>
    <definedName name="ins_tee_pp_1.5x1.5pulg">[41]INS!$E$70</definedName>
    <definedName name="ins_tee_pp_1x0.75pulg">[41]INS!$E$72</definedName>
    <definedName name="ins_tee_pp_1x1pulg">[41]INS!$E$71</definedName>
    <definedName name="ins_tee_pp_2x1pulg">[41]INS!$E$69</definedName>
    <definedName name="ins_tee_pp_2x2pulg">[41]INS!$E$68</definedName>
    <definedName name="ins_tee_pp_3x3pulg">[41]INS!$E$67</definedName>
    <definedName name="ins_tee_pp_4x4pulg">[41]INS!$E$66</definedName>
    <definedName name="ins_tee_pvc_presion_0.5pulg" localSheetId="2">#REF!</definedName>
    <definedName name="ins_tee_pvc_presion_0.5pulg" localSheetId="3">#REF!</definedName>
    <definedName name="ins_tee_pvc_presion_0.5pulg" localSheetId="4">#REF!</definedName>
    <definedName name="ins_tee_pvc_presion_0.5pulg" localSheetId="5">#REF!</definedName>
    <definedName name="ins_tee_pvc_presion_0.5pulg" localSheetId="6">#REF!</definedName>
    <definedName name="ins_tee_pvc_presion_0.5pulg" localSheetId="7">#REF!</definedName>
    <definedName name="ins_tee_pvc_presion_0.5pulg" localSheetId="0">#REF!</definedName>
    <definedName name="ins_tee_pvc_presion_0.5pulg">#REF!</definedName>
    <definedName name="ins_tee_pvc_presion_0.75pulg" localSheetId="2">#REF!</definedName>
    <definedName name="ins_tee_pvc_presion_0.75pulg" localSheetId="4">#REF!</definedName>
    <definedName name="ins_tee_pvc_presion_0.75pulg" localSheetId="7">#REF!</definedName>
    <definedName name="ins_tee_pvc_presion_0.75pulg">#REF!</definedName>
    <definedName name="ins_tee_pvc_presion_1.5pulg" localSheetId="2">#REF!</definedName>
    <definedName name="ins_tee_pvc_presion_1.5pulg" localSheetId="4">#REF!</definedName>
    <definedName name="ins_tee_pvc_presion_1.5pulg" localSheetId="7">#REF!</definedName>
    <definedName name="ins_tee_pvc_presion_1.5pulg">#REF!</definedName>
    <definedName name="ins_tee_pvc_presion_1.5x1.5pulg">[41]INS!$E$274</definedName>
    <definedName name="ins_tee_pvc_presion_1pulg" localSheetId="2">#REF!</definedName>
    <definedName name="ins_tee_pvc_presion_1pulg" localSheetId="3">#REF!</definedName>
    <definedName name="ins_tee_pvc_presion_1pulg" localSheetId="4">#REF!</definedName>
    <definedName name="ins_tee_pvc_presion_1pulg" localSheetId="5">#REF!</definedName>
    <definedName name="ins_tee_pvc_presion_1pulg" localSheetId="6">#REF!</definedName>
    <definedName name="ins_tee_pvc_presion_1pulg" localSheetId="7">#REF!</definedName>
    <definedName name="ins_tee_pvc_presion_1pulg" localSheetId="0">#REF!</definedName>
    <definedName name="ins_tee_pvc_presion_1pulg">#REF!</definedName>
    <definedName name="ins_tee_pvc_presion_2pulg" localSheetId="2">#REF!</definedName>
    <definedName name="ins_tee_pvc_presion_2pulg" localSheetId="4">#REF!</definedName>
    <definedName name="ins_tee_pvc_presion_2pulg" localSheetId="7">#REF!</definedName>
    <definedName name="ins_tee_pvc_presion_2pulg">#REF!</definedName>
    <definedName name="ins_tee_pvc_presion_2x2pulg">[41]INS!$E$273</definedName>
    <definedName name="ins_tee_pvc_presion_3pulg" localSheetId="2">#REF!</definedName>
    <definedName name="ins_tee_pvc_presion_3pulg" localSheetId="3">#REF!</definedName>
    <definedName name="ins_tee_pvc_presion_3pulg" localSheetId="4">#REF!</definedName>
    <definedName name="ins_tee_pvc_presion_3pulg" localSheetId="5">#REF!</definedName>
    <definedName name="ins_tee_pvc_presion_3pulg" localSheetId="6">#REF!</definedName>
    <definedName name="ins_tee_pvc_presion_3pulg" localSheetId="7">#REF!</definedName>
    <definedName name="ins_tee_pvc_presion_3pulg" localSheetId="0">#REF!</definedName>
    <definedName name="ins_tee_pvc_presion_3pulg">#REF!</definedName>
    <definedName name="ins_tee_pvc_presion_3x3pulg">[41]INS!$E$272</definedName>
    <definedName name="ins_tee_pvc_presion_4x4pulg">[41]INS!$E$271</definedName>
    <definedName name="ins_tee_yee_pvc_drenaje_2X2pulg">[41]INS!$E$159</definedName>
    <definedName name="ins_tee_yee_pvc_drenaje_3X2pulg">[41]INS!$E$158</definedName>
    <definedName name="ins_tee_yee_pvc_drenaje_3X3pulg">[41]INS!$E$157</definedName>
    <definedName name="ins_tee_yee_pvc_drenaje_4X3pulg">[41]INS!$E$156</definedName>
    <definedName name="ins_tee_yee_pvc_drenaje_4X4pulg">[41]INS!$E$155</definedName>
    <definedName name="ins_tornillo_0.375pulg">[41]INS!$E$55</definedName>
    <definedName name="ins_tornillo_fijacion">[41]INS!$E$142</definedName>
    <definedName name="ins_tub_cpvc_0.5pulg" localSheetId="2">#REF!</definedName>
    <definedName name="ins_tub_cpvc_0.5pulg" localSheetId="3">#REF!</definedName>
    <definedName name="ins_tub_cpvc_0.5pulg" localSheetId="4">#REF!</definedName>
    <definedName name="ins_tub_cpvc_0.5pulg" localSheetId="5">#REF!</definedName>
    <definedName name="ins_tub_cpvc_0.5pulg" localSheetId="6">#REF!</definedName>
    <definedName name="ins_tub_cpvc_0.5pulg" localSheetId="7">#REF!</definedName>
    <definedName name="ins_tub_cpvc_0.5pulg" localSheetId="0">#REF!</definedName>
    <definedName name="ins_tub_cpvc_0.5pulg">#REF!</definedName>
    <definedName name="ins_tub_cpvc_0.75pulg" localSheetId="2">#REF!</definedName>
    <definedName name="ins_tub_cpvc_0.75pulg" localSheetId="4">#REF!</definedName>
    <definedName name="ins_tub_cpvc_0.75pulg" localSheetId="7">#REF!</definedName>
    <definedName name="ins_tub_cpvc_0.75pulg">#REF!</definedName>
    <definedName name="ins_tub_hg_2pulg" localSheetId="2">#REF!</definedName>
    <definedName name="ins_tub_hg_2pulg" localSheetId="4">#REF!</definedName>
    <definedName name="ins_tub_hg_2pulg" localSheetId="7">#REF!</definedName>
    <definedName name="ins_tub_hg_2pulg">#REF!</definedName>
    <definedName name="ins_tub_hg_3pulg" localSheetId="2">#REF!</definedName>
    <definedName name="ins_tub_hg_3pulg" localSheetId="4">#REF!</definedName>
    <definedName name="ins_tub_hg_3pulg" localSheetId="7">#REF!</definedName>
    <definedName name="ins_tub_hg_3pulg">#REF!</definedName>
    <definedName name="ins_tub_hn_0.75pulg">[41]INS!$E$198</definedName>
    <definedName name="ins_tub_hn_1.5pulg">[41]INS!$E$197</definedName>
    <definedName name="ins_tub_hn_2pulg">[41]INS!$E$196</definedName>
    <definedName name="ins_tub_hn_3pulg">[41]INS!$E$195</definedName>
    <definedName name="ins_tub_hn_4pulg">[41]INS!$E$194</definedName>
    <definedName name="ins_tub_hn_6pulg">[41]INS!$E$193</definedName>
    <definedName name="ins_tub_pe_pn10_0.5pulg">[41]INS!$E$235</definedName>
    <definedName name="ins_tub_pe_pn10_0.75pulg">[41]INS!$E$234</definedName>
    <definedName name="ins_tub_pe_pn10_1.5pulg">[41]INS!$E$232</definedName>
    <definedName name="ins_tub_pe_pn10_1pulg">[41]INS!$E$233</definedName>
    <definedName name="ins_tub_pe_pn10_2pulg">[41]INS!$E$231</definedName>
    <definedName name="ins_tub_pp_0.375pulg">[41]INS!$E$65</definedName>
    <definedName name="ins_tub_pp_0.5pulg">[41]INS!$E$64</definedName>
    <definedName name="ins_tub_pp_0.75pulg">[41]INS!$E$63</definedName>
    <definedName name="ins_tub_pp_1.5pulg">[41]INS!$E$61</definedName>
    <definedName name="ins_tub_pp_1pulg">[41]INS!$E$62</definedName>
    <definedName name="ins_tub_pp_2pulg">[41]INS!$E$60</definedName>
    <definedName name="ins_tub_pp_3pulg">[41]INS!$E$59</definedName>
    <definedName name="ins_tub_pp_4pulg">[41]INS!$E$58</definedName>
    <definedName name="ins_tub_pvc_sch40_0.5pul" localSheetId="2">#REF!</definedName>
    <definedName name="ins_tub_pvc_sch40_0.5pul" localSheetId="3">#REF!</definedName>
    <definedName name="ins_tub_pvc_sch40_0.5pul" localSheetId="4">#REF!</definedName>
    <definedName name="ins_tub_pvc_sch40_0.5pul" localSheetId="5">#REF!</definedName>
    <definedName name="ins_tub_pvc_sch40_0.5pul" localSheetId="6">#REF!</definedName>
    <definedName name="ins_tub_pvc_sch40_0.5pul" localSheetId="7">#REF!</definedName>
    <definedName name="ins_tub_pvc_sch40_0.5pul" localSheetId="0">#REF!</definedName>
    <definedName name="ins_tub_pvc_sch40_0.5pul">#REF!</definedName>
    <definedName name="ins_tub_pvc_sch40_0.75pul" localSheetId="2">#REF!</definedName>
    <definedName name="ins_tub_pvc_sch40_0.75pul" localSheetId="4">#REF!</definedName>
    <definedName name="ins_tub_pvc_sch40_0.75pul" localSheetId="7">#REF!</definedName>
    <definedName name="ins_tub_pvc_sch40_0.75pul">#REF!</definedName>
    <definedName name="ins_tub_pvc_sch40_1.5pul" localSheetId="2">#REF!</definedName>
    <definedName name="ins_tub_pvc_sch40_1.5pul" localSheetId="4">#REF!</definedName>
    <definedName name="ins_tub_pvc_sch40_1.5pul" localSheetId="7">#REF!</definedName>
    <definedName name="ins_tub_pvc_sch40_1.5pul">#REF!</definedName>
    <definedName name="ins_tub_pvc_sch40_1pul" localSheetId="2">#REF!</definedName>
    <definedName name="ins_tub_pvc_sch40_1pul" localSheetId="4">#REF!</definedName>
    <definedName name="ins_tub_pvc_sch40_1pul" localSheetId="7">#REF!</definedName>
    <definedName name="ins_tub_pvc_sch40_1pul">#REF!</definedName>
    <definedName name="ins_tub_pvc_sdr21_2pulg" localSheetId="2">#REF!</definedName>
    <definedName name="ins_tub_pvc_sdr21_2pulg" localSheetId="4">#REF!</definedName>
    <definedName name="ins_tub_pvc_sdr21_2pulg" localSheetId="7">#REF!</definedName>
    <definedName name="ins_tub_pvc_sdr21_2pulg">#REF!</definedName>
    <definedName name="ins_tub_pvc_sdr21_3pulg" localSheetId="2">#REF!</definedName>
    <definedName name="ins_tub_pvc_sdr21_3pulg" localSheetId="4">#REF!</definedName>
    <definedName name="ins_tub_pvc_sdr21_3pulg" localSheetId="7">#REF!</definedName>
    <definedName name="ins_tub_pvc_sdr21_3pulg">#REF!</definedName>
    <definedName name="ins_tub_pvc_sdr26_1.5pulg">[41]INS!$E$270</definedName>
    <definedName name="ins_tub_pvc_sdr26_2pulg">[41]INS!$E$269</definedName>
    <definedName name="ins_tub_pvc_sdr26_3pulg">[41]INS!$E$268</definedName>
    <definedName name="ins_tub_pvc_sdr26_4pulg">[41]INS!$E$267</definedName>
    <definedName name="ins_tub_pvc_sdr32.5_2pulg">[41]INS!$E$154</definedName>
    <definedName name="ins_tub_pvc_sdr32.5_3pulg">[41]INS!$E$153</definedName>
    <definedName name="ins_tub_pvc_sdr32.5_4pulg">[41]INS!$E$152</definedName>
    <definedName name="ins_tub_pvc_sdr32.5_6pulg">[41]INS!$E$151</definedName>
    <definedName name="ins_tub_pvc_sdr32.5_8pulg">[41]INS!$E$150</definedName>
    <definedName name="ins_tubo_flexible">[41]INS!$E$146</definedName>
    <definedName name="ins_tubo_telecopico">[41]INS!$E$301</definedName>
    <definedName name="ins_tuerca_0.375pulg">[41]INS!$E$53</definedName>
    <definedName name="ins_tuerca_0.5pulg">[41]INS!$E$52</definedName>
    <definedName name="ins_vacum">[41]INS!$E$302</definedName>
    <definedName name="ins_valvula_0.5pulg">[41]INS!$E$108</definedName>
    <definedName name="ins_valvula_0.75pulg">[41]INS!$E$107</definedName>
    <definedName name="ins_valvula_1.5pulg">[41]INS!$E$106</definedName>
    <definedName name="ins_valvula_1pulg" localSheetId="2">#REF!</definedName>
    <definedName name="ins_valvula_1pulg" localSheetId="3">#REF!</definedName>
    <definedName name="ins_valvula_1pulg" localSheetId="4">#REF!</definedName>
    <definedName name="ins_valvula_1pulg" localSheetId="5">#REF!</definedName>
    <definedName name="ins_valvula_1pulg" localSheetId="6">#REF!</definedName>
    <definedName name="ins_valvula_1pulg" localSheetId="7">#REF!</definedName>
    <definedName name="ins_valvula_1pulg" localSheetId="0">#REF!</definedName>
    <definedName name="ins_valvula_1pulg">#REF!</definedName>
    <definedName name="ins_valvula_2pulg">[41]INS!$E$105</definedName>
    <definedName name="ins_valvula_3pulg">[41]INS!$E$104</definedName>
    <definedName name="ins_valvula_aire_1pulg">[41]INS!$E$116</definedName>
    <definedName name="ins_valvula_mariposa_1.5pulg">[41]INS!$E$226</definedName>
    <definedName name="ins_valvula_mariposa_2pulg">[41]INS!$E$225</definedName>
    <definedName name="ins_valvula_mariposa_3pulg">[41]INS!$E$224</definedName>
    <definedName name="ins_valvula_mariposa_4pulg">[41]INS!$E$223</definedName>
    <definedName name="ins_valvula_mariposa_6pulg">[41]INS!$E$222</definedName>
    <definedName name="ins_valvula_reguladora_1.5pulg">[41]INS!$E$111</definedName>
    <definedName name="ins_valvula_reguladora_1pulg" localSheetId="2">#REF!</definedName>
    <definedName name="ins_valvula_reguladora_1pulg" localSheetId="3">#REF!</definedName>
    <definedName name="ins_valvula_reguladora_1pulg" localSheetId="4">#REF!</definedName>
    <definedName name="ins_valvula_reguladora_1pulg" localSheetId="5">#REF!</definedName>
    <definedName name="ins_valvula_reguladora_1pulg" localSheetId="6">#REF!</definedName>
    <definedName name="ins_valvula_reguladora_1pulg" localSheetId="7">#REF!</definedName>
    <definedName name="ins_valvula_reguladora_1pulg" localSheetId="0">#REF!</definedName>
    <definedName name="ins_valvula_reguladora_1pulg">#REF!</definedName>
    <definedName name="ins_valvula_reguladora_2pulg">[41]INS!$E$110</definedName>
    <definedName name="ins_valvula_reguladora_4pulg">[41]INS!$E$109</definedName>
    <definedName name="ins_varilla_0.375pulg">[41]INS!$E$49</definedName>
    <definedName name="ins_varilla_0.5pulg">[41]INS!$E$48</definedName>
    <definedName name="ins_yee_pvc_drenaje_2pulg" localSheetId="2">#REF!</definedName>
    <definedName name="ins_yee_pvc_drenaje_2pulg" localSheetId="3">#REF!</definedName>
    <definedName name="ins_yee_pvc_drenaje_2pulg" localSheetId="4">#REF!</definedName>
    <definedName name="ins_yee_pvc_drenaje_2pulg" localSheetId="5">#REF!</definedName>
    <definedName name="ins_yee_pvc_drenaje_2pulg" localSheetId="6">#REF!</definedName>
    <definedName name="ins_yee_pvc_drenaje_2pulg" localSheetId="7">#REF!</definedName>
    <definedName name="ins_yee_pvc_drenaje_2pulg" localSheetId="0">#REF!</definedName>
    <definedName name="ins_yee_pvc_drenaje_2pulg">#REF!</definedName>
    <definedName name="ins_yee_pvc_drenaje_2X2pulg">[41]INS!$E$166</definedName>
    <definedName name="ins_yee_pvc_drenaje_3pulg" localSheetId="2">#REF!</definedName>
    <definedName name="ins_yee_pvc_drenaje_3pulg" localSheetId="3">#REF!</definedName>
    <definedName name="ins_yee_pvc_drenaje_3pulg" localSheetId="4">#REF!</definedName>
    <definedName name="ins_yee_pvc_drenaje_3pulg" localSheetId="5">#REF!</definedName>
    <definedName name="ins_yee_pvc_drenaje_3pulg" localSheetId="6">#REF!</definedName>
    <definedName name="ins_yee_pvc_drenaje_3pulg" localSheetId="7">#REF!</definedName>
    <definedName name="ins_yee_pvc_drenaje_3pulg" localSheetId="0">#REF!</definedName>
    <definedName name="ins_yee_pvc_drenaje_3pulg">#REF!</definedName>
    <definedName name="ins_yee_pvc_drenaje_3X2pulg">[41]INS!$E$165</definedName>
    <definedName name="ins_yee_pvc_drenaje_3X3pulg">[41]INS!$E$164</definedName>
    <definedName name="ins_yee_pvc_drenaje_4pulg" localSheetId="2">#REF!</definedName>
    <definedName name="ins_yee_pvc_drenaje_4pulg" localSheetId="3">#REF!</definedName>
    <definedName name="ins_yee_pvc_drenaje_4pulg" localSheetId="4">#REF!</definedName>
    <definedName name="ins_yee_pvc_drenaje_4pulg" localSheetId="5">#REF!</definedName>
    <definedName name="ins_yee_pvc_drenaje_4pulg" localSheetId="6">#REF!</definedName>
    <definedName name="ins_yee_pvc_drenaje_4pulg" localSheetId="7">#REF!</definedName>
    <definedName name="ins_yee_pvc_drenaje_4pulg" localSheetId="0">#REF!</definedName>
    <definedName name="ins_yee_pvc_drenaje_4pulg">#REF!</definedName>
    <definedName name="ins_yee_pvc_drenaje_4X2pulg">[41]INS!$E$163</definedName>
    <definedName name="ins_yee_pvc_drenaje_4X3pulg">[41]INS!$E$162</definedName>
    <definedName name="ins_yee_pvc_drenaje_4X4pulg">[41]INS!$E$161</definedName>
    <definedName name="ins_yee_pvc_drenaje_6X4pulg">[41]INS!$E$160</definedName>
    <definedName name="inseemmu" localSheetId="2">'[25]Ana-elect.'!#REF!</definedName>
    <definedName name="inseemmu" localSheetId="3">'[25]Ana-elect.'!#REF!</definedName>
    <definedName name="inseemmu" localSheetId="4">'[25]Ana-elect.'!#REF!</definedName>
    <definedName name="inseemmu" localSheetId="5">'[25]Ana-elect.'!#REF!</definedName>
    <definedName name="inseemmu" localSheetId="6">'[25]Ana-elect.'!#REF!</definedName>
    <definedName name="inseemmu" localSheetId="7">'[25]Ana-elect.'!#REF!</definedName>
    <definedName name="inseemmu">'[25]Ana-elect.'!#REF!</definedName>
    <definedName name="INST.ELECTRICA.EXTERIOR" localSheetId="2">#REF!</definedName>
    <definedName name="INST.ELECTRICA.EXTERIOR" localSheetId="3">#REF!</definedName>
    <definedName name="INST.ELECTRICA.EXTERIOR" localSheetId="4">#REF!</definedName>
    <definedName name="INST.ELECTRICA.EXTERIOR" localSheetId="5">#REF!</definedName>
    <definedName name="INST.ELECTRICA.EXTERIOR" localSheetId="6">#REF!</definedName>
    <definedName name="INST.ELECTRICA.EXTERIOR" localSheetId="7">#REF!</definedName>
    <definedName name="INST.ELECTRICA.EXTERIOR">#REF!</definedName>
    <definedName name="Inst.Sanitaria.1erN" localSheetId="2">#REF!</definedName>
    <definedName name="Inst.Sanitaria.1erN" localSheetId="4">#REF!</definedName>
    <definedName name="Inst.Sanitaria.1erN" localSheetId="7">#REF!</definedName>
    <definedName name="Inst.Sanitaria.1erN">#REF!</definedName>
    <definedName name="Inst.Sanitaria.1erN." localSheetId="2">#REF!</definedName>
    <definedName name="Inst.Sanitaria.1erN." localSheetId="4">#REF!</definedName>
    <definedName name="Inst.Sanitaria.1erN." localSheetId="7">#REF!</definedName>
    <definedName name="Inst.Sanitaria.1erN.">#REF!</definedName>
    <definedName name="Inst.Sanitaria.2do.3ery4toN" localSheetId="2">#REF!</definedName>
    <definedName name="Inst.Sanitaria.2do.3ery4toN" localSheetId="4">#REF!</definedName>
    <definedName name="Inst.Sanitaria.2do.3ery4toN" localSheetId="7">#REF!</definedName>
    <definedName name="Inst.Sanitaria.2do.3ery4toN">#REF!</definedName>
    <definedName name="Inst.sanitaria3er.4toy5toN" localSheetId="2">#REF!</definedName>
    <definedName name="Inst.sanitaria3er.4toy5toN" localSheetId="4">#REF!</definedName>
    <definedName name="Inst.sanitaria3er.4toy5toN" localSheetId="7">#REF!</definedName>
    <definedName name="Inst.sanitaria3er.4toy5toN">#REF!</definedName>
    <definedName name="instalacion.electrica.principal">[60]Resumen!$D$23</definedName>
    <definedName name="Instalacion.sanitaria.Entrepiso" localSheetId="2">#REF!</definedName>
    <definedName name="Instalacion.sanitaria.Entrepiso" localSheetId="3">#REF!</definedName>
    <definedName name="Instalacion.sanitaria.Entrepiso" localSheetId="4">#REF!</definedName>
    <definedName name="Instalacion.sanitaria.Entrepiso" localSheetId="5">#REF!</definedName>
    <definedName name="Instalacion.sanitaria.Entrepiso" localSheetId="6">#REF!</definedName>
    <definedName name="Instalacion.sanitaria.Entrepiso" localSheetId="7">#REF!</definedName>
    <definedName name="Instalacion.sanitaria.Entrepiso">#REF!</definedName>
    <definedName name="INSTVENT" localSheetId="2">#REF!</definedName>
    <definedName name="INSTVENT" localSheetId="4">#REF!</definedName>
    <definedName name="INSTVENT" localSheetId="7">#REF!</definedName>
    <definedName name="INSTVENT">#REF!</definedName>
    <definedName name="INSUMOS" localSheetId="2">'[86]LISTA DE MATERIALES'!#REF!</definedName>
    <definedName name="INSUMOS" localSheetId="4">'[86]LISTA DE MATERIALES'!#REF!</definedName>
    <definedName name="INSUMOS" localSheetId="7">'[86]LISTA DE MATERIALES'!#REF!</definedName>
    <definedName name="INSUMOS">'[86]LISTA DE MATERIALES'!#REF!</definedName>
    <definedName name="Int" localSheetId="2">#REF!</definedName>
    <definedName name="Int" localSheetId="3">#REF!</definedName>
    <definedName name="Int" localSheetId="4">#REF!</definedName>
    <definedName name="Int" localSheetId="5">#REF!</definedName>
    <definedName name="Int" localSheetId="6">#REF!</definedName>
    <definedName name="Int" localSheetId="7">#REF!</definedName>
    <definedName name="Int">#REF!</definedName>
    <definedName name="INT3W" localSheetId="2">'[25]Ana-elect.'!#REF!</definedName>
    <definedName name="INT3W" localSheetId="3">'[25]Ana-elect.'!#REF!</definedName>
    <definedName name="INT3W" localSheetId="4">'[25]Ana-elect.'!#REF!</definedName>
    <definedName name="INT3W" localSheetId="5">'[25]Ana-elect.'!#REF!</definedName>
    <definedName name="INT3W" localSheetId="6">'[25]Ana-elect.'!#REF!</definedName>
    <definedName name="INT3W" localSheetId="7">'[25]Ana-elect.'!#REF!</definedName>
    <definedName name="INT3W">'[25]Ana-elect.'!#REF!</definedName>
    <definedName name="INT4W" localSheetId="2">'[25]Ana-elect.'!#REF!</definedName>
    <definedName name="INT4W" localSheetId="4">'[25]Ana-elect.'!#REF!</definedName>
    <definedName name="INT4W" localSheetId="7">'[25]Ana-elect.'!#REF!</definedName>
    <definedName name="INT4W">'[25]Ana-elect.'!#REF!</definedName>
    <definedName name="INTDOB" localSheetId="2">'[25]Ana-elect.'!#REF!</definedName>
    <definedName name="INTDOB" localSheetId="4">'[25]Ana-elect.'!#REF!</definedName>
    <definedName name="INTDOB" localSheetId="7">'[25]Ana-elect.'!#REF!</definedName>
    <definedName name="INTDOB">'[25]Ana-elect.'!#REF!</definedName>
    <definedName name="intercom" localSheetId="2">'[25]Ana-elect.'!#REF!</definedName>
    <definedName name="intercom" localSheetId="4">'[25]Ana-elect.'!#REF!</definedName>
    <definedName name="intercom" localSheetId="7">'[25]Ana-elect.'!#REF!</definedName>
    <definedName name="intercom">'[25]Ana-elect.'!#REF!</definedName>
    <definedName name="Interest_Rate" localSheetId="2">#REF!</definedName>
    <definedName name="Interest_Rate" localSheetId="3">#REF!</definedName>
    <definedName name="Interest_Rate" localSheetId="4">#REF!</definedName>
    <definedName name="Interest_Rate" localSheetId="5">#REF!</definedName>
    <definedName name="Interest_Rate" localSheetId="6">#REF!</definedName>
    <definedName name="Interest_Rate" localSheetId="7">#REF!</definedName>
    <definedName name="Interest_Rate" localSheetId="0">#REF!</definedName>
    <definedName name="Interest_Rate">#REF!</definedName>
    <definedName name="interr1">[71]Analisis!$E$1009</definedName>
    <definedName name="interr2">[71]Analisis!$E$1020</definedName>
    <definedName name="interr3v">[71]Analisis!$E$1031</definedName>
    <definedName name="INTERRUPTOR3VIAS" localSheetId="2">#REF!</definedName>
    <definedName name="INTERRUPTOR3VIAS" localSheetId="3">#REF!</definedName>
    <definedName name="INTERRUPTOR3VIAS" localSheetId="4">#REF!</definedName>
    <definedName name="INTERRUPTOR3VIAS" localSheetId="5">#REF!</definedName>
    <definedName name="INTERRUPTOR3VIAS" localSheetId="6">#REF!</definedName>
    <definedName name="INTERRUPTOR3VIAS" localSheetId="7">#REF!</definedName>
    <definedName name="INTERRUPTOR3VIAS" localSheetId="0">#REF!</definedName>
    <definedName name="INTERRUPTOR3VIAS">#REF!</definedName>
    <definedName name="INTERRUPTOR4VIAS" localSheetId="2">#REF!</definedName>
    <definedName name="INTERRUPTOR4VIAS" localSheetId="3">#REF!</definedName>
    <definedName name="INTERRUPTOR4VIAS" localSheetId="4">#REF!</definedName>
    <definedName name="INTERRUPTOR4VIAS" localSheetId="5">#REF!</definedName>
    <definedName name="INTERRUPTOR4VIAS" localSheetId="6">#REF!</definedName>
    <definedName name="INTERRUPTOR4VIAS" localSheetId="7">#REF!</definedName>
    <definedName name="INTERRUPTOR4VIAS" localSheetId="0">#REF!</definedName>
    <definedName name="INTERRUPTOR4VIAS">#REF!</definedName>
    <definedName name="INTERRUPTORDOBLE" localSheetId="2">#REF!</definedName>
    <definedName name="INTERRUPTORDOBLE" localSheetId="3">#REF!</definedName>
    <definedName name="INTERRUPTORDOBLE" localSheetId="4">#REF!</definedName>
    <definedName name="INTERRUPTORDOBLE" localSheetId="5">#REF!</definedName>
    <definedName name="INTERRUPTORDOBLE" localSheetId="6">#REF!</definedName>
    <definedName name="INTERRUPTORDOBLE" localSheetId="7">#REF!</definedName>
    <definedName name="INTERRUPTORDOBLE" localSheetId="0">#REF!</definedName>
    <definedName name="INTERRUPTORDOBLE">#REF!</definedName>
    <definedName name="INTERRUPTORPILOTO" localSheetId="2">#REF!</definedName>
    <definedName name="INTERRUPTORPILOTO" localSheetId="4">#REF!</definedName>
    <definedName name="INTERRUPTORPILOTO" localSheetId="7">#REF!</definedName>
    <definedName name="INTERRUPTORPILOTO">#REF!</definedName>
    <definedName name="INTERRUPTORSENCILLO" localSheetId="2">#REF!</definedName>
    <definedName name="INTERRUPTORSENCILLO" localSheetId="3">#REF!</definedName>
    <definedName name="INTERRUPTORSENCILLO" localSheetId="4">#REF!</definedName>
    <definedName name="INTERRUPTORSENCILLO" localSheetId="5">#REF!</definedName>
    <definedName name="INTERRUPTORSENCILLO" localSheetId="6">#REF!</definedName>
    <definedName name="INTERRUPTORSENCILLO" localSheetId="7">#REF!</definedName>
    <definedName name="INTERRUPTORSENCILLO" localSheetId="0">#REF!</definedName>
    <definedName name="INTERRUPTORSENCILLO">#REF!</definedName>
    <definedName name="INTERRUPTORTRIPLE" localSheetId="2">#REF!</definedName>
    <definedName name="INTERRUPTORTRIPLE" localSheetId="3">#REF!</definedName>
    <definedName name="INTERRUPTORTRIPLE" localSheetId="4">#REF!</definedName>
    <definedName name="INTERRUPTORTRIPLE" localSheetId="5">#REF!</definedName>
    <definedName name="INTERRUPTORTRIPLE" localSheetId="6">#REF!</definedName>
    <definedName name="INTERRUPTORTRIPLE" localSheetId="7">#REF!</definedName>
    <definedName name="INTERRUPTORTRIPLE" localSheetId="0">#REF!</definedName>
    <definedName name="INTERRUPTORTRIPLE">#REF!</definedName>
    <definedName name="ints" localSheetId="2">#REF!</definedName>
    <definedName name="ints" localSheetId="4">#REF!</definedName>
    <definedName name="ints" localSheetId="7">#REF!</definedName>
    <definedName name="ints">#REF!</definedName>
    <definedName name="INTSEN" localSheetId="2">'[25]Ana-elect.'!#REF!</definedName>
    <definedName name="INTSEN" localSheetId="4">'[25]Ana-elect.'!#REF!</definedName>
    <definedName name="INTSEN" localSheetId="7">'[25]Ana-elect.'!#REF!</definedName>
    <definedName name="INTSEN">'[25]Ana-elect.'!#REF!</definedName>
    <definedName name="itbi" localSheetId="2">#REF!</definedName>
    <definedName name="itbi" localSheetId="3">#REF!</definedName>
    <definedName name="itbi" localSheetId="4">#REF!</definedName>
    <definedName name="itbi" localSheetId="5">#REF!</definedName>
    <definedName name="itbi" localSheetId="6">#REF!</definedName>
    <definedName name="itbi" localSheetId="7">#REF!</definedName>
    <definedName name="itbi">#REF!</definedName>
    <definedName name="ITBIS" localSheetId="2">#REF!</definedName>
    <definedName name="ITBIS" localSheetId="3">#REF!</definedName>
    <definedName name="ITBIS" localSheetId="4">#REF!</definedName>
    <definedName name="ITBIS" localSheetId="5">#REF!</definedName>
    <definedName name="ITBIS" localSheetId="6">#REF!</definedName>
    <definedName name="ITBIS" localSheetId="7">#REF!</definedName>
    <definedName name="ITBIS" localSheetId="0">#REF!</definedName>
    <definedName name="ITBIS">#REF!</definedName>
    <definedName name="ITBS" localSheetId="2">#REF!</definedName>
    <definedName name="ITBS" localSheetId="4">#REF!</definedName>
    <definedName name="ITBS" localSheetId="7">#REF!</definedName>
    <definedName name="ITBS">#REF!</definedName>
    <definedName name="itebis" localSheetId="2">#REF!</definedName>
    <definedName name="itebis" localSheetId="4">#REF!</definedName>
    <definedName name="itebis" localSheetId="5">#REF!</definedName>
    <definedName name="itebis" localSheetId="6">#REF!</definedName>
    <definedName name="itebis" localSheetId="7">#REF!</definedName>
    <definedName name="itebis">#REF!</definedName>
    <definedName name="Item2">#N/A</definedName>
    <definedName name="Izado_de_Tabletas" localSheetId="2">[57]Insumos!#REF!</definedName>
    <definedName name="Izado_de_Tabletas" localSheetId="4">[57]Insumos!#REF!</definedName>
    <definedName name="Izado_de_Tabletas" localSheetId="7">[57]Insumos!#REF!</definedName>
    <definedName name="Izado_de_Tabletas">[57]Insumos!#REF!</definedName>
    <definedName name="Izado_de_Tabletas_2">#N/A</definedName>
    <definedName name="Izado_de_Tabletas_3">#N/A</definedName>
    <definedName name="IZAJE" localSheetId="2">#REF!</definedName>
    <definedName name="IZAJE" localSheetId="3">#REF!</definedName>
    <definedName name="IZAJE" localSheetId="4">#REF!</definedName>
    <definedName name="IZAJE" localSheetId="5">#REF!</definedName>
    <definedName name="IZAJE" localSheetId="6">#REF!</definedName>
    <definedName name="IZAJE" localSheetId="7">#REF!</definedName>
    <definedName name="IZAJE">#REF!</definedName>
    <definedName name="IZAJE_2">"$#REF!.$#REF!$#REF!"</definedName>
    <definedName name="IZAJE_3">"$#REF!.$#REF!$#REF!"</definedName>
    <definedName name="Izaje_de_Vigas_Postensadas" localSheetId="2">[57]Insumos!#REF!</definedName>
    <definedName name="Izaje_de_Vigas_Postensadas" localSheetId="3">[57]Insumos!#REF!</definedName>
    <definedName name="Izaje_de_Vigas_Postensadas" localSheetId="4">[57]Insumos!#REF!</definedName>
    <definedName name="Izaje_de_Vigas_Postensadas" localSheetId="5">[57]Insumos!#REF!</definedName>
    <definedName name="Izaje_de_Vigas_Postensadas" localSheetId="6">[57]Insumos!#REF!</definedName>
    <definedName name="Izaje_de_Vigas_Postensadas" localSheetId="7">[57]Insumos!#REF!</definedName>
    <definedName name="Izaje_de_Vigas_Postensadas" localSheetId="0">[57]Insumos!#REF!</definedName>
    <definedName name="Izaje_de_Vigas_Postensadas">[57]Insumos!#REF!</definedName>
    <definedName name="Izaje_de_Vigas_Postensadas_2">#N/A</definedName>
    <definedName name="Izaje_de_Vigas_Postensadas_3">#N/A</definedName>
    <definedName name="JAGS" localSheetId="2">#REF!</definedName>
    <definedName name="JAGS" localSheetId="3">#REF!</definedName>
    <definedName name="JAGS" localSheetId="4">#REF!</definedName>
    <definedName name="JAGS" localSheetId="5">#REF!</definedName>
    <definedName name="JAGS" localSheetId="6">#REF!</definedName>
    <definedName name="JAGS" localSheetId="7">#REF!</definedName>
    <definedName name="JAGS">#REF!</definedName>
    <definedName name="Jamba.caoba" localSheetId="2">#REF!</definedName>
    <definedName name="Jamba.caoba" localSheetId="4">#REF!</definedName>
    <definedName name="Jamba.caoba" localSheetId="7">#REF!</definedName>
    <definedName name="Jamba.caoba">#REF!</definedName>
    <definedName name="jjgfsdc" localSheetId="2">#REF!</definedName>
    <definedName name="jjgfsdc" localSheetId="4">#REF!</definedName>
    <definedName name="jjgfsdc" localSheetId="7">#REF!</definedName>
    <definedName name="jjgfsdc">#REF!</definedName>
    <definedName name="junta.water.stop" localSheetId="3">[100]Análisis!$D$1570</definedName>
    <definedName name="junta.water.stop" localSheetId="4">[100]Análisis!$D$1570</definedName>
    <definedName name="junta.water.stop" localSheetId="5">[100]Análisis!$D$1570</definedName>
    <definedName name="junta.water.stop" localSheetId="6">[100]Análisis!$D$1570</definedName>
    <definedName name="junta.water.stop" localSheetId="7">[100]Análisis!$D$1570</definedName>
    <definedName name="junta.water.stop" localSheetId="0">[100]Análisis!$D$1570</definedName>
    <definedName name="junta.water.stop">[101]Análisis!$D$1570</definedName>
    <definedName name="JUNTACERA" localSheetId="2">#REF!</definedName>
    <definedName name="JUNTACERA" localSheetId="3">#REF!</definedName>
    <definedName name="JUNTACERA" localSheetId="4">#REF!</definedName>
    <definedName name="JUNTACERA" localSheetId="5">#REF!</definedName>
    <definedName name="JUNTACERA" localSheetId="6">#REF!</definedName>
    <definedName name="JUNTACERA" localSheetId="7">#REF!</definedName>
    <definedName name="JUNTACERA" localSheetId="0">#REF!</definedName>
    <definedName name="JUNTACERA">#REF!</definedName>
    <definedName name="kglb">0.453592</definedName>
    <definedName name="kijop" localSheetId="2">#REF!</definedName>
    <definedName name="kijop" localSheetId="3">#REF!</definedName>
    <definedName name="kijop" localSheetId="4">#REF!</definedName>
    <definedName name="kijop" localSheetId="5">#REF!</definedName>
    <definedName name="kijop" localSheetId="6">#REF!</definedName>
    <definedName name="kijop" localSheetId="7">#REF!</definedName>
    <definedName name="kijop" localSheetId="0">#REF!</definedName>
    <definedName name="kijop">#REF!</definedName>
    <definedName name="Kilometro">[51]EQUIPOS!$I$25</definedName>
    <definedName name="Kurt" localSheetId="2">#REF!</definedName>
    <definedName name="Kurt" localSheetId="3">#REF!</definedName>
    <definedName name="Kurt" localSheetId="4">#REF!</definedName>
    <definedName name="Kurt" localSheetId="5">#REF!</definedName>
    <definedName name="Kurt" localSheetId="6">#REF!</definedName>
    <definedName name="Kurt" localSheetId="7">#REF!</definedName>
    <definedName name="Kurt">#REF!</definedName>
    <definedName name="L" localSheetId="2">#REF!</definedName>
    <definedName name="L" localSheetId="4">#REF!</definedName>
    <definedName name="L" localSheetId="7">#REF!</definedName>
    <definedName name="L">#REF!</definedName>
    <definedName name="LABORATORIO" localSheetId="2">#REF!</definedName>
    <definedName name="LABORATORIO" localSheetId="3">#REF!</definedName>
    <definedName name="LABORATORIO" localSheetId="4">#REF!</definedName>
    <definedName name="LABORATORIO" localSheetId="5">#REF!</definedName>
    <definedName name="LABORATORIO" localSheetId="6">#REF!</definedName>
    <definedName name="LABORATORIO" localSheetId="7">#REF!</definedName>
    <definedName name="LABORATORIO" localSheetId="0">#REF!</definedName>
    <definedName name="LABORATORIO">#REF!</definedName>
    <definedName name="Ladrillos.2x4x8pulg.">[60]Insumos!$E$112</definedName>
    <definedName name="LAMP">[35]Materiales!$E$57</definedName>
    <definedName name="LAMP1">[43]Analisis!$F$421</definedName>
    <definedName name="lamp2" localSheetId="2">'[34]Pres. '!#REF!</definedName>
    <definedName name="lamp2" localSheetId="3">'[34]Pres. '!#REF!</definedName>
    <definedName name="lamp2" localSheetId="4">'[34]Pres. '!#REF!</definedName>
    <definedName name="lamp2" localSheetId="5">'[34]Pres. '!#REF!</definedName>
    <definedName name="lamp2" localSheetId="6">'[34]Pres. '!#REF!</definedName>
    <definedName name="lamp2" localSheetId="7">'[34]Pres. '!#REF!</definedName>
    <definedName name="lamp2" localSheetId="0">'[34]Pres. '!#REF!</definedName>
    <definedName name="lamp2">'[34]Pres. '!#REF!</definedName>
    <definedName name="lamp4" localSheetId="2">'[34]Pres. '!#REF!</definedName>
    <definedName name="lamp4" localSheetId="3">'[34]Pres. '!#REF!</definedName>
    <definedName name="lamp4" localSheetId="4">'[34]Pres. '!#REF!</definedName>
    <definedName name="lamp4" localSheetId="5">'[34]Pres. '!#REF!</definedName>
    <definedName name="lamp4" localSheetId="6">'[34]Pres. '!#REF!</definedName>
    <definedName name="lamp4" localSheetId="7">'[34]Pres. '!#REF!</definedName>
    <definedName name="lamp4">'[34]Pres. '!#REF!</definedName>
    <definedName name="lamp4x40">'[115]Pres. Adic.Y'!$E$44</definedName>
    <definedName name="LAMPARAS" localSheetId="2">#REF!</definedName>
    <definedName name="LAMPARAS" localSheetId="3">#REF!</definedName>
    <definedName name="LAMPARAS" localSheetId="4">#REF!</definedName>
    <definedName name="LAMPARAS" localSheetId="5">#REF!</definedName>
    <definedName name="LAMPARAS" localSheetId="6">#REF!</definedName>
    <definedName name="LAMPARAS" localSheetId="7">#REF!</definedName>
    <definedName name="LAMPARAS" localSheetId="0">#REF!</definedName>
    <definedName name="LAMPARAS">#REF!</definedName>
    <definedName name="LAMPARAS_DE_1500W_220V">[79]INSU!$B$41</definedName>
    <definedName name="LAMPSECADOR">[35]Materiales!$E$60</definedName>
    <definedName name="LARRASTRE4SDR41MCONTRA" localSheetId="2">#REF!</definedName>
    <definedName name="LARRASTRE4SDR41MCONTRA" localSheetId="3">#REF!</definedName>
    <definedName name="LARRASTRE4SDR41MCONTRA" localSheetId="4">#REF!</definedName>
    <definedName name="LARRASTRE4SDR41MCONTRA" localSheetId="5">#REF!</definedName>
    <definedName name="LARRASTRE4SDR41MCONTRA" localSheetId="6">#REF!</definedName>
    <definedName name="LARRASTRE4SDR41MCONTRA" localSheetId="7">#REF!</definedName>
    <definedName name="LARRASTRE4SDR41MCONTRA">#REF!</definedName>
    <definedName name="LARRASTRE6SDR41MCONTRA" localSheetId="2">#REF!</definedName>
    <definedName name="LARRASTRE6SDR41MCONTRA" localSheetId="4">#REF!</definedName>
    <definedName name="LARRASTRE6SDR41MCONTRA" localSheetId="7">#REF!</definedName>
    <definedName name="LARRASTRE6SDR41MCONTRA">#REF!</definedName>
    <definedName name="Last_Row">#N/A</definedName>
    <definedName name="LATEX" localSheetId="2">#REF!</definedName>
    <definedName name="LATEX" localSheetId="4">#REF!</definedName>
    <definedName name="LATEX" localSheetId="7">#REF!</definedName>
    <definedName name="LATEX" localSheetId="0">#REF!</definedName>
    <definedName name="LATEX">#REF!</definedName>
    <definedName name="Lav" localSheetId="2">#REF!</definedName>
    <definedName name="Lav" localSheetId="4">#REF!</definedName>
    <definedName name="Lav" localSheetId="7">#REF!</definedName>
    <definedName name="Lav">#REF!</definedName>
    <definedName name="Lav.American.Standar.Saona" localSheetId="2">#REF!</definedName>
    <definedName name="Lav.American.Standar.Saona" localSheetId="4">#REF!</definedName>
    <definedName name="Lav.American.Standar.Saona" localSheetId="7">#REF!</definedName>
    <definedName name="Lav.American.Standar.Saona">#REF!</definedName>
    <definedName name="lav_mec">[75]PRECIOS!$E$56</definedName>
    <definedName name="lava" localSheetId="2">'[34]Pres. '!#REF!</definedName>
    <definedName name="lava" localSheetId="3">'[34]Pres. '!#REF!</definedName>
    <definedName name="lava" localSheetId="4">'[34]Pres. '!#REF!</definedName>
    <definedName name="lava" localSheetId="5">'[34]Pres. '!#REF!</definedName>
    <definedName name="lava" localSheetId="6">'[34]Pres. '!#REF!</definedName>
    <definedName name="lava" localSheetId="7">'[34]Pres. '!#REF!</definedName>
    <definedName name="lava" localSheetId="0">'[34]Pres. '!#REF!</definedName>
    <definedName name="lava">'[34]Pres. '!#REF!</definedName>
    <definedName name="Lavac" localSheetId="2">#REF!</definedName>
    <definedName name="Lavac" localSheetId="3">#REF!</definedName>
    <definedName name="Lavac" localSheetId="4">#REF!</definedName>
    <definedName name="Lavac" localSheetId="5">#REF!</definedName>
    <definedName name="Lavac" localSheetId="6">#REF!</definedName>
    <definedName name="Lavac" localSheetId="7">#REF!</definedName>
    <definedName name="Lavac">#REF!</definedName>
    <definedName name="lavade">[71]Analisis!$E$1332</definedName>
    <definedName name="LAVADERODOBLE">[35]Materiales!$E$566</definedName>
    <definedName name="LAVADEROS" localSheetId="2">#REF!</definedName>
    <definedName name="LAVADEROS" localSheetId="3">#REF!</definedName>
    <definedName name="LAVADEROS" localSheetId="4">#REF!</definedName>
    <definedName name="LAVADEROS" localSheetId="5">#REF!</definedName>
    <definedName name="LAVADEROS" localSheetId="6">#REF!</definedName>
    <definedName name="LAVADEROS" localSheetId="7">#REF!</definedName>
    <definedName name="LAVADEROS">#REF!</definedName>
    <definedName name="LAVADEROSENCILLO" localSheetId="2">#REF!</definedName>
    <definedName name="LAVADEROSENCILLO" localSheetId="3">#REF!</definedName>
    <definedName name="LAVADEROSENCILLO" localSheetId="4">#REF!</definedName>
    <definedName name="LAVADEROSENCILLO" localSheetId="5">#REF!</definedName>
    <definedName name="LAVADEROSENCILLO" localSheetId="6">#REF!</definedName>
    <definedName name="LAVADEROSENCILLO" localSheetId="7">#REF!</definedName>
    <definedName name="LAVADEROSENCILLO" localSheetId="0">#REF!</definedName>
    <definedName name="LAVADEROSENCILLO">#REF!</definedName>
    <definedName name="Lavado.Marmol" localSheetId="2">#REF!</definedName>
    <definedName name="Lavado.Marmol" localSheetId="4">#REF!</definedName>
    <definedName name="Lavado.Marmol" localSheetId="7">#REF!</definedName>
    <definedName name="Lavado.Marmol">#REF!</definedName>
    <definedName name="lavamano.rondalyn" localSheetId="2">#REF!</definedName>
    <definedName name="lavamano.rondalyn" localSheetId="4">#REF!</definedName>
    <definedName name="lavamano.rondalyn" localSheetId="7">#REF!</definedName>
    <definedName name="lavamano.rondalyn">#REF!</definedName>
    <definedName name="LAVAMANOC">'[25]Ana-Sanit.'!$F$265</definedName>
    <definedName name="LAVAMANOS">[35]Materiales!$E$568</definedName>
    <definedName name="LAVAMANOSC">[42]Analisis!$F$572</definedName>
    <definedName name="LAVAMANOSCAMBIO">[124]Analisis!$F$549</definedName>
    <definedName name="Lavame" localSheetId="2">#REF!</definedName>
    <definedName name="Lavame" localSheetId="3">#REF!</definedName>
    <definedName name="Lavame" localSheetId="4">#REF!</definedName>
    <definedName name="Lavame" localSheetId="5">#REF!</definedName>
    <definedName name="Lavame" localSheetId="6">#REF!</definedName>
    <definedName name="Lavame" localSheetId="7">#REF!</definedName>
    <definedName name="Lavame">#REF!</definedName>
    <definedName name="Lavape" localSheetId="2">#REF!</definedName>
    <definedName name="Lavape" localSheetId="4">#REF!</definedName>
    <definedName name="Lavape" localSheetId="7">#REF!</definedName>
    <definedName name="Lavape">#REF!</definedName>
    <definedName name="LAVGRA1BCO" localSheetId="2">#REF!</definedName>
    <definedName name="LAVGRA1BCO" localSheetId="4">#REF!</definedName>
    <definedName name="LAVGRA1BCO" localSheetId="7">#REF!</definedName>
    <definedName name="LAVGRA1BCO">#REF!</definedName>
    <definedName name="LAVGRA1BCOPVC" localSheetId="2">#REF!</definedName>
    <definedName name="LAVGRA1BCOPVC" localSheetId="4">#REF!</definedName>
    <definedName name="LAVGRA1BCOPVC" localSheetId="7">#REF!</definedName>
    <definedName name="LAVGRA1BCOPVC">#REF!</definedName>
    <definedName name="LAVGRA2BCO" localSheetId="2">#REF!</definedName>
    <definedName name="LAVGRA2BCO" localSheetId="4">#REF!</definedName>
    <definedName name="LAVGRA2BCO" localSheetId="7">#REF!</definedName>
    <definedName name="LAVGRA2BCO">#REF!</definedName>
    <definedName name="LAVGRA2BCOPVC" localSheetId="2">#REF!</definedName>
    <definedName name="LAVGRA2BCOPVC" localSheetId="4">#REF!</definedName>
    <definedName name="LAVGRA2BCOPVC" localSheetId="7">#REF!</definedName>
    <definedName name="LAVGRA2BCOPVC">#REF!</definedName>
    <definedName name="Lavm" localSheetId="2">#REF!</definedName>
    <definedName name="Lavm" localSheetId="4">#REF!</definedName>
    <definedName name="Lavm" localSheetId="7">#REF!</definedName>
    <definedName name="Lavm">#REF!</definedName>
    <definedName name="LAVM1917BCO" localSheetId="2">#REF!</definedName>
    <definedName name="LAVM1917BCO" localSheetId="4">#REF!</definedName>
    <definedName name="LAVM1917BCO" localSheetId="7">#REF!</definedName>
    <definedName name="LAVM1917BCO">#REF!</definedName>
    <definedName name="LAVM1917BCOPVC" localSheetId="2">#REF!</definedName>
    <definedName name="LAVM1917BCOPVC" localSheetId="4">#REF!</definedName>
    <definedName name="LAVM1917BCOPVC" localSheetId="7">#REF!</definedName>
    <definedName name="LAVM1917BCOPVC">#REF!</definedName>
    <definedName name="LAVM1917COL" localSheetId="2">#REF!</definedName>
    <definedName name="LAVM1917COL" localSheetId="4">#REF!</definedName>
    <definedName name="LAVM1917COL" localSheetId="7">#REF!</definedName>
    <definedName name="LAVM1917COL">#REF!</definedName>
    <definedName name="LAVM1917COLPVC" localSheetId="2">#REF!</definedName>
    <definedName name="LAVM1917COLPVC" localSheetId="4">#REF!</definedName>
    <definedName name="LAVM1917COLPVC" localSheetId="7">#REF!</definedName>
    <definedName name="LAVM1917COLPVC">#REF!</definedName>
    <definedName name="LAVMOVABCO" localSheetId="2">#REF!</definedName>
    <definedName name="LAVMOVABCO" localSheetId="4">#REF!</definedName>
    <definedName name="LAVMOVABCO" localSheetId="7">#REF!</definedName>
    <definedName name="LAVMOVABCO">#REF!</definedName>
    <definedName name="LAVMOVABCOPVC" localSheetId="2">#REF!</definedName>
    <definedName name="LAVMOVABCOPVC" localSheetId="4">#REF!</definedName>
    <definedName name="LAVMOVABCOPVC" localSheetId="7">#REF!</definedName>
    <definedName name="LAVMOVABCOPVC">#REF!</definedName>
    <definedName name="LAVMOVACOL" localSheetId="2">#REF!</definedName>
    <definedName name="LAVMOVACOL" localSheetId="4">#REF!</definedName>
    <definedName name="LAVMOVACOL" localSheetId="7">#REF!</definedName>
    <definedName name="LAVMOVACOL">#REF!</definedName>
    <definedName name="LAVMOVACOLPVC" localSheetId="2">#REF!</definedName>
    <definedName name="LAVMOVACOLPVC" localSheetId="4">#REF!</definedName>
    <definedName name="LAVMOVACOLPVC" localSheetId="7">#REF!</definedName>
    <definedName name="LAVMOVACOLPVC">#REF!</definedName>
    <definedName name="LAVMSERBCO" localSheetId="2">#REF!</definedName>
    <definedName name="LAVMSERBCO" localSheetId="3">#REF!</definedName>
    <definedName name="LAVMSERBCO" localSheetId="4">#REF!</definedName>
    <definedName name="LAVMSERBCO" localSheetId="5">#REF!</definedName>
    <definedName name="LAVMSERBCO" localSheetId="6">#REF!</definedName>
    <definedName name="LAVMSERBCO" localSheetId="7">#REF!</definedName>
    <definedName name="LAVMSERBCO" localSheetId="0">#REF!</definedName>
    <definedName name="LAVMSERBCO">#REF!</definedName>
    <definedName name="LAVMSERBCOPVC" localSheetId="2">#REF!</definedName>
    <definedName name="LAVMSERBCOPVC" localSheetId="4">#REF!</definedName>
    <definedName name="LAVMSERBCOPVC" localSheetId="7">#REF!</definedName>
    <definedName name="LAVMSERBCOPVC">#REF!</definedName>
    <definedName name="LAVOVAEMPBCOCONTRA" localSheetId="2">#REF!</definedName>
    <definedName name="LAVOVAEMPBCOCONTRA" localSheetId="4">#REF!</definedName>
    <definedName name="LAVOVAEMPBCOCONTRA" localSheetId="7">#REF!</definedName>
    <definedName name="LAVOVAEMPBCOCONTRA">#REF!</definedName>
    <definedName name="lbkg" localSheetId="2">#REF!</definedName>
    <definedName name="lbkg" localSheetId="4">#REF!</definedName>
    <definedName name="lbkg" localSheetId="7">#REF!</definedName>
    <definedName name="lbkg">#REF!</definedName>
    <definedName name="Ligado_y_vaciado" localSheetId="2">[57]Insumos!#REF!</definedName>
    <definedName name="Ligado_y_vaciado" localSheetId="4">[57]Insumos!#REF!</definedName>
    <definedName name="Ligado_y_vaciado" localSheetId="7">[57]Insumos!#REF!</definedName>
    <definedName name="Ligado_y_vaciado">[57]Insumos!#REF!</definedName>
    <definedName name="Ligado_y_vaciado_2">#N/A</definedName>
    <definedName name="Ligado_y_vaciado_3">#N/A</definedName>
    <definedName name="Ligado_y_Vaciado_a_Mano">[48]Insumos!$B$136:$D$136</definedName>
    <definedName name="Ligado_y_Vaciado_con_ligadora_y_Winche" localSheetId="2">[21]Insumos!#REF!</definedName>
    <definedName name="Ligado_y_Vaciado_con_ligadora_y_Winche" localSheetId="3">[21]Insumos!#REF!</definedName>
    <definedName name="Ligado_y_Vaciado_con_ligadora_y_Winche" localSheetId="4">[21]Insumos!#REF!</definedName>
    <definedName name="Ligado_y_Vaciado_con_ligadora_y_Winche" localSheetId="5">[21]Insumos!#REF!</definedName>
    <definedName name="Ligado_y_Vaciado_con_ligadora_y_Winche" localSheetId="6">[21]Insumos!#REF!</definedName>
    <definedName name="Ligado_y_Vaciado_con_ligadora_y_Winche" localSheetId="7">[21]Insumos!#REF!</definedName>
    <definedName name="Ligado_y_Vaciado_con_ligadora_y_Winche" localSheetId="0">[21]Insumos!#REF!</definedName>
    <definedName name="Ligado_y_Vaciado_con_ligadora_y_Winche">[21]Insumos!#REF!</definedName>
    <definedName name="Ligado_y_Vaciado_Hormigón_Industrial_____20_M3" localSheetId="2">[21]Insumos!#REF!</definedName>
    <definedName name="Ligado_y_Vaciado_Hormigón_Industrial_____20_M3" localSheetId="3">[21]Insumos!#REF!</definedName>
    <definedName name="Ligado_y_Vaciado_Hormigón_Industrial_____20_M3" localSheetId="4">[21]Insumos!#REF!</definedName>
    <definedName name="Ligado_y_Vaciado_Hormigón_Industrial_____20_M3" localSheetId="5">[21]Insumos!#REF!</definedName>
    <definedName name="Ligado_y_Vaciado_Hormigón_Industrial_____20_M3" localSheetId="6">[21]Insumos!#REF!</definedName>
    <definedName name="Ligado_y_Vaciado_Hormigón_Industrial_____20_M3" localSheetId="7">[21]Insumos!#REF!</definedName>
    <definedName name="Ligado_y_Vaciado_Hormigón_Industrial_____20_M3">[21]Insumos!#REF!</definedName>
    <definedName name="Ligado_y_Vaciado_Hormigón_Industrial_____4_M3" localSheetId="2">[21]Insumos!#REF!</definedName>
    <definedName name="Ligado_y_Vaciado_Hormigón_Industrial_____4_M3" localSheetId="4">[21]Insumos!#REF!</definedName>
    <definedName name="Ligado_y_Vaciado_Hormigón_Industrial_____4_M3" localSheetId="7">[21]Insumos!#REF!</definedName>
    <definedName name="Ligado_y_Vaciado_Hormigón_Industrial_____4_M3">[21]Insumos!#REF!</definedName>
    <definedName name="Ligado_y_Vaciado_Hormigón_Industrial___10__20_M3" localSheetId="2">[21]Insumos!#REF!</definedName>
    <definedName name="Ligado_y_Vaciado_Hormigón_Industrial___10__20_M3" localSheetId="4">[21]Insumos!#REF!</definedName>
    <definedName name="Ligado_y_Vaciado_Hormigón_Industrial___10__20_M3" localSheetId="7">[21]Insumos!#REF!</definedName>
    <definedName name="Ligado_y_Vaciado_Hormigón_Industrial___10__20_M3">[21]Insumos!#REF!</definedName>
    <definedName name="Ligado_y_Vaciado_Hormigón_Industrial___4__10_M3" localSheetId="2">[21]Insumos!#REF!</definedName>
    <definedName name="Ligado_y_Vaciado_Hormigón_Industrial___4__10_M3" localSheetId="4">[21]Insumos!#REF!</definedName>
    <definedName name="Ligado_y_Vaciado_Hormigón_Industrial___4__10_M3" localSheetId="7">[21]Insumos!#REF!</definedName>
    <definedName name="Ligado_y_Vaciado_Hormigón_Industrial___4__10_M3">[21]Insumos!#REF!</definedName>
    <definedName name="LIGADORA" localSheetId="2">#REF!</definedName>
    <definedName name="LIGADORA" localSheetId="3">#REF!</definedName>
    <definedName name="LIGADORA" localSheetId="4">#REF!</definedName>
    <definedName name="LIGADORA" localSheetId="5">#REF!</definedName>
    <definedName name="LIGADORA" localSheetId="6">#REF!</definedName>
    <definedName name="LIGADORA" localSheetId="7">#REF!</definedName>
    <definedName name="LIGADORA" localSheetId="0">#REF!</definedName>
    <definedName name="LIGADORA">#REF!</definedName>
    <definedName name="Ligadora_de_1_funda" localSheetId="2">[57]Insumos!#REF!</definedName>
    <definedName name="Ligadora_de_1_funda" localSheetId="3">[57]Insumos!#REF!</definedName>
    <definedName name="Ligadora_de_1_funda" localSheetId="4">[57]Insumos!#REF!</definedName>
    <definedName name="Ligadora_de_1_funda" localSheetId="5">[57]Insumos!#REF!</definedName>
    <definedName name="Ligadora_de_1_funda" localSheetId="6">[57]Insumos!#REF!</definedName>
    <definedName name="Ligadora_de_1_funda" localSheetId="7">[57]Insumos!#REF!</definedName>
    <definedName name="Ligadora_de_1_funda">[57]Insumos!#REF!</definedName>
    <definedName name="Ligadora_de_1_funda_2">#N/A</definedName>
    <definedName name="Ligadora_de_1_funda_3">#N/A</definedName>
    <definedName name="Ligadora_de_2_funda" localSheetId="2">[57]Insumos!#REF!</definedName>
    <definedName name="Ligadora_de_2_funda" localSheetId="3">[57]Insumos!#REF!</definedName>
    <definedName name="Ligadora_de_2_funda" localSheetId="4">[57]Insumos!#REF!</definedName>
    <definedName name="Ligadora_de_2_funda" localSheetId="5">[57]Insumos!#REF!</definedName>
    <definedName name="Ligadora_de_2_funda" localSheetId="6">[57]Insumos!#REF!</definedName>
    <definedName name="Ligadora_de_2_funda" localSheetId="7">[57]Insumos!#REF!</definedName>
    <definedName name="Ligadora_de_2_funda">[57]Insumos!#REF!</definedName>
    <definedName name="Ligadora_de_2_funda_2">#N/A</definedName>
    <definedName name="Ligadora_de_2_funda_3">#N/A</definedName>
    <definedName name="LIGALIGA" localSheetId="2">#REF!</definedName>
    <definedName name="LIGALIGA" localSheetId="3">#REF!</definedName>
    <definedName name="LIGALIGA" localSheetId="4">#REF!</definedName>
    <definedName name="LIGALIGA" localSheetId="5">#REF!</definedName>
    <definedName name="LIGALIGA" localSheetId="6">#REF!</definedName>
    <definedName name="LIGALIGA" localSheetId="7">#REF!</definedName>
    <definedName name="LIGALIGA" localSheetId="0">#REF!</definedName>
    <definedName name="LIGALIGA">#REF!</definedName>
    <definedName name="ligawinche" localSheetId="2">#REF!</definedName>
    <definedName name="ligawinche" localSheetId="4">#REF!</definedName>
    <definedName name="ligawinche" localSheetId="7">#REF!</definedName>
    <definedName name="ligawinche">#REF!</definedName>
    <definedName name="LIMPESC" localSheetId="2">#REF!</definedName>
    <definedName name="LIMPESC" localSheetId="4">#REF!</definedName>
    <definedName name="LIMPESC" localSheetId="7">#REF!</definedName>
    <definedName name="LIMPESC">#REF!</definedName>
    <definedName name="LIMPSALCERA" localSheetId="2">#REF!</definedName>
    <definedName name="LIMPSALCERA" localSheetId="4">#REF!</definedName>
    <definedName name="LIMPSALCERA" localSheetId="7">#REF!</definedName>
    <definedName name="LIMPSALCERA">#REF!</definedName>
    <definedName name="LIMPTUBOCPVC14" localSheetId="2">#REF!</definedName>
    <definedName name="LIMPTUBOCPVC14" localSheetId="4">#REF!</definedName>
    <definedName name="LIMPTUBOCPVC14" localSheetId="7">#REF!</definedName>
    <definedName name="LIMPTUBOCPVC14">#REF!</definedName>
    <definedName name="LIMPTUBOCPVCPINTA" localSheetId="2">#REF!</definedName>
    <definedName name="LIMPTUBOCPVCPINTA" localSheetId="4">#REF!</definedName>
    <definedName name="LIMPTUBOCPVCPINTA" localSheetId="7">#REF!</definedName>
    <definedName name="LIMPTUBOCPVCPINTA">#REF!</definedName>
    <definedName name="LIMPZOC" localSheetId="2">#REF!</definedName>
    <definedName name="LIMPZOC" localSheetId="4">#REF!</definedName>
    <definedName name="LIMPZOC" localSheetId="7">#REF!</definedName>
    <definedName name="LIMPZOC">#REF!</definedName>
    <definedName name="LINE" localSheetId="2" hidden="1">'[36]ANALISIS STO DGO'!#REF!</definedName>
    <definedName name="LINE" localSheetId="4" hidden="1">'[36]ANALISIS STO DGO'!#REF!</definedName>
    <definedName name="LINE" localSheetId="7" hidden="1">'[36]ANALISIS STO DGO'!#REF!</definedName>
    <definedName name="LINE" hidden="1">'[36]ANALISIS STO DGO'!#REF!</definedName>
    <definedName name="Linea.Conex.Acueducto" localSheetId="2">#REF!</definedName>
    <definedName name="Linea.Conex.Acueducto" localSheetId="3">#REF!</definedName>
    <definedName name="Linea.Conex.Acueducto" localSheetId="4">#REF!</definedName>
    <definedName name="Linea.Conex.Acueducto" localSheetId="5">#REF!</definedName>
    <definedName name="Linea.Conex.Acueducto" localSheetId="6">#REF!</definedName>
    <definedName name="Linea.Conex.Acueducto" localSheetId="7">#REF!</definedName>
    <definedName name="Linea.Conex.Acueducto">#REF!</definedName>
    <definedName name="linea.impulsion.drenaje.sanitario">[60]Resumen!$D$29</definedName>
    <definedName name="LINEA_DE_CONDUC">#N/A</definedName>
    <definedName name="lineout" localSheetId="2" hidden="1">'[36]ANALISIS STO DGO'!#REF!</definedName>
    <definedName name="lineout" localSheetId="3" hidden="1">'[36]ANALISIS STO DGO'!#REF!</definedName>
    <definedName name="lineout" localSheetId="4" hidden="1">'[36]ANALISIS STO DGO'!#REF!</definedName>
    <definedName name="lineout" localSheetId="5" hidden="1">'[36]ANALISIS STO DGO'!#REF!</definedName>
    <definedName name="lineout" localSheetId="6" hidden="1">'[36]ANALISIS STO DGO'!#REF!</definedName>
    <definedName name="lineout" localSheetId="7" hidden="1">'[36]ANALISIS STO DGO'!#REF!</definedName>
    <definedName name="lineout" localSheetId="0" hidden="1">'[36]ANALISIS STO DGO'!#REF!</definedName>
    <definedName name="lineout" hidden="1">'[36]ANALISIS STO DGO'!#REF!</definedName>
    <definedName name="lista" localSheetId="2">#REF!</definedName>
    <definedName name="lista" localSheetId="3">#REF!</definedName>
    <definedName name="lista" localSheetId="4">#REF!</definedName>
    <definedName name="lista" localSheetId="5">#REF!</definedName>
    <definedName name="lista" localSheetId="6">#REF!</definedName>
    <definedName name="lista" localSheetId="7">#REF!</definedName>
    <definedName name="lista">#REF!</definedName>
    <definedName name="LISTADO" localSheetId="2">#REF!</definedName>
    <definedName name="LISTADO" localSheetId="4">#REF!</definedName>
    <definedName name="LISTADO" localSheetId="7">#REF!</definedName>
    <definedName name="LISTADO">#REF!</definedName>
    <definedName name="Listelos_de_20_Cms_en_Baños">[48]Insumos!$B$44:$D$44</definedName>
    <definedName name="lkjsd" localSheetId="2">'[34]Pres. '!#REF!</definedName>
    <definedName name="lkjsd" localSheetId="3">'[34]Pres. '!#REF!</definedName>
    <definedName name="lkjsd" localSheetId="4">'[34]Pres. '!#REF!</definedName>
    <definedName name="lkjsd" localSheetId="5">'[34]Pres. '!#REF!</definedName>
    <definedName name="lkjsd" localSheetId="6">'[34]Pres. '!#REF!</definedName>
    <definedName name="lkjsd" localSheetId="7">'[34]Pres. '!#REF!</definedName>
    <definedName name="lkjsd" localSheetId="0">'[34]Pres. '!#REF!</definedName>
    <definedName name="lkjsd">'[34]Pres. '!#REF!</definedName>
    <definedName name="llaveacero" localSheetId="2">[111]Análisis!#REF!</definedName>
    <definedName name="llaveacero" localSheetId="3">[111]Análisis!#REF!</definedName>
    <definedName name="llaveacero" localSheetId="4">[111]Análisis!#REF!</definedName>
    <definedName name="llaveacero" localSheetId="5">[111]Análisis!#REF!</definedName>
    <definedName name="llaveacero" localSheetId="6">[111]Análisis!#REF!</definedName>
    <definedName name="llaveacero" localSheetId="7">[111]Análisis!#REF!</definedName>
    <definedName name="llaveacero">[111]Análisis!#REF!</definedName>
    <definedName name="llaveacondicionamientohinca" localSheetId="2">[74]Análisis!#REF!</definedName>
    <definedName name="llaveacondicionamientohinca" localSheetId="4">[74]Análisis!#REF!</definedName>
    <definedName name="llaveacondicionamientohinca" localSheetId="7">[74]Análisis!#REF!</definedName>
    <definedName name="llaveacondicionamientohinca">[74]Análisis!#REF!</definedName>
    <definedName name="llaveacondicionamientohinca_2">#N/A</definedName>
    <definedName name="llaveacondicionamientohinca_3">#N/A</definedName>
    <definedName name="llaveagregado" localSheetId="2">[111]Análisis!#REF!</definedName>
    <definedName name="llaveagregado" localSheetId="4">[111]Análisis!#REF!</definedName>
    <definedName name="llaveagregado" localSheetId="7">[111]Análisis!#REF!</definedName>
    <definedName name="llaveagregado">[111]Análisis!#REF!</definedName>
    <definedName name="llaveagua" localSheetId="2">[111]Análisis!#REF!</definedName>
    <definedName name="llaveagua" localSheetId="4">[111]Análisis!#REF!</definedName>
    <definedName name="llaveagua" localSheetId="7">[111]Análisis!#REF!</definedName>
    <definedName name="llaveagua">[111]Análisis!#REF!</definedName>
    <definedName name="llavealambre" localSheetId="2">[111]Análisis!#REF!</definedName>
    <definedName name="llavealambre" localSheetId="4">[111]Análisis!#REF!</definedName>
    <definedName name="llavealambre" localSheetId="7">[111]Análisis!#REF!</definedName>
    <definedName name="llavealambre">[111]Análisis!#REF!</definedName>
    <definedName name="llaveanclajedepilotes" localSheetId="2">[111]Análisis!#REF!</definedName>
    <definedName name="llaveanclajedepilotes" localSheetId="4">[111]Análisis!#REF!</definedName>
    <definedName name="llaveanclajedepilotes" localSheetId="7">[111]Análisis!#REF!</definedName>
    <definedName name="llaveanclajedepilotes">[111]Análisis!#REF!</definedName>
    <definedName name="LLAVEANGULAR" localSheetId="2">#REF!</definedName>
    <definedName name="LLAVEANGULAR" localSheetId="3">#REF!</definedName>
    <definedName name="LLAVEANGULAR" localSheetId="4">#REF!</definedName>
    <definedName name="LLAVEANGULAR" localSheetId="5">#REF!</definedName>
    <definedName name="LLAVEANGULAR" localSheetId="6">#REF!</definedName>
    <definedName name="LLAVEANGULAR" localSheetId="7">#REF!</definedName>
    <definedName name="LLAVEANGULAR" localSheetId="0">#REF!</definedName>
    <definedName name="LLAVEANGULAR">#REF!</definedName>
    <definedName name="LLAVEANGULAR1_2O3_8">[35]Materiales!$E$572</definedName>
    <definedName name="llavecablepostensado" localSheetId="2">[111]Análisis!#REF!</definedName>
    <definedName name="llavecablepostensado" localSheetId="3">[111]Análisis!#REF!</definedName>
    <definedName name="llavecablepostensado" localSheetId="4">[111]Análisis!#REF!</definedName>
    <definedName name="llavecablepostensado" localSheetId="5">[111]Análisis!#REF!</definedName>
    <definedName name="llavecablepostensado" localSheetId="6">[111]Análisis!#REF!</definedName>
    <definedName name="llavecablepostensado" localSheetId="7">[111]Análisis!#REF!</definedName>
    <definedName name="llavecablepostensado" localSheetId="0">[111]Análisis!#REF!</definedName>
    <definedName name="llavecablepostensado">[111]Análisis!#REF!</definedName>
    <definedName name="llavecastingbed" localSheetId="2">[111]Análisis!#REF!</definedName>
    <definedName name="llavecastingbed" localSheetId="3">[111]Análisis!#REF!</definedName>
    <definedName name="llavecastingbed" localSheetId="4">[111]Análisis!#REF!</definedName>
    <definedName name="llavecastingbed" localSheetId="5">[111]Análisis!#REF!</definedName>
    <definedName name="llavecastingbed" localSheetId="6">[111]Análisis!#REF!</definedName>
    <definedName name="llavecastingbed" localSheetId="7">[111]Análisis!#REF!</definedName>
    <definedName name="llavecastingbed">[111]Análisis!#REF!</definedName>
    <definedName name="llavecemento" localSheetId="2">[111]Análisis!#REF!</definedName>
    <definedName name="llavecemento" localSheetId="4">[111]Análisis!#REF!</definedName>
    <definedName name="llavecemento" localSheetId="7">[111]Análisis!#REF!</definedName>
    <definedName name="llavecemento">[111]Análisis!#REF!</definedName>
    <definedName name="LLAVECHORRO1_2">[35]Materiales!$E$573</definedName>
    <definedName name="llaveclavos" localSheetId="2">[111]Análisis!#REF!</definedName>
    <definedName name="llaveclavos" localSheetId="3">[111]Análisis!#REF!</definedName>
    <definedName name="llaveclavos" localSheetId="4">[111]Análisis!#REF!</definedName>
    <definedName name="llaveclavos" localSheetId="5">[111]Análisis!#REF!</definedName>
    <definedName name="llaveclavos" localSheetId="6">[111]Análisis!#REF!</definedName>
    <definedName name="llaveclavos" localSheetId="7">[111]Análisis!#REF!</definedName>
    <definedName name="llaveclavos" localSheetId="0">[111]Análisis!#REF!</definedName>
    <definedName name="llaveclavos">[111]Análisis!#REF!</definedName>
    <definedName name="llavecuradoyaditivo" localSheetId="2">[111]Análisis!#REF!</definedName>
    <definedName name="llavecuradoyaditivo" localSheetId="3">[111]Análisis!#REF!</definedName>
    <definedName name="llavecuradoyaditivo" localSheetId="4">[111]Análisis!#REF!</definedName>
    <definedName name="llavecuradoyaditivo" localSheetId="5">[111]Análisis!#REF!</definedName>
    <definedName name="llavecuradoyaditivo" localSheetId="6">[111]Análisis!#REF!</definedName>
    <definedName name="llavecuradoyaditivo" localSheetId="7">[111]Análisis!#REF!</definedName>
    <definedName name="llavecuradoyaditivo">[111]Análisis!#REF!</definedName>
    <definedName name="llaveempalmepilotes" localSheetId="2">[111]Análisis!#REF!</definedName>
    <definedName name="llaveempalmepilotes" localSheetId="4">[111]Análisis!#REF!</definedName>
    <definedName name="llaveempalmepilotes" localSheetId="7">[111]Análisis!#REF!</definedName>
    <definedName name="llaveempalmepilotes">[111]Análisis!#REF!</definedName>
    <definedName name="LLAVEEMPOTRAR12" localSheetId="2">#REF!</definedName>
    <definedName name="LLAVEEMPOTRAR12" localSheetId="3">#REF!</definedName>
    <definedName name="LLAVEEMPOTRAR12" localSheetId="4">#REF!</definedName>
    <definedName name="LLAVEEMPOTRAR12" localSheetId="5">#REF!</definedName>
    <definedName name="LLAVEEMPOTRAR12" localSheetId="6">#REF!</definedName>
    <definedName name="LLAVEEMPOTRAR12" localSheetId="7">#REF!</definedName>
    <definedName name="LLAVEEMPOTRAR12" localSheetId="0">#REF!</definedName>
    <definedName name="LLAVEEMPOTRAR12">#REF!</definedName>
    <definedName name="llavehincapilotes" localSheetId="2">[111]Análisis!#REF!</definedName>
    <definedName name="llavehincapilotes" localSheetId="3">[111]Análisis!#REF!</definedName>
    <definedName name="llavehincapilotes" localSheetId="4">[111]Análisis!#REF!</definedName>
    <definedName name="llavehincapilotes" localSheetId="5">[111]Análisis!#REF!</definedName>
    <definedName name="llavehincapilotes" localSheetId="6">[111]Análisis!#REF!</definedName>
    <definedName name="llavehincapilotes" localSheetId="7">[111]Análisis!#REF!</definedName>
    <definedName name="llavehincapilotes" localSheetId="0">[111]Análisis!#REF!</definedName>
    <definedName name="llavehincapilotes">[111]Análisis!#REF!</definedName>
    <definedName name="llaveizadotabletas" localSheetId="2">[111]Análisis!#REF!</definedName>
    <definedName name="llaveizadotabletas" localSheetId="3">[111]Análisis!#REF!</definedName>
    <definedName name="llaveizadotabletas" localSheetId="4">[111]Análisis!#REF!</definedName>
    <definedName name="llaveizadotabletas" localSheetId="5">[111]Análisis!#REF!</definedName>
    <definedName name="llaveizadotabletas" localSheetId="6">[111]Análisis!#REF!</definedName>
    <definedName name="llaveizadotabletas" localSheetId="7">[111]Análisis!#REF!</definedName>
    <definedName name="llaveizadotabletas">[111]Análisis!#REF!</definedName>
    <definedName name="llaveizajevigaspostensadas" localSheetId="2">[74]Análisis!#REF!</definedName>
    <definedName name="llaveizajevigaspostensadas" localSheetId="4">[74]Análisis!#REF!</definedName>
    <definedName name="llaveizajevigaspostensadas" localSheetId="7">[74]Análisis!#REF!</definedName>
    <definedName name="llaveizajevigaspostensadas">[74]Análisis!#REF!</definedName>
    <definedName name="llaveizajevigaspostensadas_2">#N/A</definedName>
    <definedName name="llaveizajevigaspostensadas_3">#N/A</definedName>
    <definedName name="llaveligadoyvaciado" localSheetId="2">[74]Análisis!#REF!</definedName>
    <definedName name="llaveligadoyvaciado" localSheetId="4">[74]Análisis!#REF!</definedName>
    <definedName name="llaveligadoyvaciado" localSheetId="7">[74]Análisis!#REF!</definedName>
    <definedName name="llaveligadoyvaciado">[74]Análisis!#REF!</definedName>
    <definedName name="llaveligadoyvaciado_2">#N/A</definedName>
    <definedName name="llaveligadoyvaciado_3">#N/A</definedName>
    <definedName name="llavemadera" localSheetId="2">[74]Análisis!#REF!</definedName>
    <definedName name="llavemadera" localSheetId="4">[74]Análisis!#REF!</definedName>
    <definedName name="llavemadera" localSheetId="7">[74]Análisis!#REF!</definedName>
    <definedName name="llavemadera">[74]Análisis!#REF!</definedName>
    <definedName name="llavemadera_2">#N/A</definedName>
    <definedName name="llavemadera_3">#N/A</definedName>
    <definedName name="llavemanejocemento" localSheetId="2">[74]Análisis!#REF!</definedName>
    <definedName name="llavemanejocemento" localSheetId="4">[74]Análisis!#REF!</definedName>
    <definedName name="llavemanejocemento" localSheetId="7">[74]Análisis!#REF!</definedName>
    <definedName name="llavemanejocemento">[74]Análisis!#REF!</definedName>
    <definedName name="llavemanejocemento_2">#N/A</definedName>
    <definedName name="llavemanejocemento_3">#N/A</definedName>
    <definedName name="llavemanejopilotes" localSheetId="2">[74]Análisis!#REF!</definedName>
    <definedName name="llavemanejopilotes" localSheetId="4">[74]Análisis!#REF!</definedName>
    <definedName name="llavemanejopilotes" localSheetId="7">[74]Análisis!#REF!</definedName>
    <definedName name="llavemanejopilotes">[74]Análisis!#REF!</definedName>
    <definedName name="llavemanejopilotes_2">#N/A</definedName>
    <definedName name="llavemanejopilotes_3">#N/A</definedName>
    <definedName name="llavemoacero" localSheetId="2">[74]Análisis!#REF!</definedName>
    <definedName name="llavemoacero" localSheetId="4">[74]Análisis!#REF!</definedName>
    <definedName name="llavemoacero" localSheetId="7">[74]Análisis!#REF!</definedName>
    <definedName name="llavemoacero">[74]Análisis!#REF!</definedName>
    <definedName name="llavemoacero_2">#N/A</definedName>
    <definedName name="llavemoacero_3">#N/A</definedName>
    <definedName name="llavemomadera" localSheetId="2">[74]Análisis!#REF!</definedName>
    <definedName name="llavemomadera" localSheetId="4">[74]Análisis!#REF!</definedName>
    <definedName name="llavemomadera" localSheetId="7">[74]Análisis!#REF!</definedName>
    <definedName name="llavemomadera">[74]Análisis!#REF!</definedName>
    <definedName name="llavemomadera_2">#N/A</definedName>
    <definedName name="llavemomadera_3">#N/A</definedName>
    <definedName name="LLAVEORINALPEQ" localSheetId="2">#REF!</definedName>
    <definedName name="LLAVEORINALPEQ" localSheetId="3">#REF!</definedName>
    <definedName name="LLAVEORINALPEQ" localSheetId="4">#REF!</definedName>
    <definedName name="LLAVEORINALPEQ" localSheetId="5">#REF!</definedName>
    <definedName name="LLAVEORINALPEQ" localSheetId="6">#REF!</definedName>
    <definedName name="LLAVEORINALPEQ" localSheetId="7">#REF!</definedName>
    <definedName name="LLAVEORINALPEQ" localSheetId="0">#REF!</definedName>
    <definedName name="LLAVEORINALPEQ">#REF!</definedName>
    <definedName name="llavep" localSheetId="2">#REF!</definedName>
    <definedName name="llavep" localSheetId="4">#REF!</definedName>
    <definedName name="llavep" localSheetId="7">#REF!</definedName>
    <definedName name="llavep">#REF!</definedName>
    <definedName name="LLAVES" localSheetId="2">#REF!</definedName>
    <definedName name="LLAVES" localSheetId="3">#REF!</definedName>
    <definedName name="LLAVES" localSheetId="4">#REF!</definedName>
    <definedName name="LLAVES" localSheetId="5">#REF!</definedName>
    <definedName name="LLAVES" localSheetId="6">#REF!</definedName>
    <definedName name="LLAVES" localSheetId="7">#REF!</definedName>
    <definedName name="LLAVES" localSheetId="0">#REF!</definedName>
    <definedName name="LLAVES">#REF!</definedName>
    <definedName name="LLAVESENCCROM" localSheetId="2">#REF!</definedName>
    <definedName name="LLAVESENCCROM" localSheetId="4">#REF!</definedName>
    <definedName name="LLAVESENCCROM" localSheetId="7">#REF!</definedName>
    <definedName name="LLAVESENCCROM">#REF!</definedName>
    <definedName name="llavetratamientomoldes" localSheetId="2">[74]Análisis!#REF!</definedName>
    <definedName name="llavetratamientomoldes" localSheetId="4">[74]Análisis!#REF!</definedName>
    <definedName name="llavetratamientomoldes" localSheetId="7">[74]Análisis!#REF!</definedName>
    <definedName name="llavetratamientomoldes">[74]Análisis!#REF!</definedName>
    <definedName name="llavetratamientomoldes_2">#N/A</definedName>
    <definedName name="llavetratamientomoldes_3">#N/A</definedName>
    <definedName name="LLAVIN" localSheetId="2">#REF!</definedName>
    <definedName name="LLAVIN" localSheetId="3">#REF!</definedName>
    <definedName name="LLAVIN" localSheetId="4">#REF!</definedName>
    <definedName name="LLAVIN" localSheetId="5">#REF!</definedName>
    <definedName name="LLAVIN" localSheetId="6">#REF!</definedName>
    <definedName name="LLAVIN" localSheetId="7">#REF!</definedName>
    <definedName name="LLAVIN" localSheetId="0">#REF!</definedName>
    <definedName name="LLAVIN">#REF!</definedName>
    <definedName name="LLAVINCOR" localSheetId="2">#REF!</definedName>
    <definedName name="LLAVINCOR" localSheetId="4">#REF!</definedName>
    <definedName name="LLAVINCOR" localSheetId="7">#REF!</definedName>
    <definedName name="LLAVINCOR">#REF!</definedName>
    <definedName name="LLENADOHUECOS" localSheetId="2">#REF!</definedName>
    <definedName name="LLENADOHUECOS" localSheetId="4">#REF!</definedName>
    <definedName name="LLENADOHUECOS" localSheetId="7">#REF!</definedName>
    <definedName name="LLENADOHUECOS">#REF!</definedName>
    <definedName name="LLENADOHUECOS20">[35]M.O.!$C$114</definedName>
    <definedName name="LLENADOHUECOS40">[35]M.O.!$C$115</definedName>
    <definedName name="LLENADOHUECOS60" localSheetId="2">#REF!</definedName>
    <definedName name="LLENADOHUECOS60" localSheetId="3">#REF!</definedName>
    <definedName name="LLENADOHUECOS60" localSheetId="4">#REF!</definedName>
    <definedName name="LLENADOHUECOS60" localSheetId="5">#REF!</definedName>
    <definedName name="LLENADOHUECOS60" localSheetId="6">#REF!</definedName>
    <definedName name="LLENADOHUECOS60" localSheetId="7">#REF!</definedName>
    <definedName name="LLENADOHUECOS60" localSheetId="0">#REF!</definedName>
    <definedName name="LLENADOHUECOS60">#REF!</definedName>
    <definedName name="LLENADOHUECOS80">[35]M.O.!$C$117</definedName>
    <definedName name="LMEMBAJADOR" localSheetId="2">#REF!</definedName>
    <definedName name="LMEMBAJADOR" localSheetId="3">#REF!</definedName>
    <definedName name="LMEMBAJADOR" localSheetId="4">#REF!</definedName>
    <definedName name="LMEMBAJADOR" localSheetId="5">#REF!</definedName>
    <definedName name="LMEMBAJADOR" localSheetId="6">#REF!</definedName>
    <definedName name="LMEMBAJADOR" localSheetId="7">#REF!</definedName>
    <definedName name="LMEMBAJADOR" localSheetId="0">#REF!</definedName>
    <definedName name="LMEMBAJADOR">#REF!</definedName>
    <definedName name="Loan_Amount" localSheetId="2">#REF!</definedName>
    <definedName name="Loan_Amount" localSheetId="3">#REF!</definedName>
    <definedName name="Loan_Amount" localSheetId="4">#REF!</definedName>
    <definedName name="Loan_Amount" localSheetId="5">#REF!</definedName>
    <definedName name="Loan_Amount" localSheetId="6">#REF!</definedName>
    <definedName name="Loan_Amount" localSheetId="7">#REF!</definedName>
    <definedName name="Loan_Amount" localSheetId="0">#REF!</definedName>
    <definedName name="Loan_Amount">#REF!</definedName>
    <definedName name="Loan_Start" localSheetId="2">#REF!</definedName>
    <definedName name="Loan_Start" localSheetId="3">#REF!</definedName>
    <definedName name="Loan_Start" localSheetId="4">#REF!</definedName>
    <definedName name="Loan_Start" localSheetId="5">#REF!</definedName>
    <definedName name="Loan_Start" localSheetId="6">#REF!</definedName>
    <definedName name="Loan_Start" localSheetId="7">#REF!</definedName>
    <definedName name="Loan_Start" localSheetId="0">#REF!</definedName>
    <definedName name="Loan_Start">#REF!</definedName>
    <definedName name="Loan_Years" localSheetId="2">#REF!</definedName>
    <definedName name="Loan_Years" localSheetId="3">#REF!</definedName>
    <definedName name="Loan_Years" localSheetId="4">#REF!</definedName>
    <definedName name="Loan_Years" localSheetId="5">#REF!</definedName>
    <definedName name="Loan_Years" localSheetId="6">#REF!</definedName>
    <definedName name="Loan_Years" localSheetId="7">#REF!</definedName>
    <definedName name="Loan_Years" localSheetId="0">#REF!</definedName>
    <definedName name="Loan_Years">#REF!</definedName>
    <definedName name="LOBBY" localSheetId="2">#REF!</definedName>
    <definedName name="LOBBY" localSheetId="4">#REF!</definedName>
    <definedName name="LOBBY" localSheetId="7">#REF!</definedName>
    <definedName name="LOBBY">#REF!</definedName>
    <definedName name="Lobby.Col.C1" localSheetId="2">[65]Análisis!#REF!</definedName>
    <definedName name="Lobby.Col.C1" localSheetId="4">[65]Análisis!#REF!</definedName>
    <definedName name="Lobby.Col.C1" localSheetId="7">[65]Análisis!#REF!</definedName>
    <definedName name="Lobby.Col.C1">[65]Análisis!#REF!</definedName>
    <definedName name="Lobby.Col.C2" localSheetId="2">[65]Análisis!#REF!</definedName>
    <definedName name="Lobby.Col.C2" localSheetId="4">[65]Análisis!#REF!</definedName>
    <definedName name="Lobby.Col.C2" localSheetId="7">[65]Análisis!#REF!</definedName>
    <definedName name="Lobby.Col.C2">[65]Análisis!#REF!</definedName>
    <definedName name="Lobby.Col.C3" localSheetId="2">[65]Análisis!#REF!</definedName>
    <definedName name="Lobby.Col.C3" localSheetId="4">[65]Análisis!#REF!</definedName>
    <definedName name="Lobby.Col.C3" localSheetId="7">[65]Análisis!#REF!</definedName>
    <definedName name="Lobby.Col.C3">[65]Análisis!#REF!</definedName>
    <definedName name="Lobby.Col.C4" localSheetId="2">[65]Análisis!#REF!</definedName>
    <definedName name="Lobby.Col.C4" localSheetId="4">[65]Análisis!#REF!</definedName>
    <definedName name="Lobby.Col.C4" localSheetId="7">[65]Análisis!#REF!</definedName>
    <definedName name="Lobby.Col.C4">[65]Análisis!#REF!</definedName>
    <definedName name="Lobby.losa.estrepiso" localSheetId="2">[65]Análisis!#REF!</definedName>
    <definedName name="Lobby.losa.estrepiso" localSheetId="4">[65]Análisis!#REF!</definedName>
    <definedName name="Lobby.losa.estrepiso" localSheetId="7">[65]Análisis!#REF!</definedName>
    <definedName name="Lobby.losa.estrepiso">[65]Análisis!#REF!</definedName>
    <definedName name="Lobby.Viga.V1" localSheetId="2">[65]Análisis!#REF!</definedName>
    <definedName name="Lobby.Viga.V1" localSheetId="4">[65]Análisis!#REF!</definedName>
    <definedName name="Lobby.Viga.V1" localSheetId="7">[65]Análisis!#REF!</definedName>
    <definedName name="Lobby.Viga.V1">[65]Análisis!#REF!</definedName>
    <definedName name="Lobby.Viga.V10" localSheetId="2">[65]Análisis!#REF!</definedName>
    <definedName name="Lobby.Viga.V10" localSheetId="4">[65]Análisis!#REF!</definedName>
    <definedName name="Lobby.Viga.V10" localSheetId="7">[65]Análisis!#REF!</definedName>
    <definedName name="Lobby.Viga.V10">[65]Análisis!#REF!</definedName>
    <definedName name="Lobby.Viga.V11" localSheetId="2">[65]Análisis!#REF!</definedName>
    <definedName name="Lobby.Viga.V11" localSheetId="4">[65]Análisis!#REF!</definedName>
    <definedName name="Lobby.Viga.V11" localSheetId="7">[65]Análisis!#REF!</definedName>
    <definedName name="Lobby.Viga.V11">[65]Análisis!#REF!</definedName>
    <definedName name="Lobby.Viga.V1A" localSheetId="2">[65]Análisis!#REF!</definedName>
    <definedName name="Lobby.Viga.V1A" localSheetId="4">[65]Análisis!#REF!</definedName>
    <definedName name="Lobby.Viga.V1A" localSheetId="7">[65]Análisis!#REF!</definedName>
    <definedName name="Lobby.Viga.V1A">[65]Análisis!#REF!</definedName>
    <definedName name="Lobby.Viga.V2." localSheetId="2">[65]Análisis!#REF!</definedName>
    <definedName name="Lobby.Viga.V2." localSheetId="4">[65]Análisis!#REF!</definedName>
    <definedName name="Lobby.Viga.V2." localSheetId="7">[65]Análisis!#REF!</definedName>
    <definedName name="Lobby.Viga.V2.">[65]Análisis!#REF!</definedName>
    <definedName name="Lobby.Viga.V3" localSheetId="2">[65]Análisis!#REF!</definedName>
    <definedName name="Lobby.Viga.V3" localSheetId="4">[65]Análisis!#REF!</definedName>
    <definedName name="Lobby.Viga.V3" localSheetId="7">[65]Análisis!#REF!</definedName>
    <definedName name="Lobby.Viga.V3">[65]Análisis!#REF!</definedName>
    <definedName name="Lobby.viga.V4" localSheetId="2">[65]Análisis!#REF!</definedName>
    <definedName name="Lobby.viga.V4" localSheetId="4">[65]Análisis!#REF!</definedName>
    <definedName name="Lobby.viga.V4" localSheetId="7">[65]Análisis!#REF!</definedName>
    <definedName name="Lobby.viga.V4">[65]Análisis!#REF!</definedName>
    <definedName name="Lobby.Viga.V4A" localSheetId="2">[65]Análisis!#REF!</definedName>
    <definedName name="Lobby.Viga.V4A" localSheetId="4">[65]Análisis!#REF!</definedName>
    <definedName name="Lobby.Viga.V4A" localSheetId="7">[65]Análisis!#REF!</definedName>
    <definedName name="Lobby.Viga.V4A">[65]Análisis!#REF!</definedName>
    <definedName name="Lobby.Viga.V6" localSheetId="2">[65]Análisis!#REF!</definedName>
    <definedName name="Lobby.Viga.V6" localSheetId="4">[65]Análisis!#REF!</definedName>
    <definedName name="Lobby.Viga.V6" localSheetId="7">[65]Análisis!#REF!</definedName>
    <definedName name="Lobby.Viga.V6">[65]Análisis!#REF!</definedName>
    <definedName name="Lobby.Viga.V7" localSheetId="2">[65]Análisis!#REF!</definedName>
    <definedName name="Lobby.Viga.V7" localSheetId="4">[65]Análisis!#REF!</definedName>
    <definedName name="Lobby.Viga.V7" localSheetId="7">[65]Análisis!#REF!</definedName>
    <definedName name="Lobby.Viga.V7">[65]Análisis!#REF!</definedName>
    <definedName name="Lobby.Viga.V8" localSheetId="2">[65]Análisis!#REF!</definedName>
    <definedName name="Lobby.Viga.V8" localSheetId="4">[65]Análisis!#REF!</definedName>
    <definedName name="Lobby.Viga.V8" localSheetId="7">[65]Análisis!#REF!</definedName>
    <definedName name="Lobby.Viga.V8">[65]Análisis!#REF!</definedName>
    <definedName name="Lobby.Viga.V9" localSheetId="2">[65]Análisis!#REF!</definedName>
    <definedName name="Lobby.Viga.V9" localSheetId="4">[65]Análisis!#REF!</definedName>
    <definedName name="Lobby.Viga.V9" localSheetId="7">[65]Análisis!#REF!</definedName>
    <definedName name="Lobby.Viga.V9">[65]Análisis!#REF!</definedName>
    <definedName name="Lobby.Viga.V9A" localSheetId="2">[65]Análisis!#REF!</definedName>
    <definedName name="Lobby.Viga.V9A" localSheetId="4">[65]Análisis!#REF!</definedName>
    <definedName name="Lobby.Viga.V9A" localSheetId="7">[65]Análisis!#REF!</definedName>
    <definedName name="Lobby.Viga.V9A">[65]Análisis!#REF!</definedName>
    <definedName name="Lobby.Zap.Zc1" localSheetId="2">[65]Análisis!#REF!</definedName>
    <definedName name="Lobby.Zap.Zc1" localSheetId="4">[65]Análisis!#REF!</definedName>
    <definedName name="Lobby.Zap.Zc1" localSheetId="7">[65]Análisis!#REF!</definedName>
    <definedName name="Lobby.Zap.Zc1">[65]Análisis!#REF!</definedName>
    <definedName name="Lobby.Zap.Zc2" localSheetId="2">[65]Análisis!#REF!</definedName>
    <definedName name="Lobby.Zap.Zc2" localSheetId="4">[65]Análisis!#REF!</definedName>
    <definedName name="Lobby.Zap.Zc2" localSheetId="7">[65]Análisis!#REF!</definedName>
    <definedName name="Lobby.Zap.Zc2">[65]Análisis!#REF!</definedName>
    <definedName name="Lobby.Zap.Zc3" localSheetId="2">[65]Análisis!#REF!</definedName>
    <definedName name="Lobby.Zap.Zc3" localSheetId="4">[65]Análisis!#REF!</definedName>
    <definedName name="Lobby.Zap.Zc3" localSheetId="7">[65]Análisis!#REF!</definedName>
    <definedName name="Lobby.Zap.Zc3">[65]Análisis!#REF!</definedName>
    <definedName name="Lobby.Zap.Zc4" localSheetId="2">[65]Análisis!#REF!</definedName>
    <definedName name="Lobby.Zap.Zc4" localSheetId="4">[65]Análisis!#REF!</definedName>
    <definedName name="Lobby.Zap.Zc4" localSheetId="7">[65]Análisis!#REF!</definedName>
    <definedName name="Lobby.Zap.Zc4">[65]Análisis!#REF!</definedName>
    <definedName name="Lobby.Zap.Zc9" localSheetId="2">[65]Análisis!#REF!</definedName>
    <definedName name="Lobby.Zap.Zc9" localSheetId="4">[65]Análisis!#REF!</definedName>
    <definedName name="Lobby.Zap.Zc9" localSheetId="7">[65]Análisis!#REF!</definedName>
    <definedName name="Lobby.Zap.Zc9">[65]Análisis!#REF!</definedName>
    <definedName name="LOENTREPISO" localSheetId="2">#REF!</definedName>
    <definedName name="LOENTREPISO" localSheetId="3">#REF!</definedName>
    <definedName name="LOENTREPISO" localSheetId="4">#REF!</definedName>
    <definedName name="LOENTREPISO" localSheetId="5">#REF!</definedName>
    <definedName name="LOENTREPISO" localSheetId="6">#REF!</definedName>
    <definedName name="LOENTREPISO" localSheetId="7">#REF!</definedName>
    <definedName name="LOENTREPISO">#REF!</definedName>
    <definedName name="lomaba1" localSheetId="2">[25]Volumenes!#REF!</definedName>
    <definedName name="lomaba1" localSheetId="3">[25]Volumenes!#REF!</definedName>
    <definedName name="lomaba1" localSheetId="4">[25]Volumenes!#REF!</definedName>
    <definedName name="lomaba1" localSheetId="5">[25]Volumenes!#REF!</definedName>
    <definedName name="lomaba1" localSheetId="6">[25]Volumenes!#REF!</definedName>
    <definedName name="lomaba1" localSheetId="7">[25]Volumenes!#REF!</definedName>
    <definedName name="lomaba1">[25]Volumenes!#REF!</definedName>
    <definedName name="lomaba2" localSheetId="2">[25]Volumenes!#REF!</definedName>
    <definedName name="lomaba2" localSheetId="3">[25]Volumenes!#REF!</definedName>
    <definedName name="lomaba2" localSheetId="4">[25]Volumenes!#REF!</definedName>
    <definedName name="lomaba2" localSheetId="5">[25]Volumenes!#REF!</definedName>
    <definedName name="lomaba2" localSheetId="6">[25]Volumenes!#REF!</definedName>
    <definedName name="lomaba2" localSheetId="7">[25]Volumenes!#REF!</definedName>
    <definedName name="lomaba2">[25]Volumenes!#REF!</definedName>
    <definedName name="lomaba3" localSheetId="2">[25]Volumenes!#REF!</definedName>
    <definedName name="lomaba3" localSheetId="4">[25]Volumenes!#REF!</definedName>
    <definedName name="lomaba3" localSheetId="7">[25]Volumenes!#REF!</definedName>
    <definedName name="lomaba3">[25]Volumenes!#REF!</definedName>
    <definedName name="lomabacaset" localSheetId="2">[25]Volumenes!#REF!</definedName>
    <definedName name="lomabacaset" localSheetId="4">[25]Volumenes!#REF!</definedName>
    <definedName name="lomabacaset" localSheetId="7">[25]Volumenes!#REF!</definedName>
    <definedName name="lomabacaset">[25]Volumenes!#REF!</definedName>
    <definedName name="lomaciz3" localSheetId="2">[25]Volumenes!#REF!</definedName>
    <definedName name="lomaciz3" localSheetId="4">[25]Volumenes!#REF!</definedName>
    <definedName name="lomaciz3" localSheetId="7">[25]Volumenes!#REF!</definedName>
    <definedName name="lomaciz3">[25]Volumenes!#REF!</definedName>
    <definedName name="LOMACIZA" localSheetId="2">#REF!</definedName>
    <definedName name="LOMACIZA" localSheetId="3">#REF!</definedName>
    <definedName name="LOMACIZA" localSheetId="4">#REF!</definedName>
    <definedName name="LOMACIZA" localSheetId="5">#REF!</definedName>
    <definedName name="LOMACIZA" localSheetId="6">#REF!</definedName>
    <definedName name="LOMACIZA" localSheetId="7">#REF!</definedName>
    <definedName name="LOMACIZA">#REF!</definedName>
    <definedName name="los" localSheetId="2">'[34]Pres. '!#REF!</definedName>
    <definedName name="los" localSheetId="3">'[34]Pres. '!#REF!</definedName>
    <definedName name="los" localSheetId="4">'[34]Pres. '!#REF!</definedName>
    <definedName name="los" localSheetId="5">'[34]Pres. '!#REF!</definedName>
    <definedName name="los" localSheetId="6">'[34]Pres. '!#REF!</definedName>
    <definedName name="los" localSheetId="7">'[34]Pres. '!#REF!</definedName>
    <definedName name="los">'[34]Pres. '!#REF!</definedName>
    <definedName name="losa" localSheetId="2">#REF!</definedName>
    <definedName name="losa" localSheetId="3">#REF!</definedName>
    <definedName name="losa" localSheetId="4">#REF!</definedName>
    <definedName name="losa" localSheetId="5">#REF!</definedName>
    <definedName name="losa" localSheetId="6">#REF!</definedName>
    <definedName name="losa" localSheetId="7">#REF!</definedName>
    <definedName name="losa">#REF!</definedName>
    <definedName name="Losa.1er.Entrepiso.Villas" localSheetId="2">#REF!</definedName>
    <definedName name="Losa.1er.Entrepiso.Villas" localSheetId="4">#REF!</definedName>
    <definedName name="Losa.1er.Entrepiso.Villas" localSheetId="7">#REF!</definedName>
    <definedName name="Losa.1er.Entrepiso.Villas">#REF!</definedName>
    <definedName name="Losa.1erN" localSheetId="2">#REF!</definedName>
    <definedName name="Losa.1erN" localSheetId="4">#REF!</definedName>
    <definedName name="Losa.1erN" localSheetId="7">#REF!</definedName>
    <definedName name="Losa.1erN">#REF!</definedName>
    <definedName name="Losa.1erN.Mod.I" localSheetId="2">#REF!</definedName>
    <definedName name="Losa.1erN.Mod.I" localSheetId="4">#REF!</definedName>
    <definedName name="Losa.1erN.Mod.I" localSheetId="7">#REF!</definedName>
    <definedName name="Losa.1erN.Mod.I">#REF!</definedName>
    <definedName name="Losa.2do.Entrepiso.Villas" localSheetId="2">#REF!</definedName>
    <definedName name="Losa.2do.Entrepiso.Villas" localSheetId="4">#REF!</definedName>
    <definedName name="Losa.2do.Entrepiso.Villas" localSheetId="7">#REF!</definedName>
    <definedName name="Losa.2do.Entrepiso.Villas">#REF!</definedName>
    <definedName name="Losa.2doN" localSheetId="2">#REF!</definedName>
    <definedName name="Losa.2doN" localSheetId="4">#REF!</definedName>
    <definedName name="Losa.2doN" localSheetId="7">#REF!</definedName>
    <definedName name="Losa.2doN">#REF!</definedName>
    <definedName name="Losa.2doN.Mod.I" localSheetId="2">#REF!</definedName>
    <definedName name="Losa.2doN.Mod.I" localSheetId="4">#REF!</definedName>
    <definedName name="Losa.2doN.Mod.I" localSheetId="7">#REF!</definedName>
    <definedName name="Losa.2doN.Mod.I">#REF!</definedName>
    <definedName name="Losa.3erN" localSheetId="2">#REF!</definedName>
    <definedName name="Losa.3erN" localSheetId="4">#REF!</definedName>
    <definedName name="Losa.3erN" localSheetId="7">#REF!</definedName>
    <definedName name="Losa.3erN">#REF!</definedName>
    <definedName name="Losa.3erN.Mod.I" localSheetId="2">#REF!</definedName>
    <definedName name="Losa.3erN.Mod.I" localSheetId="4">#REF!</definedName>
    <definedName name="Losa.3erN.Mod.I" localSheetId="7">#REF!</definedName>
    <definedName name="Losa.3erN.Mod.I">#REF!</definedName>
    <definedName name="Losa.4toN.Mod.I" localSheetId="2">#REF!</definedName>
    <definedName name="Losa.4toN.Mod.I" localSheetId="4">#REF!</definedName>
    <definedName name="Losa.4toN.Mod.I" localSheetId="7">#REF!</definedName>
    <definedName name="Losa.4toN.Mod.I">#REF!</definedName>
    <definedName name="Losa.Aligerada" localSheetId="2">#REF!</definedName>
    <definedName name="Losa.Aligerada" localSheetId="4">#REF!</definedName>
    <definedName name="Losa.Aligerada" localSheetId="7">#REF!</definedName>
    <definedName name="Losa.Aligerada">#REF!</definedName>
    <definedName name="losa.Cierre.Columnas.Villas" localSheetId="2">#REF!</definedName>
    <definedName name="losa.Cierre.Columnas.Villas" localSheetId="4">#REF!</definedName>
    <definedName name="losa.Cierre.Columnas.Villas" localSheetId="7">#REF!</definedName>
    <definedName name="losa.Cierre.Columnas.Villas">#REF!</definedName>
    <definedName name="Losa.Cierre.encimeras.Villas" localSheetId="2">#REF!</definedName>
    <definedName name="Losa.Cierre.encimeras.Villas" localSheetId="4">#REF!</definedName>
    <definedName name="Losa.Cierre.encimeras.Villas" localSheetId="7">#REF!</definedName>
    <definedName name="Losa.Cierre.encimeras.Villas">#REF!</definedName>
    <definedName name="losa.de.piso.10cm.m2">[99]Análisis!$D$242</definedName>
    <definedName name="losa.edif.Oficinas" localSheetId="2">#REF!</definedName>
    <definedName name="losa.edif.Oficinas" localSheetId="3">#REF!</definedName>
    <definedName name="losa.edif.Oficinas" localSheetId="4">#REF!</definedName>
    <definedName name="losa.edif.Oficinas" localSheetId="5">#REF!</definedName>
    <definedName name="losa.edif.Oficinas" localSheetId="6">#REF!</definedName>
    <definedName name="losa.edif.Oficinas" localSheetId="7">#REF!</definedName>
    <definedName name="losa.edif.Oficinas">#REF!</definedName>
    <definedName name="losa.edif.parqueo" localSheetId="2">#REF!</definedName>
    <definedName name="losa.edif.parqueo" localSheetId="4">#REF!</definedName>
    <definedName name="losa.edif.parqueo" localSheetId="7">#REF!</definedName>
    <definedName name="losa.edif.parqueo">#REF!</definedName>
    <definedName name="losa.entrepiso.villas" localSheetId="2">#REF!</definedName>
    <definedName name="losa.entrepiso.villas" localSheetId="4">#REF!</definedName>
    <definedName name="losa.entrepiso.villas" localSheetId="7">#REF!</definedName>
    <definedName name="losa.entrepiso.villas">#REF!</definedName>
    <definedName name="Losa.Fondo">[60]Análisis!$D$241</definedName>
    <definedName name="losa.fundacion.15cm" localSheetId="2">#REF!</definedName>
    <definedName name="losa.fundacion.15cm" localSheetId="3">#REF!</definedName>
    <definedName name="losa.fundacion.15cm" localSheetId="4">#REF!</definedName>
    <definedName name="losa.fundacion.15cm" localSheetId="5">#REF!</definedName>
    <definedName name="losa.fundacion.15cm" localSheetId="6">#REF!</definedName>
    <definedName name="losa.fundacion.15cm" localSheetId="7">#REF!</definedName>
    <definedName name="losa.fundacion.15cm">#REF!</definedName>
    <definedName name="losa.fundacion.20cm">[99]Análisis!$D$503</definedName>
    <definedName name="Losa.Horm.Arm.Administracion" localSheetId="2">#REF!</definedName>
    <definedName name="Losa.Horm.Arm.Administracion" localSheetId="3">#REF!</definedName>
    <definedName name="Losa.Horm.Arm.Administracion" localSheetId="4">#REF!</definedName>
    <definedName name="Losa.Horm.Arm.Administracion" localSheetId="5">#REF!</definedName>
    <definedName name="Losa.Horm.Arm.Administracion" localSheetId="6">#REF!</definedName>
    <definedName name="Losa.Horm.Arm.Administracion" localSheetId="7">#REF!</definedName>
    <definedName name="Losa.Horm.Arm.Administracion">#REF!</definedName>
    <definedName name="Losa.Horm.Arm.Piso.Estanque" localSheetId="2">#REF!</definedName>
    <definedName name="Losa.Horm.Arm.Piso.Estanque" localSheetId="4">#REF!</definedName>
    <definedName name="Losa.Horm.Arm.Piso.Estanque" localSheetId="7">#REF!</definedName>
    <definedName name="Losa.Horm.Arm.Piso.Estanque">#REF!</definedName>
    <definedName name="Losa.horm.Visto.Area.Noble" localSheetId="2">#REF!</definedName>
    <definedName name="Losa.horm.Visto.Area.Noble" localSheetId="4">#REF!</definedName>
    <definedName name="Losa.horm.Visto.Area.Noble" localSheetId="7">#REF!</definedName>
    <definedName name="Losa.horm.Visto.Area.Noble">#REF!</definedName>
    <definedName name="Losa.Horm.Visto.Comedor" localSheetId="2">#REF!</definedName>
    <definedName name="Losa.Horm.Visto.Comedor" localSheetId="4">#REF!</definedName>
    <definedName name="Losa.Horm.Visto.Comedor" localSheetId="7">#REF!</definedName>
    <definedName name="Losa.Horm.Visto.Comedor">#REF!</definedName>
    <definedName name="Losa.Horm.Visto.Espectaculos" localSheetId="2">#REF!</definedName>
    <definedName name="Losa.Horm.Visto.Espectaculos" localSheetId="4">#REF!</definedName>
    <definedName name="Losa.Horm.Visto.Espectaculos" localSheetId="7">#REF!</definedName>
    <definedName name="Losa.Horm.Visto.Espectaculos">#REF!</definedName>
    <definedName name="Losa.Maciza.12cm.3.8a25AD" localSheetId="2">#REF!</definedName>
    <definedName name="Losa.Maciza.12cm.3.8a25AD" localSheetId="4">#REF!</definedName>
    <definedName name="Losa.Maciza.12cm.3.8a25AD" localSheetId="7">#REF!</definedName>
    <definedName name="Losa.Maciza.12cm.3.8a25AD">#REF!</definedName>
    <definedName name="Losa.Piso.0.08">[60]Análisis!$D$274</definedName>
    <definedName name="Losa.Piso.10cm" localSheetId="2">#REF!</definedName>
    <definedName name="Losa.Piso.10cm" localSheetId="3">#REF!</definedName>
    <definedName name="Losa.Piso.10cm" localSheetId="4">#REF!</definedName>
    <definedName name="Losa.Piso.10cm" localSheetId="5">#REF!</definedName>
    <definedName name="Losa.Piso.10cm" localSheetId="6">#REF!</definedName>
    <definedName name="Losa.Piso.10cm" localSheetId="7">#REF!</definedName>
    <definedName name="Losa.Piso.10cm">#REF!</definedName>
    <definedName name="Losa.Piso.15cm.Cocina" localSheetId="2">#REF!</definedName>
    <definedName name="Losa.Piso.15cm.Cocina" localSheetId="4">#REF!</definedName>
    <definedName name="Losa.Piso.15cm.Cocina" localSheetId="7">#REF!</definedName>
    <definedName name="Losa.Piso.15cm.Cocina">#REF!</definedName>
    <definedName name="Losa.piso.8cm">[89]Análisis!$N$439</definedName>
    <definedName name="Losa.plana.12cm" localSheetId="2">[65]Análisis!#REF!</definedName>
    <definedName name="Losa.plana.12cm" localSheetId="3">[65]Análisis!#REF!</definedName>
    <definedName name="Losa.plana.12cm" localSheetId="4">[65]Análisis!#REF!</definedName>
    <definedName name="Losa.plana.12cm" localSheetId="5">[65]Análisis!#REF!</definedName>
    <definedName name="Losa.plana.12cm" localSheetId="6">[65]Análisis!#REF!</definedName>
    <definedName name="Losa.plana.12cm" localSheetId="7">[65]Análisis!#REF!</definedName>
    <definedName name="Losa.plana.12cm">[65]Análisis!#REF!</definedName>
    <definedName name="losa.plasbau.panel10.8" localSheetId="2">#REF!</definedName>
    <definedName name="losa.plasbau.panel10.8" localSheetId="3">#REF!</definedName>
    <definedName name="losa.plasbau.panel10.8" localSheetId="4">#REF!</definedName>
    <definedName name="losa.plasbau.panel10.8" localSheetId="5">#REF!</definedName>
    <definedName name="losa.plasbau.panel10.8" localSheetId="6">#REF!</definedName>
    <definedName name="losa.plasbau.panel10.8" localSheetId="7">#REF!</definedName>
    <definedName name="losa.plasbau.panel10.8">#REF!</definedName>
    <definedName name="losa.plasbau.panel10.8.sin.malla" localSheetId="2">#REF!</definedName>
    <definedName name="losa.plasbau.panel10.8.sin.malla" localSheetId="4">#REF!</definedName>
    <definedName name="losa.plasbau.panel10.8.sin.malla" localSheetId="7">#REF!</definedName>
    <definedName name="losa.plasbau.panel10.8.sin.malla">#REF!</definedName>
    <definedName name="losa.plasbau.panel10.8.sin.malla.en.techo.incl" localSheetId="2">#REF!</definedName>
    <definedName name="losa.plasbau.panel10.8.sin.malla.en.techo.incl" localSheetId="4">#REF!</definedName>
    <definedName name="losa.plasbau.panel10.8.sin.malla.en.techo.incl" localSheetId="7">#REF!</definedName>
    <definedName name="losa.plasbau.panel10.8.sin.malla.en.techo.incl">#REF!</definedName>
    <definedName name="losa.plasbau.panel14.4" localSheetId="2">#REF!</definedName>
    <definedName name="losa.plasbau.panel14.4" localSheetId="4">#REF!</definedName>
    <definedName name="losa.plasbau.panel14.4" localSheetId="7">#REF!</definedName>
    <definedName name="losa.plasbau.panel14.4">#REF!</definedName>
    <definedName name="losa.plasbau.panel14.4sin.malla" localSheetId="2">#REF!</definedName>
    <definedName name="losa.plasbau.panel14.4sin.malla" localSheetId="4">#REF!</definedName>
    <definedName name="losa.plasbau.panel14.4sin.malla" localSheetId="7">#REF!</definedName>
    <definedName name="losa.plasbau.panel14.4sin.malla">#REF!</definedName>
    <definedName name="Losa.techo.Cocina" localSheetId="2">#REF!</definedName>
    <definedName name="Losa.techo.Cocina" localSheetId="4">#REF!</definedName>
    <definedName name="Losa.techo.Cocina" localSheetId="7">#REF!</definedName>
    <definedName name="Losa.techo.Cocina">#REF!</definedName>
    <definedName name="Losa.techo.Inclinada">[60]Análisis!$D$256</definedName>
    <definedName name="losa.techo.Villa" localSheetId="2">#REF!</definedName>
    <definedName name="losa.techo.Villa" localSheetId="3">#REF!</definedName>
    <definedName name="losa.techo.Villa" localSheetId="4">#REF!</definedName>
    <definedName name="losa.techo.Villa" localSheetId="5">#REF!</definedName>
    <definedName name="losa.techo.Villa" localSheetId="6">#REF!</definedName>
    <definedName name="losa.techo.Villa" localSheetId="7">#REF!</definedName>
    <definedName name="losa.techo.Villa">#REF!</definedName>
    <definedName name="Losa.Techo.Villas" localSheetId="2">#REF!</definedName>
    <definedName name="Losa.Techo.Villas" localSheetId="4">#REF!</definedName>
    <definedName name="Losa.Techo.Villas" localSheetId="7">#REF!</definedName>
    <definedName name="Losa.Techo.Villas">#REF!</definedName>
    <definedName name="losa.vuelo" localSheetId="2">#REF!</definedName>
    <definedName name="losa.vuelo" localSheetId="4">#REF!</definedName>
    <definedName name="losa.vuelo" localSheetId="7">#REF!</definedName>
    <definedName name="losa.vuelo">#REF!</definedName>
    <definedName name="LOSA0.05" localSheetId="2">#REF!</definedName>
    <definedName name="LOSA0.05" localSheetId="4">#REF!</definedName>
    <definedName name="LOSA0.05" localSheetId="7">#REF!</definedName>
    <definedName name="LOSA0.05">#REF!</definedName>
    <definedName name="LOSA12" localSheetId="2">#REF!</definedName>
    <definedName name="LOSA12" localSheetId="4">#REF!</definedName>
    <definedName name="LOSA12" localSheetId="7">#REF!</definedName>
    <definedName name="LOSA12">#REF!</definedName>
    <definedName name="Losa1erN.Mod.II" localSheetId="2">#REF!</definedName>
    <definedName name="Losa1erN.Mod.II" localSheetId="4">#REF!</definedName>
    <definedName name="Losa1erN.Mod.II" localSheetId="7">#REF!</definedName>
    <definedName name="Losa1erN.Mod.II">#REF!</definedName>
    <definedName name="LOSA20" localSheetId="2">#REF!</definedName>
    <definedName name="LOSA20" localSheetId="4">#REF!</definedName>
    <definedName name="LOSA20" localSheetId="7">#REF!</definedName>
    <definedName name="LOSA20">#REF!</definedName>
    <definedName name="Losa2doN.Mod.II" localSheetId="2">#REF!</definedName>
    <definedName name="Losa2doN.Mod.II" localSheetId="4">#REF!</definedName>
    <definedName name="Losa2doN.Mod.II" localSheetId="7">#REF!</definedName>
    <definedName name="Losa2doN.Mod.II">#REF!</definedName>
    <definedName name="LOSA30" localSheetId="2">#REF!</definedName>
    <definedName name="LOSA30" localSheetId="4">#REF!</definedName>
    <definedName name="LOSA30" localSheetId="7">#REF!</definedName>
    <definedName name="LOSA30">#REF!</definedName>
    <definedName name="Losa3erN.Mod.II" localSheetId="2">#REF!</definedName>
    <definedName name="Losa3erN.Mod.II" localSheetId="4">#REF!</definedName>
    <definedName name="Losa3erN.Mod.II" localSheetId="7">#REF!</definedName>
    <definedName name="Losa3erN.Mod.II">#REF!</definedName>
    <definedName name="Losa4toN.Mod.II" localSheetId="2">#REF!</definedName>
    <definedName name="Losa4toN.Mod.II" localSheetId="4">#REF!</definedName>
    <definedName name="Losa4toN.Mod.II" localSheetId="7">#REF!</definedName>
    <definedName name="Losa4toN.Mod.II">#REF!</definedName>
    <definedName name="Loseta.cemento.25x25" localSheetId="2">#REF!</definedName>
    <definedName name="Loseta.cemento.25x25" localSheetId="4">#REF!</definedName>
    <definedName name="Loseta.cemento.25x25" localSheetId="7">#REF!</definedName>
    <definedName name="Loseta.cemento.25x25">#REF!</definedName>
    <definedName name="Loseta.Quary.Tile" localSheetId="2">#REF!</definedName>
    <definedName name="Loseta.Quary.Tile" localSheetId="4">#REF!</definedName>
    <definedName name="Loseta.Quary.Tile" localSheetId="7">#REF!</definedName>
    <definedName name="Loseta.Quary.Tile">#REF!</definedName>
    <definedName name="Losetas_30x30_Italianas___S_350" localSheetId="2">[21]Insumos!#REF!</definedName>
    <definedName name="Losetas_30x30_Italianas___S_350" localSheetId="4">[21]Insumos!#REF!</definedName>
    <definedName name="Losetas_30x30_Italianas___S_350" localSheetId="7">[21]Insumos!#REF!</definedName>
    <definedName name="Losetas_30x30_Italianas___S_350">[21]Insumos!#REF!</definedName>
    <definedName name="Losetas_33x33_Italianas____Granito_Rosa" localSheetId="2">[21]Insumos!#REF!</definedName>
    <definedName name="Losetas_33x33_Italianas____Granito_Rosa" localSheetId="4">[21]Insumos!#REF!</definedName>
    <definedName name="Losetas_33x33_Italianas____Granito_Rosa" localSheetId="7">[21]Insumos!#REF!</definedName>
    <definedName name="Losetas_33x33_Italianas____Granito_Rosa">[21]Insumos!#REF!</definedName>
    <definedName name="Losetas_de_Barro_exagonal_Grande_C_Transp." localSheetId="2">[21]Insumos!#REF!</definedName>
    <definedName name="Losetas_de_Barro_exagonal_Grande_C_Transp." localSheetId="4">[21]Insumos!#REF!</definedName>
    <definedName name="Losetas_de_Barro_exagonal_Grande_C_Transp." localSheetId="7">[21]Insumos!#REF!</definedName>
    <definedName name="Losetas_de_Barro_exagonal_Grande_C_Transp.">[21]Insumos!#REF!</definedName>
    <definedName name="Losetas_de_Barro_Feria_Grande_C_Transp." localSheetId="2">[21]Insumos!#REF!</definedName>
    <definedName name="Losetas_de_Barro_Feria_Grande_C_Transp." localSheetId="4">[21]Insumos!#REF!</definedName>
    <definedName name="Losetas_de_Barro_Feria_Grande_C_Transp." localSheetId="7">[21]Insumos!#REF!</definedName>
    <definedName name="Losetas_de_Barro_Feria_Grande_C_Transp.">[21]Insumos!#REF!</definedName>
    <definedName name="LUBRICANTE" localSheetId="2">#REF!</definedName>
    <definedName name="LUBRICANTE" localSheetId="3">#REF!</definedName>
    <definedName name="LUBRICANTE" localSheetId="4">#REF!</definedName>
    <definedName name="LUBRICANTE" localSheetId="5">#REF!</definedName>
    <definedName name="LUBRICANTE" localSheetId="6">#REF!</definedName>
    <definedName name="LUBRICANTE" localSheetId="7">#REF!</definedName>
    <definedName name="LUBRICANTE" localSheetId="0">#REF!</definedName>
    <definedName name="LUBRICANTE">#REF!</definedName>
    <definedName name="lubricantes">[27]Materiales!$K$15</definedName>
    <definedName name="Luces.Camino" localSheetId="2">#REF!</definedName>
    <definedName name="Luces.Camino" localSheetId="3">#REF!</definedName>
    <definedName name="Luces.Camino" localSheetId="4">#REF!</definedName>
    <definedName name="Luces.Camino" localSheetId="5">#REF!</definedName>
    <definedName name="Luces.Camino" localSheetId="6">#REF!</definedName>
    <definedName name="Luces.Camino" localSheetId="7">#REF!</definedName>
    <definedName name="Luces.Camino">#REF!</definedName>
    <definedName name="luz" localSheetId="2">#REF!</definedName>
    <definedName name="luz" localSheetId="4">#REF!</definedName>
    <definedName name="luz" localSheetId="7">#REF!</definedName>
    <definedName name="luz">#REF!</definedName>
    <definedName name="LUZCENITAL" localSheetId="2">#REF!</definedName>
    <definedName name="LUZCENITAL" localSheetId="4">#REF!</definedName>
    <definedName name="LUZCENITAL" localSheetId="7">#REF!</definedName>
    <definedName name="LUZCENITAL">#REF!</definedName>
    <definedName name="luzg">[71]Analisis!$E$993</definedName>
    <definedName name="LUZPARQEMT" localSheetId="2">#REF!</definedName>
    <definedName name="LUZPARQEMT" localSheetId="3">#REF!</definedName>
    <definedName name="LUZPARQEMT" localSheetId="4">#REF!</definedName>
    <definedName name="LUZPARQEMT" localSheetId="5">#REF!</definedName>
    <definedName name="LUZPARQEMT" localSheetId="6">#REF!</definedName>
    <definedName name="LUZPARQEMT" localSheetId="7">#REF!</definedName>
    <definedName name="LUZPARQEMT">#REF!</definedName>
    <definedName name="M" localSheetId="2">[1]Presup.!#REF!</definedName>
    <definedName name="M" localSheetId="3">[1]Presup.!#REF!</definedName>
    <definedName name="M" localSheetId="4">[1]Presup.!#REF!</definedName>
    <definedName name="M" localSheetId="5">[1]Presup.!#REF!</definedName>
    <definedName name="M" localSheetId="6">[1]Presup.!#REF!</definedName>
    <definedName name="M" localSheetId="7">[1]Presup.!#REF!</definedName>
    <definedName name="M">[1]Presup.!#REF!</definedName>
    <definedName name="M.O._acero">'[49]LISTA DE PRECIO'!$C$12</definedName>
    <definedName name="M.O._acero_malla">'[49]LISTA DE PRECIO'!$C$13</definedName>
    <definedName name="M.O._Colocación_Cables_Postensados" localSheetId="2">[57]Insumos!#REF!</definedName>
    <definedName name="M.O._Colocación_Cables_Postensados" localSheetId="3">[57]Insumos!#REF!</definedName>
    <definedName name="M.O._Colocación_Cables_Postensados" localSheetId="4">[57]Insumos!#REF!</definedName>
    <definedName name="M.O._Colocación_Cables_Postensados" localSheetId="5">[57]Insumos!#REF!</definedName>
    <definedName name="M.O._Colocación_Cables_Postensados" localSheetId="6">[57]Insumos!#REF!</definedName>
    <definedName name="M.O._Colocación_Cables_Postensados" localSheetId="7">[57]Insumos!#REF!</definedName>
    <definedName name="M.O._Colocación_Cables_Postensados">[57]Insumos!#REF!</definedName>
    <definedName name="M.O._Colocación_Cables_Postensados_2">#N/A</definedName>
    <definedName name="M.O._Colocación_Cables_Postensados_3">#N/A</definedName>
    <definedName name="M.O._Colocación_Tabletas_Prefabricados" localSheetId="2">[57]Insumos!#REF!</definedName>
    <definedName name="M.O._Colocación_Tabletas_Prefabricados" localSheetId="3">[57]Insumos!#REF!</definedName>
    <definedName name="M.O._Colocación_Tabletas_Prefabricados" localSheetId="4">[57]Insumos!#REF!</definedName>
    <definedName name="M.O._Colocación_Tabletas_Prefabricados" localSheetId="5">[57]Insumos!#REF!</definedName>
    <definedName name="M.O._Colocación_Tabletas_Prefabricados" localSheetId="6">[57]Insumos!#REF!</definedName>
    <definedName name="M.O._Colocación_Tabletas_Prefabricados" localSheetId="7">[57]Insumos!#REF!</definedName>
    <definedName name="M.O._Colocación_Tabletas_Prefabricados">[57]Insumos!#REF!</definedName>
    <definedName name="M.O._Colocación_Tabletas_Prefabricados_2">#N/A</definedName>
    <definedName name="M.O._Colocación_Tabletas_Prefabricados_3">#N/A</definedName>
    <definedName name="M.O._Confección_Moldes" localSheetId="2">[57]Insumos!#REF!</definedName>
    <definedName name="M.O._Confección_Moldes" localSheetId="4">[57]Insumos!#REF!</definedName>
    <definedName name="M.O._Confección_Moldes" localSheetId="7">[57]Insumos!#REF!</definedName>
    <definedName name="M.O._Confección_Moldes">[57]Insumos!#REF!</definedName>
    <definedName name="M.O._Confección_Moldes_2">#N/A</definedName>
    <definedName name="M.O._Confección_Moldes_3">#N/A</definedName>
    <definedName name="M.O._Vigas_Postensadas__Incl._Cast." localSheetId="2">[57]Insumos!#REF!</definedName>
    <definedName name="M.O._Vigas_Postensadas__Incl._Cast." localSheetId="4">[57]Insumos!#REF!</definedName>
    <definedName name="M.O._Vigas_Postensadas__Incl._Cast." localSheetId="7">[57]Insumos!#REF!</definedName>
    <definedName name="M.O._Vigas_Postensadas__Incl._Cast.">[57]Insumos!#REF!</definedName>
    <definedName name="M.O._Vigas_Postensadas__Incl._Cast._2">#N/A</definedName>
    <definedName name="M.O._Vigas_Postensadas__Incl._Cast._3">#N/A</definedName>
    <definedName name="M.O.Acero.Escalera" localSheetId="2">#REF!</definedName>
    <definedName name="M.O.Acero.Escalera" localSheetId="3">#REF!</definedName>
    <definedName name="M.O.Acero.Escalera" localSheetId="4">#REF!</definedName>
    <definedName name="M.O.Acero.Escalera" localSheetId="5">#REF!</definedName>
    <definedName name="M.O.Acero.Escalera" localSheetId="6">#REF!</definedName>
    <definedName name="M.O.Acero.Escalera" localSheetId="7">#REF!</definedName>
    <definedName name="M.O.Acero.Escalera">#REF!</definedName>
    <definedName name="M.O.Acero.losa.Aligerada" localSheetId="2">#REF!</definedName>
    <definedName name="M.O.Acero.losa.Aligerada" localSheetId="4">#REF!</definedName>
    <definedName name="M.O.Acero.losa.Aligerada" localSheetId="7">#REF!</definedName>
    <definedName name="M.O.Acero.losa.Aligerada">#REF!</definedName>
    <definedName name="M.O.acero.Viga.Amarre" localSheetId="2">#REF!</definedName>
    <definedName name="M.O.acero.Viga.Amarre" localSheetId="4">#REF!</definedName>
    <definedName name="M.O.acero.Viga.Amarre" localSheetId="7">#REF!</definedName>
    <definedName name="M.O.acero.Viga.Amarre">#REF!</definedName>
    <definedName name="M.O.acero.vigasydinteles" localSheetId="2">#REF!</definedName>
    <definedName name="M.O.acero.vigasydinteles" localSheetId="4">#REF!</definedName>
    <definedName name="M.O.acero.vigasydinteles" localSheetId="7">#REF!</definedName>
    <definedName name="M.O.acero.vigasydinteles">#REF!</definedName>
    <definedName name="M.O.acero.zap.Muro" localSheetId="2">#REF!</definedName>
    <definedName name="M.O.acero.zap.Muro" localSheetId="4">#REF!</definedName>
    <definedName name="M.O.acero.zap.Muro" localSheetId="7">#REF!</definedName>
    <definedName name="M.O.acero.zap.Muro">#REF!</definedName>
    <definedName name="M.O.Colc.Mármol30x60" localSheetId="2">#REF!</definedName>
    <definedName name="M.O.Colc.Mármol30x60" localSheetId="4">#REF!</definedName>
    <definedName name="M.O.Colc.Mármol30x60" localSheetId="7">#REF!</definedName>
    <definedName name="M.O.Colc.Mármol30x60">#REF!</definedName>
    <definedName name="M.O.colo.Malla" localSheetId="2">#REF!</definedName>
    <definedName name="M.O.colo.Malla" localSheetId="4">#REF!</definedName>
    <definedName name="M.O.colo.Malla" localSheetId="7">#REF!</definedName>
    <definedName name="M.O.colo.Malla">#REF!</definedName>
    <definedName name="M.O.Coloc.Piso.cemento25x25" localSheetId="2">#REF!</definedName>
    <definedName name="M.O.Coloc.Piso.cemento25x25" localSheetId="4">#REF!</definedName>
    <definedName name="M.O.Coloc.Piso.cemento25x25" localSheetId="7">#REF!</definedName>
    <definedName name="M.O.Coloc.Piso.cemento25x25">#REF!</definedName>
    <definedName name="M.O.Coloc.Zocalo.cem.7x25cem." localSheetId="2">#REF!</definedName>
    <definedName name="M.O.Coloc.Zocalo.cem.7x25cem." localSheetId="4">#REF!</definedName>
    <definedName name="M.O.Coloc.Zocalo.cem.7x25cem." localSheetId="7">#REF!</definedName>
    <definedName name="M.O.Coloc.Zocalo.cem.7x25cem.">#REF!</definedName>
    <definedName name="M.O.Colocacion_de_Panel_Plastbau">'[49]LISTA DE PRECIO'!$C$14</definedName>
    <definedName name="M.O.Estrias" localSheetId="2">#REF!</definedName>
    <definedName name="M.O.Estrias" localSheetId="3">#REF!</definedName>
    <definedName name="M.O.Estrias" localSheetId="4">#REF!</definedName>
    <definedName name="M.O.Estrias" localSheetId="5">#REF!</definedName>
    <definedName name="M.O.Estrias" localSheetId="6">#REF!</definedName>
    <definedName name="M.O.Estrias" localSheetId="7">#REF!</definedName>
    <definedName name="M.O.Estrias">#REF!</definedName>
    <definedName name="M.O.Excavación.en.cal." localSheetId="2">#REF!</definedName>
    <definedName name="M.O.Excavación.en.cal." localSheetId="4">#REF!</definedName>
    <definedName name="M.O.Excavación.en.cal." localSheetId="7">#REF!</definedName>
    <definedName name="M.O.Excavación.en.cal.">#REF!</definedName>
    <definedName name="M.o.granito.en.piso">[60]Insumos!$E$91</definedName>
    <definedName name="M.O.Panete.pared.exterior" localSheetId="2">#REF!</definedName>
    <definedName name="M.O.Panete.pared.exterior" localSheetId="3">#REF!</definedName>
    <definedName name="M.O.Panete.pared.exterior" localSheetId="4">#REF!</definedName>
    <definedName name="M.O.Panete.pared.exterior" localSheetId="5">#REF!</definedName>
    <definedName name="M.O.Panete.pared.exterior" localSheetId="6">#REF!</definedName>
    <definedName name="M.O.Panete.pared.exterior" localSheetId="7">#REF!</definedName>
    <definedName name="M.O.Panete.pared.exterior">#REF!</definedName>
    <definedName name="M.O.Panete.techo.inclinado" localSheetId="2">#REF!</definedName>
    <definedName name="M.O.Panete.techo.inclinado" localSheetId="4">#REF!</definedName>
    <definedName name="M.O.Panete.techo.inclinado" localSheetId="7">#REF!</definedName>
    <definedName name="M.O.Panete.techo.inclinado">#REF!</definedName>
    <definedName name="M.O.Pañete.exterior" localSheetId="2">#REF!</definedName>
    <definedName name="M.O.Pañete.exterior" localSheetId="4">#REF!</definedName>
    <definedName name="M.O.Pañete.exterior" localSheetId="7">#REF!</definedName>
    <definedName name="M.O.Pañete.exterior">#REF!</definedName>
    <definedName name="M.O.Pintura.Exteriores" localSheetId="2">#REF!</definedName>
    <definedName name="M.O.Pintura.Exteriores" localSheetId="4">#REF!</definedName>
    <definedName name="M.O.Pintura.Exteriores" localSheetId="7">#REF!</definedName>
    <definedName name="M.O.Pintura.Exteriores">#REF!</definedName>
    <definedName name="M.O.Pintura.Int.">'[77]Costos Mano de Obra'!$O$52</definedName>
    <definedName name="M.O.Quicio.cem.7x25cm" localSheetId="2">#REF!</definedName>
    <definedName name="M.O.Quicio.cem.7x25cm" localSheetId="3">#REF!</definedName>
    <definedName name="M.O.Quicio.cem.7x25cm" localSheetId="4">#REF!</definedName>
    <definedName name="M.O.Quicio.cem.7x25cm" localSheetId="5">#REF!</definedName>
    <definedName name="M.O.Quicio.cem.7x25cm" localSheetId="6">#REF!</definedName>
    <definedName name="M.O.Quicio.cem.7x25cm" localSheetId="7">#REF!</definedName>
    <definedName name="M.O.Quicio.cem.7x25cm">#REF!</definedName>
    <definedName name="M.O.vaciado.columnas" localSheetId="2">#REF!</definedName>
    <definedName name="M.O.vaciado.columnas" localSheetId="4">#REF!</definedName>
    <definedName name="M.O.vaciado.columnas" localSheetId="7">#REF!</definedName>
    <definedName name="M.O.vaciado.columnas">#REF!</definedName>
    <definedName name="M.O.vaciado.dinteles" localSheetId="2">#REF!</definedName>
    <definedName name="M.O.vaciado.dinteles" localSheetId="4">#REF!</definedName>
    <definedName name="M.O.vaciado.dinteles" localSheetId="7">#REF!</definedName>
    <definedName name="M.O.vaciado.dinteles">#REF!</definedName>
    <definedName name="M.O.vaciado.vigas" localSheetId="2">#REF!</definedName>
    <definedName name="M.O.vaciado.vigas" localSheetId="4">#REF!</definedName>
    <definedName name="M.O.vaciado.vigas" localSheetId="7">#REF!</definedName>
    <definedName name="M.O.vaciado.vigas">#REF!</definedName>
    <definedName name="M.O.vaciado.zapata" localSheetId="2">#REF!</definedName>
    <definedName name="M.O.vaciado.zapata" localSheetId="4">#REF!</definedName>
    <definedName name="M.O.vaciado.zapata" localSheetId="7">#REF!</definedName>
    <definedName name="M.O.vaciado.zapata">#REF!</definedName>
    <definedName name="M_O_Armadura_Columna">[48]Insumos!$B$78:$D$78</definedName>
    <definedName name="M_O_Armadura_Dintel_y_Viga">[48]Insumos!$B$79:$D$79</definedName>
    <definedName name="M_O_Cantos">[48]Insumos!$B$99:$D$99</definedName>
    <definedName name="M_O_Carpintero_2da._Categoría">[48]Insumos!$B$96:$D$96</definedName>
    <definedName name="M_O_Cerámica_Italiana_en_Pared">[48]Insumos!$B$102:$D$102</definedName>
    <definedName name="M_O_Colocación_Adoquines">[48]Insumos!$B$104:$D$104</definedName>
    <definedName name="M_O_Colocación_de_Bloques_de_4">[48]Insumos!$B$105:$D$105</definedName>
    <definedName name="M_O_Colocación_de_Bloques_de_6">[48]Insumos!$B$106:$D$106</definedName>
    <definedName name="M_O_Colocación_de_Bloques_de_8">[48]Insumos!$B$107:$D$107</definedName>
    <definedName name="M_O_Colocación_Listelos">[48]Insumos!$B$114:$D$114</definedName>
    <definedName name="M_O_Colocación_Piso_Cerámica_Criolla">[48]Insumos!$B$108:$D$108</definedName>
    <definedName name="M_O_Colocación_Piso_de_Granito_40_X_40">[48]Insumos!$B$111:$D$111</definedName>
    <definedName name="M_O_Colocación_Zócalos_de_Cerámica">[48]Insumos!$B$113:$D$113</definedName>
    <definedName name="M_O_Confección_de_Andamios">[48]Insumos!$B$115:$D$115</definedName>
    <definedName name="M_O_Construcción_Acera_Frotada_y_Violinada">[48]Insumos!$B$116:$D$116</definedName>
    <definedName name="M_O_Corte_y_Amarre_de_Varilla">[48]Insumos!$B$119:$D$119</definedName>
    <definedName name="M_O_Elaboración__Vaciado_y_Frotado_Losa_de_Piso" localSheetId="2">[21]Insumos!#REF!</definedName>
    <definedName name="M_O_Elaboración__Vaciado_y_Frotado_Losa_de_Piso" localSheetId="3">[21]Insumos!#REF!</definedName>
    <definedName name="M_O_Elaboración__Vaciado_y_Frotado_Losa_de_Piso" localSheetId="4">[21]Insumos!#REF!</definedName>
    <definedName name="M_O_Elaboración__Vaciado_y_Frotado_Losa_de_Piso" localSheetId="5">[21]Insumos!#REF!</definedName>
    <definedName name="M_O_Elaboración__Vaciado_y_Frotado_Losa_de_Piso" localSheetId="6">[21]Insumos!#REF!</definedName>
    <definedName name="M_O_Elaboración__Vaciado_y_Frotado_Losa_de_Piso" localSheetId="7">[21]Insumos!#REF!</definedName>
    <definedName name="M_O_Elaboración__Vaciado_y_Frotado_Losa_de_Piso" localSheetId="0">[21]Insumos!#REF!</definedName>
    <definedName name="M_O_Elaboración__Vaciado_y_Frotado_Losa_de_Piso">[21]Insumos!#REF!</definedName>
    <definedName name="M_O_Elaboración_Cámara_Inspección">[48]Insumos!$B$120:$D$120</definedName>
    <definedName name="M_O_Elaboración_Trampa_de_Grasa">[48]Insumos!$B$121:$D$121</definedName>
    <definedName name="M_O_Encofrado_y_Desenc._Muros_Cara" localSheetId="2">[21]Insumos!#REF!</definedName>
    <definedName name="M_O_Encofrado_y_Desenc._Muros_Cara" localSheetId="3">[21]Insumos!#REF!</definedName>
    <definedName name="M_O_Encofrado_y_Desenc._Muros_Cara" localSheetId="4">[21]Insumos!#REF!</definedName>
    <definedName name="M_O_Encofrado_y_Desenc._Muros_Cara" localSheetId="5">[21]Insumos!#REF!</definedName>
    <definedName name="M_O_Encofrado_y_Desenc._Muros_Cara" localSheetId="6">[21]Insumos!#REF!</definedName>
    <definedName name="M_O_Encofrado_y_Desenc._Muros_Cara" localSheetId="7">[21]Insumos!#REF!</definedName>
    <definedName name="M_O_Encofrado_y_Desenc._Muros_Cara" localSheetId="0">[21]Insumos!#REF!</definedName>
    <definedName name="M_O_Encofrado_y_Desenc._Muros_Cara">[21]Insumos!#REF!</definedName>
    <definedName name="M_O_Envarillado_de_Escalera">[48]Insumos!$B$81:$D$81</definedName>
    <definedName name="M_O_Fino_de_Techo_Inclinado">[48]Insumos!$B$83:$D$83</definedName>
    <definedName name="M_O_Fino_de_Techo_Plano">[48]Insumos!$B$84:$D$84</definedName>
    <definedName name="M_O_Fraguache" localSheetId="2">[21]Insumos!#REF!</definedName>
    <definedName name="M_O_Fraguache" localSheetId="3">[21]Insumos!#REF!</definedName>
    <definedName name="M_O_Fraguache" localSheetId="4">[21]Insumos!#REF!</definedName>
    <definedName name="M_O_Fraguache" localSheetId="5">[21]Insumos!#REF!</definedName>
    <definedName name="M_O_Fraguache" localSheetId="6">[21]Insumos!#REF!</definedName>
    <definedName name="M_O_Fraguache" localSheetId="7">[21]Insumos!#REF!</definedName>
    <definedName name="M_O_Fraguache" localSheetId="0">[21]Insumos!#REF!</definedName>
    <definedName name="M_O_Fraguache">[21]Insumos!#REF!</definedName>
    <definedName name="M_O_Goteros_Colgantes">[48]Insumos!$B$85:$D$85</definedName>
    <definedName name="M_O_Llenado_de_huecos">[48]Insumos!$B$86:$D$86</definedName>
    <definedName name="M_O_Maestro">[48]Insumos!$B$87:$D$87</definedName>
    <definedName name="M_O_Malla_Eléctro_Soldada" localSheetId="2">[21]Insumos!#REF!</definedName>
    <definedName name="M_O_Malla_Eléctro_Soldada" localSheetId="3">[21]Insumos!#REF!</definedName>
    <definedName name="M_O_Malla_Eléctro_Soldada" localSheetId="4">[21]Insumos!#REF!</definedName>
    <definedName name="M_O_Malla_Eléctro_Soldada" localSheetId="5">[21]Insumos!#REF!</definedName>
    <definedName name="M_O_Malla_Eléctro_Soldada" localSheetId="6">[21]Insumos!#REF!</definedName>
    <definedName name="M_O_Malla_Eléctro_Soldada" localSheetId="7">[21]Insumos!#REF!</definedName>
    <definedName name="M_O_Malla_Eléctro_Soldada" localSheetId="0">[21]Insumos!#REF!</definedName>
    <definedName name="M_O_Malla_Eléctro_Soldada">[21]Insumos!#REF!</definedName>
    <definedName name="M_O_Obrero_Ligado">[48]Insumos!$B$88:$D$88</definedName>
    <definedName name="M_O_Pañete_Maestreado_Exterior">[48]Insumos!$B$91:$D$91</definedName>
    <definedName name="M_O_Pañete_Maestreado_Interior">[48]Insumos!$B$92:$D$92</definedName>
    <definedName name="M_O_Preparación_del_Terreno">[48]Insumos!$B$94:$D$94</definedName>
    <definedName name="M_O_Quintal_Trabajado">[48]Insumos!$B$77:$D$77</definedName>
    <definedName name="M_O_Regado__Compactación__Mojado__Trasl.Mat.__A_M">[48]Insumos!$B$132:$D$132</definedName>
    <definedName name="M_O_Regado_Mojado_y_Apisonado____Material_Granular_y_Arena" localSheetId="2">[21]Insumos!#REF!</definedName>
    <definedName name="M_O_Regado_Mojado_y_Apisonado____Material_Granular_y_Arena" localSheetId="3">[21]Insumos!#REF!</definedName>
    <definedName name="M_O_Regado_Mojado_y_Apisonado____Material_Granular_y_Arena" localSheetId="4">[21]Insumos!#REF!</definedName>
    <definedName name="M_O_Regado_Mojado_y_Apisonado____Material_Granular_y_Arena" localSheetId="5">[21]Insumos!#REF!</definedName>
    <definedName name="M_O_Regado_Mojado_y_Apisonado____Material_Granular_y_Arena" localSheetId="6">[21]Insumos!#REF!</definedName>
    <definedName name="M_O_Regado_Mojado_y_Apisonado____Material_Granular_y_Arena" localSheetId="7">[21]Insumos!#REF!</definedName>
    <definedName name="M_O_Regado_Mojado_y_Apisonado____Material_Granular_y_Arena" localSheetId="0">[21]Insumos!#REF!</definedName>
    <definedName name="M_O_Regado_Mojado_y_Apisonado____Material_Granular_y_Arena">[21]Insumos!#REF!</definedName>
    <definedName name="M_O_Repello" localSheetId="2">[21]Insumos!#REF!</definedName>
    <definedName name="M_O_Repello" localSheetId="3">[21]Insumos!#REF!</definedName>
    <definedName name="M_O_Repello" localSheetId="4">[21]Insumos!#REF!</definedName>
    <definedName name="M_O_Repello" localSheetId="5">[21]Insumos!#REF!</definedName>
    <definedName name="M_O_Repello" localSheetId="6">[21]Insumos!#REF!</definedName>
    <definedName name="M_O_Repello" localSheetId="7">[21]Insumos!#REF!</definedName>
    <definedName name="M_O_Repello">[21]Insumos!#REF!</definedName>
    <definedName name="M_O_Subida_de_Acero_para_Losa">[48]Insumos!$B$82:$D$82</definedName>
    <definedName name="M_O_Subida_de_Materiales">[48]Insumos!$B$95:$D$95</definedName>
    <definedName name="M_O_Técnico_Calificado">[48]Insumos!$B$149:$D$149</definedName>
    <definedName name="M_O_Zabaletas">[48]Insumos!$B$98:$D$98</definedName>
    <definedName name="M2.Carp.Viga.Horm.Visto" localSheetId="2">#REF!</definedName>
    <definedName name="M2.Carp.Viga.Horm.Visto" localSheetId="3">#REF!</definedName>
    <definedName name="M2.Carp.Viga.Horm.Visto" localSheetId="4">#REF!</definedName>
    <definedName name="M2.Carp.Viga.Horm.Visto" localSheetId="5">#REF!</definedName>
    <definedName name="M2.Carp.Viga.Horm.Visto" localSheetId="6">#REF!</definedName>
    <definedName name="M2.Carp.Viga.Horm.Visto" localSheetId="7">#REF!</definedName>
    <definedName name="M2.Carp.Viga.Horm.Visto">#REF!</definedName>
    <definedName name="M2.Carpint.Columna.Conven." localSheetId="2">#REF!</definedName>
    <definedName name="M2.Carpint.Columna.Conven." localSheetId="4">#REF!</definedName>
    <definedName name="M2.Carpint.Columna.Conven." localSheetId="7">#REF!</definedName>
    <definedName name="M2.Carpint.Columna.Conven.">#REF!</definedName>
    <definedName name="M2.carpint.Columna.Horm.Visto" localSheetId="2">#REF!</definedName>
    <definedName name="M2.carpint.Columna.Horm.Visto" localSheetId="4">#REF!</definedName>
    <definedName name="M2.carpint.Columna.Horm.Visto" localSheetId="7">#REF!</definedName>
    <definedName name="M2.carpint.Columna.Horm.Visto">#REF!</definedName>
    <definedName name="M2.Carpint.Viga.Conven." localSheetId="2">#REF!</definedName>
    <definedName name="M2.Carpint.Viga.Conven." localSheetId="4">#REF!</definedName>
    <definedName name="M2.Carpint.Viga.Conven." localSheetId="7">#REF!</definedName>
    <definedName name="M2.Carpint.Viga.Conven.">#REF!</definedName>
    <definedName name="MA" localSheetId="2">#REF!</definedName>
    <definedName name="MA" localSheetId="3">#REF!</definedName>
    <definedName name="MA" localSheetId="4">#REF!</definedName>
    <definedName name="MA" localSheetId="5">#REF!</definedName>
    <definedName name="MA" localSheetId="6">#REF!</definedName>
    <definedName name="MA" localSheetId="7">#REF!</definedName>
    <definedName name="MA" localSheetId="0">#REF!</definedName>
    <definedName name="MA">#REF!</definedName>
    <definedName name="maaceromalla" localSheetId="2">#REF!</definedName>
    <definedName name="maaceromalla" localSheetId="4">#REF!</definedName>
    <definedName name="maaceromalla" localSheetId="7">#REF!</definedName>
    <definedName name="maaceromalla">#REF!</definedName>
    <definedName name="maaceronormal" localSheetId="2">#REF!</definedName>
    <definedName name="maaceronormal" localSheetId="4">#REF!</definedName>
    <definedName name="maaceronormal" localSheetId="7">#REF!</definedName>
    <definedName name="maaceronormal">#REF!</definedName>
    <definedName name="MACA" localSheetId="2">#REF!</definedName>
    <definedName name="MACA" localSheetId="3">#REF!</definedName>
    <definedName name="MACA" localSheetId="4">#REF!</definedName>
    <definedName name="MACA" localSheetId="5">#REF!</definedName>
    <definedName name="MACA" localSheetId="6">#REF!</definedName>
    <definedName name="MACA" localSheetId="7">#REF!</definedName>
    <definedName name="MACA" localSheetId="0">#REF!</definedName>
    <definedName name="MACA">#REF!</definedName>
    <definedName name="Maco">[39]Equipos!$E$15</definedName>
    <definedName name="MADCOL20X20">[25]Jornal!$D$116</definedName>
    <definedName name="MADCOL30X30" localSheetId="2">#REF!</definedName>
    <definedName name="MADCOL30X30" localSheetId="3">#REF!</definedName>
    <definedName name="MADCOL30X30" localSheetId="4">#REF!</definedName>
    <definedName name="MADCOL30X30" localSheetId="5">#REF!</definedName>
    <definedName name="MADCOL30X30" localSheetId="6">#REF!</definedName>
    <definedName name="MADCOL30X30" localSheetId="7">#REF!</definedName>
    <definedName name="MADCOL30X30">#REF!</definedName>
    <definedName name="MADCOL30X40" localSheetId="2">#REF!</definedName>
    <definedName name="MADCOL30X40" localSheetId="4">#REF!</definedName>
    <definedName name="MADCOL30X40" localSheetId="7">#REF!</definedName>
    <definedName name="MADCOL30X40">#REF!</definedName>
    <definedName name="MADCOL30X50" localSheetId="2">#REF!</definedName>
    <definedName name="MADCOL30X50" localSheetId="4">#REF!</definedName>
    <definedName name="MADCOL30X50" localSheetId="7">#REF!</definedName>
    <definedName name="MADCOL30X50">#REF!</definedName>
    <definedName name="MADCOL30X70" localSheetId="2">#REF!</definedName>
    <definedName name="MADCOL30X70" localSheetId="4">#REF!</definedName>
    <definedName name="MADCOL30X70" localSheetId="7">#REF!</definedName>
    <definedName name="MADCOL30X70">#REF!</definedName>
    <definedName name="MADCOL40X40" localSheetId="2">#REF!</definedName>
    <definedName name="MADCOL40X40" localSheetId="4">#REF!</definedName>
    <definedName name="MADCOL40X40" localSheetId="7">#REF!</definedName>
    <definedName name="MADCOL40X40">#REF!</definedName>
    <definedName name="MADCOL45X45" localSheetId="2">#REF!</definedName>
    <definedName name="MADCOL45X45" localSheetId="4">#REF!</definedName>
    <definedName name="MADCOL45X45" localSheetId="7">#REF!</definedName>
    <definedName name="MADCOL45X45">#REF!</definedName>
    <definedName name="MADCOL45X50" localSheetId="2">#REF!</definedName>
    <definedName name="MADCOL45X50" localSheetId="4">#REF!</definedName>
    <definedName name="MADCOL45X50" localSheetId="7">#REF!</definedName>
    <definedName name="MADCOL45X50">#REF!</definedName>
    <definedName name="MADCOL45X51" localSheetId="2">#REF!</definedName>
    <definedName name="MADCOL45X51" localSheetId="4">#REF!</definedName>
    <definedName name="MADCOL45X51" localSheetId="7">#REF!</definedName>
    <definedName name="MADCOL45X51">#REF!</definedName>
    <definedName name="MADCOL45X75" localSheetId="2">#REF!</definedName>
    <definedName name="MADCOL45X75" localSheetId="4">#REF!</definedName>
    <definedName name="MADCOL45X75" localSheetId="7">#REF!</definedName>
    <definedName name="MADCOL45X75">#REF!</definedName>
    <definedName name="MADCOLRED30" localSheetId="2">#REF!</definedName>
    <definedName name="MADCOLRED30" localSheetId="4">#REF!</definedName>
    <definedName name="MADCOLRED30" localSheetId="7">#REF!</definedName>
    <definedName name="MADCOLRED30">#REF!</definedName>
    <definedName name="MADE" localSheetId="2">#REF!</definedName>
    <definedName name="MADE" localSheetId="4">#REF!</definedName>
    <definedName name="MADE" localSheetId="5">#REF!</definedName>
    <definedName name="MADE" localSheetId="6">#REF!</definedName>
    <definedName name="MADE" localSheetId="7">#REF!</definedName>
    <definedName name="MADE">#REF!</definedName>
    <definedName name="MADEMTECHOHAMALLA" localSheetId="2">#REF!</definedName>
    <definedName name="MADEMTECHOHAMALLA" localSheetId="4">#REF!</definedName>
    <definedName name="MADEMTECHOHAMALLA" localSheetId="7">#REF!</definedName>
    <definedName name="MADEMTECHOHAMALLA">#REF!</definedName>
    <definedName name="MADEMTECHOHAVAR" localSheetId="2">#REF!</definedName>
    <definedName name="MADEMTECHOHAVAR" localSheetId="4">#REF!</definedName>
    <definedName name="MADEMTECHOHAVAR" localSheetId="7">#REF!</definedName>
    <definedName name="MADEMTECHOHAVAR">#REF!</definedName>
    <definedName name="MADERA" localSheetId="2">#REF!</definedName>
    <definedName name="MADERA" localSheetId="4">#REF!</definedName>
    <definedName name="MADERA" localSheetId="7">#REF!</definedName>
    <definedName name="MADERA">#REF!</definedName>
    <definedName name="Madera_2">#N/A</definedName>
    <definedName name="Madera_3">#N/A</definedName>
    <definedName name="MADERAC" localSheetId="2">#REF!</definedName>
    <definedName name="MADERAC" localSheetId="3">#REF!</definedName>
    <definedName name="MADERAC" localSheetId="4">#REF!</definedName>
    <definedName name="MADERAC" localSheetId="5">#REF!</definedName>
    <definedName name="MADERAC" localSheetId="6">#REF!</definedName>
    <definedName name="MADERAC" localSheetId="7">#REF!</definedName>
    <definedName name="MADERAC" localSheetId="0">#REF!</definedName>
    <definedName name="MADERAC">#REF!</definedName>
    <definedName name="MADERAS" localSheetId="2">#REF!</definedName>
    <definedName name="MADERAS" localSheetId="4">#REF!</definedName>
    <definedName name="MADERAS" localSheetId="7">#REF!</definedName>
    <definedName name="MADERAS">#REF!</definedName>
    <definedName name="MADINT15X20" localSheetId="2">#REF!</definedName>
    <definedName name="MADINT15X20" localSheetId="4">#REF!</definedName>
    <definedName name="MADINT15X20" localSheetId="7">#REF!</definedName>
    <definedName name="MADINT15X20">#REF!</definedName>
    <definedName name="MADLO3Y4AG" localSheetId="2">#REF!</definedName>
    <definedName name="MADLO3Y4AG" localSheetId="4">#REF!</definedName>
    <definedName name="MADLO3Y4AG" localSheetId="7">#REF!</definedName>
    <definedName name="MADLO3Y4AG">#REF!</definedName>
    <definedName name="MADLOPLA" localSheetId="2">#REF!</definedName>
    <definedName name="MADLOPLA" localSheetId="4">#REF!</definedName>
    <definedName name="MADLOPLA" localSheetId="7">#REF!</definedName>
    <definedName name="MADLOPLA">#REF!</definedName>
    <definedName name="MADMU" localSheetId="3">[5]Jornal!$D$134</definedName>
    <definedName name="MADMU" localSheetId="4">[5]Jornal!$D$134</definedName>
    <definedName name="MADMU" localSheetId="5">[5]Jornal!$D$134</definedName>
    <definedName name="MADMU" localSheetId="6">[5]Jornal!$D$134</definedName>
    <definedName name="MADMU" localSheetId="7">[5]Jornal!$D$134</definedName>
    <definedName name="MADMU" localSheetId="0">[5]Jornal!$D$134</definedName>
    <definedName name="MADMU">[6]Jornal!$D$134</definedName>
    <definedName name="MADRAMESC" localSheetId="2">#REF!</definedName>
    <definedName name="MADRAMESC" localSheetId="3">#REF!</definedName>
    <definedName name="MADRAMESC" localSheetId="4">#REF!</definedName>
    <definedName name="MADRAMESC" localSheetId="5">#REF!</definedName>
    <definedName name="MADRAMESC" localSheetId="6">#REF!</definedName>
    <definedName name="MADRAMESC" localSheetId="7">#REF!</definedName>
    <definedName name="MADRAMESC">#REF!</definedName>
    <definedName name="MADRAMESC2" localSheetId="2">#REF!</definedName>
    <definedName name="MADRAMESC2" localSheetId="4">#REF!</definedName>
    <definedName name="MADRAMESC2" localSheetId="7">#REF!</definedName>
    <definedName name="MADRAMESC2">#REF!</definedName>
    <definedName name="MADVI25X40" localSheetId="2">#REF!</definedName>
    <definedName name="MADVI25X40" localSheetId="4">#REF!</definedName>
    <definedName name="MADVI25X40" localSheetId="7">#REF!</definedName>
    <definedName name="MADVI25X40">#REF!</definedName>
    <definedName name="MADVI25X50" localSheetId="2">#REF!</definedName>
    <definedName name="MADVI25X50" localSheetId="4">#REF!</definedName>
    <definedName name="MADVI25X50" localSheetId="7">#REF!</definedName>
    <definedName name="MADVI25X50">#REF!</definedName>
    <definedName name="MADVIAM20A40" localSheetId="2">#REF!</definedName>
    <definedName name="MADVIAM20A40" localSheetId="4">#REF!</definedName>
    <definedName name="MADVIAM20A40" localSheetId="7">#REF!</definedName>
    <definedName name="MADVIAM20A40">#REF!</definedName>
    <definedName name="MADVIVAR25X40A65" localSheetId="2">#REF!</definedName>
    <definedName name="MADVIVAR25X40A65" localSheetId="4">#REF!</definedName>
    <definedName name="MADVIVAR25X40A65" localSheetId="7">#REF!</definedName>
    <definedName name="MADVIVAR25X40A65">#REF!</definedName>
    <definedName name="madvizap" localSheetId="2">#REF!</definedName>
    <definedName name="madvizap" localSheetId="4">#REF!</definedName>
    <definedName name="madvizap" localSheetId="7">#REF!</definedName>
    <definedName name="madvizap">#REF!</definedName>
    <definedName name="MAEL" localSheetId="2">#REF!</definedName>
    <definedName name="MAEL" localSheetId="4">#REF!</definedName>
    <definedName name="MAEL" localSheetId="5">#REF!</definedName>
    <definedName name="MAEL" localSheetId="6">#REF!</definedName>
    <definedName name="MAEL" localSheetId="7">#REF!</definedName>
    <definedName name="MAEL">#REF!</definedName>
    <definedName name="MAESTROCARP" localSheetId="2">[70]Ins!#REF!</definedName>
    <definedName name="MAESTROCARP" localSheetId="4">[70]Ins!#REF!</definedName>
    <definedName name="MAESTROCARP" localSheetId="7">[70]Ins!#REF!</definedName>
    <definedName name="MAESTROCARP">[70]Ins!#REF!</definedName>
    <definedName name="MAEX" localSheetId="2">#REF!</definedName>
    <definedName name="MAEX" localSheetId="3">#REF!</definedName>
    <definedName name="MAEX" localSheetId="4">#REF!</definedName>
    <definedName name="MAEX" localSheetId="5">#REF!</definedName>
    <definedName name="MAEX" localSheetId="6">#REF!</definedName>
    <definedName name="MAEX" localSheetId="7">#REF!</definedName>
    <definedName name="MAEX">#REF!</definedName>
    <definedName name="mall" localSheetId="2">'[34]Pres. '!#REF!</definedName>
    <definedName name="mall" localSheetId="3">'[34]Pres. '!#REF!</definedName>
    <definedName name="mall" localSheetId="4">'[34]Pres. '!#REF!</definedName>
    <definedName name="mall" localSheetId="5">'[34]Pres. '!#REF!</definedName>
    <definedName name="mall" localSheetId="6">'[34]Pres. '!#REF!</definedName>
    <definedName name="mall" localSheetId="7">'[34]Pres. '!#REF!</definedName>
    <definedName name="mall">'[34]Pres. '!#REF!</definedName>
    <definedName name="MALLA" localSheetId="2">#REF!</definedName>
    <definedName name="MALLA" localSheetId="3">#REF!</definedName>
    <definedName name="MALLA" localSheetId="4">#REF!</definedName>
    <definedName name="MALLA" localSheetId="5">#REF!</definedName>
    <definedName name="MALLA" localSheetId="6">#REF!</definedName>
    <definedName name="MALLA" localSheetId="7">#REF!</definedName>
    <definedName name="MALLA">#REF!</definedName>
    <definedName name="malla.elec.2.3x2.3.20x20" localSheetId="2">#REF!</definedName>
    <definedName name="malla.elec.2.3x2.3.20x20" localSheetId="4">#REF!</definedName>
    <definedName name="malla.elec.2.3x2.3.20x20" localSheetId="7">#REF!</definedName>
    <definedName name="malla.elec.2.3x2.3.20x20">#REF!</definedName>
    <definedName name="malla.elec.2.3x2.3.20x20.m2" localSheetId="2">#REF!</definedName>
    <definedName name="malla.elec.2.3x2.3.20x20.m2" localSheetId="4">#REF!</definedName>
    <definedName name="malla.elec.2.3x2.3.20x20.m2" localSheetId="7">#REF!</definedName>
    <definedName name="malla.elec.2.3x2.3.20x20.m2">#REF!</definedName>
    <definedName name="Malla.Elect.W2.3.15x15" localSheetId="2">#REF!</definedName>
    <definedName name="Malla.Elect.W2.3.15x15" localSheetId="4">#REF!</definedName>
    <definedName name="Malla.Elect.W2.3.15x15" localSheetId="7">#REF!</definedName>
    <definedName name="Malla.Elect.W2.3.15x15">#REF!</definedName>
    <definedName name="Malla.Elect.W2.3.15x15m2" localSheetId="2">#REF!</definedName>
    <definedName name="Malla.Elect.W2.3.15x15m2" localSheetId="4">#REF!</definedName>
    <definedName name="Malla.Elect.W2.3.15x15m2" localSheetId="7">#REF!</definedName>
    <definedName name="Malla.Elect.W2.3.15x15m2">#REF!</definedName>
    <definedName name="Malla.Elect.W2.5x20" localSheetId="2">#REF!</definedName>
    <definedName name="Malla.Elect.W2.5x20" localSheetId="4">#REF!</definedName>
    <definedName name="Malla.Elect.W2.5x20" localSheetId="7">#REF!</definedName>
    <definedName name="Malla.Elect.W2.5x20">#REF!</definedName>
    <definedName name="Malla_electrosoldada_15x15___W2.9x2.9">'[49]LISTA DE PRECIO'!$C$8</definedName>
    <definedName name="MALLA2.310X10">[35]Materiales!$D$709</definedName>
    <definedName name="MALLA2.315X15">[35]Materiales!$D$708</definedName>
    <definedName name="MALLACICL6HG" localSheetId="2">#REF!</definedName>
    <definedName name="MALLACICL6HG" localSheetId="3">#REF!</definedName>
    <definedName name="MALLACICL6HG" localSheetId="4">#REF!</definedName>
    <definedName name="MALLACICL6HG" localSheetId="5">#REF!</definedName>
    <definedName name="MALLACICL6HG" localSheetId="6">#REF!</definedName>
    <definedName name="MALLACICL6HG" localSheetId="7">#REF!</definedName>
    <definedName name="MALLACICL6HG" localSheetId="0">#REF!</definedName>
    <definedName name="MALLACICL6HG">#REF!</definedName>
    <definedName name="mallaelectrosoldada">[52]I.HORMIGON!$G$11</definedName>
    <definedName name="MALLAS" localSheetId="2">#REF!</definedName>
    <definedName name="MALLAS" localSheetId="3">#REF!</definedName>
    <definedName name="MALLAS" localSheetId="4">#REF!</definedName>
    <definedName name="MALLAS" localSheetId="5">#REF!</definedName>
    <definedName name="MALLAS" localSheetId="6">#REF!</definedName>
    <definedName name="MALLAS" localSheetId="7">#REF!</definedName>
    <definedName name="MALLAS" localSheetId="0">#REF!</definedName>
    <definedName name="MALLAS">#REF!</definedName>
    <definedName name="MAMPARAPINOTRAT" localSheetId="2">#REF!</definedName>
    <definedName name="MAMPARAPINOTRAT" localSheetId="4">#REF!</definedName>
    <definedName name="MAMPARAPINOTRAT" localSheetId="7">#REF!</definedName>
    <definedName name="MAMPARAPINOTRAT">#REF!</definedName>
    <definedName name="MAMPARAPINOTRATM2" localSheetId="2">#REF!</definedName>
    <definedName name="MAMPARAPINOTRATM2" localSheetId="4">#REF!</definedName>
    <definedName name="MAMPARAPINOTRATM2" localSheetId="7">#REF!</definedName>
    <definedName name="MAMPARAPINOTRATM2">#REF!</definedName>
    <definedName name="MANG34NEGRACALENT" localSheetId="2">#REF!</definedName>
    <definedName name="MANG34NEGRACALENT" localSheetId="4">#REF!</definedName>
    <definedName name="MANG34NEGRACALENT" localSheetId="7">#REF!</definedName>
    <definedName name="MANG34NEGRACALENT">#REF!</definedName>
    <definedName name="Mano_de_Obra_Acero" localSheetId="2">[57]Insumos!#REF!</definedName>
    <definedName name="Mano_de_Obra_Acero" localSheetId="4">[57]Insumos!#REF!</definedName>
    <definedName name="Mano_de_Obra_Acero" localSheetId="7">[57]Insumos!#REF!</definedName>
    <definedName name="Mano_de_Obra_Acero">[57]Insumos!#REF!</definedName>
    <definedName name="Mano_de_Obra_Acero_2">#N/A</definedName>
    <definedName name="Mano_de_Obra_Acero_3">#N/A</definedName>
    <definedName name="Mano_de_Obra_Madera" localSheetId="2">#REF!</definedName>
    <definedName name="Mano_de_Obra_Madera" localSheetId="3">#REF!</definedName>
    <definedName name="Mano_de_Obra_Madera" localSheetId="4">#REF!</definedName>
    <definedName name="Mano_de_Obra_Madera" localSheetId="5">#REF!</definedName>
    <definedName name="Mano_de_Obra_Madera" localSheetId="6">#REF!</definedName>
    <definedName name="Mano_de_Obra_Madera" localSheetId="7">#REF!</definedName>
    <definedName name="Mano_de_Obra_Madera">#REF!</definedName>
    <definedName name="Mano_de_Obra_Madera_2">#N/A</definedName>
    <definedName name="Mano_de_Obra_Madera_3">#N/A</definedName>
    <definedName name="MANOBRA" localSheetId="2">#REF!</definedName>
    <definedName name="MANOBRA" localSheetId="3">#REF!</definedName>
    <definedName name="MANOBRA" localSheetId="4">#REF!</definedName>
    <definedName name="MANOBRA" localSheetId="5">#REF!</definedName>
    <definedName name="MANOBRA" localSheetId="6">#REF!</definedName>
    <definedName name="MANOBRA" localSheetId="7">#REF!</definedName>
    <definedName name="MANOBRA">#REF!</definedName>
    <definedName name="MANT">[35]Materiales!$E$38</definedName>
    <definedName name="mantenimientodemoldes">[111]Análisis!$H$164</definedName>
    <definedName name="MANTTRANSITO">[125]MANT.TRANSITO!$H$27</definedName>
    <definedName name="MAPI" localSheetId="2">#REF!</definedName>
    <definedName name="MAPI" localSheetId="3">#REF!</definedName>
    <definedName name="MAPI" localSheetId="4">#REF!</definedName>
    <definedName name="MAPI" localSheetId="5">#REF!</definedName>
    <definedName name="MAPI" localSheetId="6">#REF!</definedName>
    <definedName name="MAPI" localSheetId="7">#REF!</definedName>
    <definedName name="MAPI" localSheetId="0">#REF!</definedName>
    <definedName name="MAPI">#REF!</definedName>
    <definedName name="MAPL" localSheetId="2">#REF!</definedName>
    <definedName name="MAPL" localSheetId="4">#REF!</definedName>
    <definedName name="MAPL" localSheetId="7">#REF!</definedName>
    <definedName name="MAPL">#REF!</definedName>
    <definedName name="MAQUITO" localSheetId="2">#REF!</definedName>
    <definedName name="MAQUITO" localSheetId="4">#REF!</definedName>
    <definedName name="MAQUITO" localSheetId="7">#REF!</definedName>
    <definedName name="MAQUITO">#REF!</definedName>
    <definedName name="MARCOCA" localSheetId="2">#REF!</definedName>
    <definedName name="MARCOCA" localSheetId="4">#REF!</definedName>
    <definedName name="MARCOCA" localSheetId="7">#REF!</definedName>
    <definedName name="MARCOCA">#REF!</definedName>
    <definedName name="MARCOPI" localSheetId="2">#REF!</definedName>
    <definedName name="MARCOPI" localSheetId="4">#REF!</definedName>
    <definedName name="MARCOPI" localSheetId="7">#REF!</definedName>
    <definedName name="MARCOPI">#REF!</definedName>
    <definedName name="Marcos_de_Pino_Americano" localSheetId="2">[21]Insumos!#REF!</definedName>
    <definedName name="Marcos_de_Pino_Americano" localSheetId="4">[21]Insumos!#REF!</definedName>
    <definedName name="Marcos_de_Pino_Americano" localSheetId="7">[21]Insumos!#REF!</definedName>
    <definedName name="Marcos_de_Pino_Americano">[21]Insumos!#REF!</definedName>
    <definedName name="Marmol" localSheetId="2">#REF!</definedName>
    <definedName name="Marmol" localSheetId="3">#REF!</definedName>
    <definedName name="Marmol" localSheetId="4">#REF!</definedName>
    <definedName name="Marmol" localSheetId="5">#REF!</definedName>
    <definedName name="Marmol" localSheetId="6">#REF!</definedName>
    <definedName name="Marmol" localSheetId="7">#REF!</definedName>
    <definedName name="Marmol">#REF!</definedName>
    <definedName name="Mármol.30x60" localSheetId="2">#REF!</definedName>
    <definedName name="Mármol.30x60" localSheetId="4">#REF!</definedName>
    <definedName name="Mármol.30x60" localSheetId="7">#REF!</definedName>
    <definedName name="Mármol.30x60">#REF!</definedName>
    <definedName name="Marmol.30x60.pared" localSheetId="2">#REF!</definedName>
    <definedName name="Marmol.30x60.pared" localSheetId="4">#REF!</definedName>
    <definedName name="Marmol.30x60.pared" localSheetId="7">#REF!</definedName>
    <definedName name="Marmol.30x60.pared">#REF!</definedName>
    <definedName name="Marmol.A.20x40" localSheetId="2">#REF!</definedName>
    <definedName name="Marmol.A.20x40" localSheetId="4">#REF!</definedName>
    <definedName name="Marmol.A.20x40" localSheetId="7">#REF!</definedName>
    <definedName name="Marmol.A.20x40">#REF!</definedName>
    <definedName name="marmol.A.40x40" localSheetId="2">#REF!</definedName>
    <definedName name="marmol.A.40x40" localSheetId="4">#REF!</definedName>
    <definedName name="marmol.A.40x40" localSheetId="7">#REF!</definedName>
    <definedName name="marmol.A.40x40">#REF!</definedName>
    <definedName name="marmol.B.40x40" localSheetId="2">#REF!</definedName>
    <definedName name="marmol.B.40x40" localSheetId="4">#REF!</definedName>
    <definedName name="marmol.B.40x40" localSheetId="7">#REF!</definedName>
    <definedName name="marmol.B.40x40">#REF!</definedName>
    <definedName name="Marmolina" localSheetId="2">#REF!</definedName>
    <definedName name="Marmolina" localSheetId="4">#REF!</definedName>
    <definedName name="Marmolina" localSheetId="7">#REF!</definedName>
    <definedName name="Marmolina">#REF!</definedName>
    <definedName name="MARMOLITE">[94]Analisis!$E$156</definedName>
    <definedName name="marmolpiso" localSheetId="2">#REF!</definedName>
    <definedName name="marmolpiso" localSheetId="3">#REF!</definedName>
    <definedName name="marmolpiso" localSheetId="4">#REF!</definedName>
    <definedName name="marmolpiso" localSheetId="5">#REF!</definedName>
    <definedName name="marmolpiso" localSheetId="6">#REF!</definedName>
    <definedName name="marmolpiso" localSheetId="7">#REF!</definedName>
    <definedName name="marmolpiso" localSheetId="0">#REF!</definedName>
    <definedName name="marmolpiso">#REF!</definedName>
    <definedName name="masilla.sheetrock">[95]Insumos!$L$40</definedName>
    <definedName name="Material_Base" localSheetId="2">[21]Insumos!#REF!</definedName>
    <definedName name="Material_Base" localSheetId="3">[21]Insumos!#REF!</definedName>
    <definedName name="Material_Base" localSheetId="4">[21]Insumos!#REF!</definedName>
    <definedName name="Material_Base" localSheetId="5">[21]Insumos!#REF!</definedName>
    <definedName name="Material_Base" localSheetId="6">[21]Insumos!#REF!</definedName>
    <definedName name="Material_Base" localSheetId="7">[21]Insumos!#REF!</definedName>
    <definedName name="Material_Base" localSheetId="0">[21]Insumos!#REF!</definedName>
    <definedName name="Material_Base">[21]Insumos!#REF!</definedName>
    <definedName name="Material_Granular____Cascajo_T_Yubazo" localSheetId="2">[21]Insumos!#REF!</definedName>
    <definedName name="Material_Granular____Cascajo_T_Yubazo" localSheetId="3">[21]Insumos!#REF!</definedName>
    <definedName name="Material_Granular____Cascajo_T_Yubazo" localSheetId="4">[21]Insumos!#REF!</definedName>
    <definedName name="Material_Granular____Cascajo_T_Yubazo" localSheetId="5">[21]Insumos!#REF!</definedName>
    <definedName name="Material_Granular____Cascajo_T_Yubazo" localSheetId="6">[21]Insumos!#REF!</definedName>
    <definedName name="Material_Granular____Cascajo_T_Yubazo" localSheetId="7">[21]Insumos!#REF!</definedName>
    <definedName name="Material_Granular____Cascajo_T_Yubazo">[21]Insumos!#REF!</definedName>
    <definedName name="MATINST" localSheetId="2">#REF!</definedName>
    <definedName name="MATINST" localSheetId="3">#REF!</definedName>
    <definedName name="MATINST" localSheetId="4">#REF!</definedName>
    <definedName name="MATINST" localSheetId="5">#REF!</definedName>
    <definedName name="MATINST" localSheetId="6">#REF!</definedName>
    <definedName name="MATINST" localSheetId="7">#REF!</definedName>
    <definedName name="MATINST" localSheetId="0">#REF!</definedName>
    <definedName name="MATINST">#REF!</definedName>
    <definedName name="MATOCO" localSheetId="2">#REF!</definedName>
    <definedName name="MATOCO" localSheetId="4">#REF!</definedName>
    <definedName name="MATOCO" localSheetId="7">#REF!</definedName>
    <definedName name="MATOCO">#REF!</definedName>
    <definedName name="MAVA" localSheetId="2">#REF!</definedName>
    <definedName name="MAVA" localSheetId="4">#REF!</definedName>
    <definedName name="MAVA" localSheetId="5">#REF!</definedName>
    <definedName name="MAVA" localSheetId="6">#REF!</definedName>
    <definedName name="MAVA" localSheetId="7">#REF!</definedName>
    <definedName name="MAVA">#REF!</definedName>
    <definedName name="MBEX" localSheetId="2">#REF!</definedName>
    <definedName name="MBEX" localSheetId="4">#REF!</definedName>
    <definedName name="MBEX" localSheetId="7">#REF!</definedName>
    <definedName name="MBEX">#REF!</definedName>
    <definedName name="MCEX" localSheetId="2">#REF!</definedName>
    <definedName name="MCEX" localSheetId="4">#REF!</definedName>
    <definedName name="MCEX" localSheetId="7">#REF!</definedName>
    <definedName name="MCEX">#REF!</definedName>
    <definedName name="MDEX" localSheetId="2">#REF!</definedName>
    <definedName name="MDEX" localSheetId="4">#REF!</definedName>
    <definedName name="MDEX" localSheetId="7">#REF!</definedName>
    <definedName name="MDEX">#REF!</definedName>
    <definedName name="MEDESFB23">[62]Mat!$D$62</definedName>
    <definedName name="Ménsula.2doN" localSheetId="2">#REF!</definedName>
    <definedName name="Ménsula.2doN" localSheetId="3">#REF!</definedName>
    <definedName name="Ménsula.2doN" localSheetId="4">#REF!</definedName>
    <definedName name="Ménsula.2doN" localSheetId="5">#REF!</definedName>
    <definedName name="Ménsula.2doN" localSheetId="6">#REF!</definedName>
    <definedName name="Ménsula.2doN" localSheetId="7">#REF!</definedName>
    <definedName name="Ménsula.2doN">#REF!</definedName>
    <definedName name="Ménsula.3er.nivel" localSheetId="2">#REF!</definedName>
    <definedName name="Ménsula.3er.nivel" localSheetId="4">#REF!</definedName>
    <definedName name="Ménsula.3er.nivel" localSheetId="7">#REF!</definedName>
    <definedName name="Ménsula.3er.nivel">#REF!</definedName>
    <definedName name="Ménsula.piso" localSheetId="2">#REF!</definedName>
    <definedName name="Ménsula.piso" localSheetId="4">#REF!</definedName>
    <definedName name="Ménsula.piso" localSheetId="7">#REF!</definedName>
    <definedName name="Ménsula.piso">#REF!</definedName>
    <definedName name="MES">'[118]OPERADORES EQUIPOS'!$I$3</definedName>
    <definedName name="meseta">'[115]Pres. Adic.Y'!$E$79</definedName>
    <definedName name="Meseta.10cm" localSheetId="2">#REF!</definedName>
    <definedName name="Meseta.10cm" localSheetId="3">#REF!</definedName>
    <definedName name="Meseta.10cm" localSheetId="4">#REF!</definedName>
    <definedName name="Meseta.10cm" localSheetId="5">#REF!</definedName>
    <definedName name="Meseta.10cm" localSheetId="6">#REF!</definedName>
    <definedName name="Meseta.10cm" localSheetId="7">#REF!</definedName>
    <definedName name="Meseta.10cm">#REF!</definedName>
    <definedName name="mesetaAI" localSheetId="3">'[126]PRESUPUESTO DE TERMINACION'!$G$85</definedName>
    <definedName name="mesetaAI" localSheetId="4">'[126]PRESUPUESTO DE TERMINACION'!$G$85</definedName>
    <definedName name="mesetaAI" localSheetId="5">'[126]PRESUPUESTO DE TERMINACION'!$G$85</definedName>
    <definedName name="mesetaAI" localSheetId="6">'[126]PRESUPUESTO DE TERMINACION'!$G$85</definedName>
    <definedName name="mesetaAI" localSheetId="7">'[126]PRESUPUESTO DE TERMINACION'!$G$85</definedName>
    <definedName name="mesetaAI" localSheetId="0">'[126]PRESUPUESTO DE TERMINACION'!$G$85</definedName>
    <definedName name="mesetaAI">'[127]PRESUPUESTO DE TERMINACION'!$G$85</definedName>
    <definedName name="Mez" localSheetId="2">#REF!</definedName>
    <definedName name="Mez" localSheetId="3">#REF!</definedName>
    <definedName name="Mez" localSheetId="4">#REF!</definedName>
    <definedName name="Mez" localSheetId="5">#REF!</definedName>
    <definedName name="Mez" localSheetId="6">#REF!</definedName>
    <definedName name="Mez" localSheetId="7">#REF!</definedName>
    <definedName name="Mez">#REF!</definedName>
    <definedName name="Mez.Antillana.bloques">[72]Insumos!$E$30</definedName>
    <definedName name="Mez.Antillana.Pañete">[72]Insumos!$E$31</definedName>
    <definedName name="Mez.Antillana.Pisos">[72]Insumos!$E$32</definedName>
    <definedName name="MEZCALAREPMOR" localSheetId="2">#REF!</definedName>
    <definedName name="MEZCALAREPMOR" localSheetId="3">#REF!</definedName>
    <definedName name="MEZCALAREPMOR" localSheetId="4">#REF!</definedName>
    <definedName name="MEZCALAREPMOR" localSheetId="5">#REF!</definedName>
    <definedName name="MEZCALAREPMOR" localSheetId="6">#REF!</definedName>
    <definedName name="MEZCALAREPMOR" localSheetId="7">#REF!</definedName>
    <definedName name="MEZCALAREPMOR" localSheetId="0">#REF!</definedName>
    <definedName name="MEZCALAREPMOR">#REF!</definedName>
    <definedName name="MEZCBAN" localSheetId="2">#REF!</definedName>
    <definedName name="MEZCBAN" localSheetId="4">#REF!</definedName>
    <definedName name="MEZCBAN" localSheetId="7">#REF!</definedName>
    <definedName name="MEZCBAN">#REF!</definedName>
    <definedName name="MEZCBIDET" localSheetId="2">#REF!</definedName>
    <definedName name="MEZCBIDET" localSheetId="4">#REF!</definedName>
    <definedName name="MEZCBIDET" localSheetId="7">#REF!</definedName>
    <definedName name="MEZCBIDET">#REF!</definedName>
    <definedName name="MEZCFREG" localSheetId="2">#REF!</definedName>
    <definedName name="MEZCFREG" localSheetId="4">#REF!</definedName>
    <definedName name="MEZCFREG" localSheetId="7">#REF!</definedName>
    <definedName name="MEZCFREG">#REF!</definedName>
    <definedName name="Mezcla.1.4.Pisos" localSheetId="2">#REF!</definedName>
    <definedName name="Mezcla.1.4.Pisos" localSheetId="4">#REF!</definedName>
    <definedName name="Mezcla.1.4.Pisos" localSheetId="7">#REF!</definedName>
    <definedName name="Mezcla.1.4.Pisos">#REF!</definedName>
    <definedName name="Mezcla.Careteo" localSheetId="2">#REF!</definedName>
    <definedName name="Mezcla.Careteo" localSheetId="4">#REF!</definedName>
    <definedName name="Mezcla.Careteo" localSheetId="7">#REF!</definedName>
    <definedName name="Mezcla.Careteo">#REF!</definedName>
    <definedName name="Mezcla.Marmolina" localSheetId="2">#REF!</definedName>
    <definedName name="Mezcla.Marmolina" localSheetId="4">#REF!</definedName>
    <definedName name="Mezcla.Marmolina" localSheetId="7">#REF!</definedName>
    <definedName name="Mezcla.Marmolina">#REF!</definedName>
    <definedName name="mezcla.Panete" localSheetId="2">#REF!</definedName>
    <definedName name="mezcla.Panete" localSheetId="4">#REF!</definedName>
    <definedName name="mezcla.Panete" localSheetId="7">#REF!</definedName>
    <definedName name="mezcla.Panete">#REF!</definedName>
    <definedName name="MEZCLA1.3">[94]Analisis!$F$22</definedName>
    <definedName name="Mezcla1.3.Bloque.panete" localSheetId="2">#REF!</definedName>
    <definedName name="Mezcla1.3.Bloque.panete" localSheetId="3">#REF!</definedName>
    <definedName name="Mezcla1.3.Bloque.panete" localSheetId="4">#REF!</definedName>
    <definedName name="Mezcla1.3.Bloque.panete" localSheetId="5">#REF!</definedName>
    <definedName name="Mezcla1.3.Bloque.panete" localSheetId="6">#REF!</definedName>
    <definedName name="Mezcla1.3.Bloque.panete" localSheetId="7">#REF!</definedName>
    <definedName name="Mezcla1.3.Bloque.panete">#REF!</definedName>
    <definedName name="MEZCLA1.4">[94]Analisis!$F$36</definedName>
    <definedName name="MEZCLA125" localSheetId="2">#REF!</definedName>
    <definedName name="MEZCLA125" localSheetId="3">#REF!</definedName>
    <definedName name="MEZCLA125" localSheetId="4">#REF!</definedName>
    <definedName name="MEZCLA125" localSheetId="5">#REF!</definedName>
    <definedName name="MEZCLA125" localSheetId="6">#REF!</definedName>
    <definedName name="MEZCLA125" localSheetId="7">#REF!</definedName>
    <definedName name="MEZCLA125" localSheetId="0">#REF!</definedName>
    <definedName name="MEZCLA125">#REF!</definedName>
    <definedName name="MEZCLA13" localSheetId="2">#REF!</definedName>
    <definedName name="MEZCLA13" localSheetId="3">#REF!</definedName>
    <definedName name="MEZCLA13" localSheetId="4">#REF!</definedName>
    <definedName name="MEZCLA13" localSheetId="5">#REF!</definedName>
    <definedName name="MEZCLA13" localSheetId="6">#REF!</definedName>
    <definedName name="MEZCLA13" localSheetId="7">#REF!</definedName>
    <definedName name="MEZCLA13" localSheetId="0">#REF!</definedName>
    <definedName name="MEZCLA13">#REF!</definedName>
    <definedName name="MEZCLA14" localSheetId="2">#REF!</definedName>
    <definedName name="MEZCLA14" localSheetId="3">#REF!</definedName>
    <definedName name="MEZCLA14" localSheetId="4">#REF!</definedName>
    <definedName name="MEZCLA14" localSheetId="5">#REF!</definedName>
    <definedName name="MEZCLA14" localSheetId="6">#REF!</definedName>
    <definedName name="MEZCLA14" localSheetId="7">#REF!</definedName>
    <definedName name="MEZCLA14" localSheetId="0">#REF!</definedName>
    <definedName name="MEZCLA14">#REF!</definedName>
    <definedName name="MEZCLADORAFREGADERO">[35]Materiales!$E$582</definedName>
    <definedName name="MEZCLAE" localSheetId="2">[119]Analisis!#REF!</definedName>
    <definedName name="MEZCLAE" localSheetId="3">[119]Analisis!#REF!</definedName>
    <definedName name="MEZCLAE" localSheetId="4">[119]Analisis!#REF!</definedName>
    <definedName name="MEZCLAE" localSheetId="5">[119]Analisis!#REF!</definedName>
    <definedName name="MEZCLAE" localSheetId="6">[119]Analisis!#REF!</definedName>
    <definedName name="MEZCLAE" localSheetId="7">[119]Analisis!#REF!</definedName>
    <definedName name="MEZCLAE" localSheetId="0">[119]Analisis!#REF!</definedName>
    <definedName name="MEZCLAE">[119]Analisis!#REF!</definedName>
    <definedName name="MEZCLANATILLA" localSheetId="2">#REF!</definedName>
    <definedName name="MEZCLANATILLA" localSheetId="3">#REF!</definedName>
    <definedName name="MEZCLANATILLA" localSheetId="4">#REF!</definedName>
    <definedName name="MEZCLANATILLA" localSheetId="5">#REF!</definedName>
    <definedName name="MEZCLANATILLA" localSheetId="6">#REF!</definedName>
    <definedName name="MEZCLANATILLA" localSheetId="7">#REF!</definedName>
    <definedName name="MEZCLANATILLA" localSheetId="0">#REF!</definedName>
    <definedName name="MEZCLANATILLA">#REF!</definedName>
    <definedName name="MEZCLAP" localSheetId="2">[119]Analisis!#REF!</definedName>
    <definedName name="MEZCLAP" localSheetId="3">[119]Analisis!#REF!</definedName>
    <definedName name="MEZCLAP" localSheetId="4">[119]Analisis!#REF!</definedName>
    <definedName name="MEZCLAP" localSheetId="5">[119]Analisis!#REF!</definedName>
    <definedName name="MEZCLAP" localSheetId="6">[119]Analisis!#REF!</definedName>
    <definedName name="MEZCLAP" localSheetId="7">[119]Analisis!#REF!</definedName>
    <definedName name="MEZCLAP" localSheetId="0">[119]Analisis!#REF!</definedName>
    <definedName name="MEZCLAP">[119]Analisis!#REF!</definedName>
    <definedName name="MEZCLAV" localSheetId="2">#REF!</definedName>
    <definedName name="MEZCLAV" localSheetId="3">#REF!</definedName>
    <definedName name="MEZCLAV" localSheetId="4">#REF!</definedName>
    <definedName name="MEZCLAV" localSheetId="5">#REF!</definedName>
    <definedName name="MEZCLAV" localSheetId="6">#REF!</definedName>
    <definedName name="MEZCLAV" localSheetId="7">#REF!</definedName>
    <definedName name="MEZCLAV" localSheetId="0">#REF!</definedName>
    <definedName name="MEZCLAV">#REF!</definedName>
    <definedName name="MEZCLLAVSENC">[35]Materiales!$E$585</definedName>
    <definedName name="MEZEMP" localSheetId="2">#REF!</definedName>
    <definedName name="MEZEMP" localSheetId="3">#REF!</definedName>
    <definedName name="MEZEMP" localSheetId="4">#REF!</definedName>
    <definedName name="MEZEMP" localSheetId="5">#REF!</definedName>
    <definedName name="MEZEMP" localSheetId="6">#REF!</definedName>
    <definedName name="MEZEMP" localSheetId="7">#REF!</definedName>
    <definedName name="MEZEMP" localSheetId="0">#REF!</definedName>
    <definedName name="MEZEMP">#REF!</definedName>
    <definedName name="MEZLI" localSheetId="2">#REF!</definedName>
    <definedName name="MEZLI" localSheetId="4">#REF!</definedName>
    <definedName name="MEZLI" localSheetId="7">#REF!</definedName>
    <definedName name="MEZLI">#REF!</definedName>
    <definedName name="MKLLL" localSheetId="2">#REF!</definedName>
    <definedName name="MKLLL" localSheetId="4">#REF!</definedName>
    <definedName name="MKLLL" localSheetId="7">#REF!</definedName>
    <definedName name="MKLLL">#REF!</definedName>
    <definedName name="mmmmmmmmmmmmmmmmmmmmmmmmmmmmmmmmmmmmmm" localSheetId="2">#REF!</definedName>
    <definedName name="mmmmmmmmmmmmmmmmmmmmmmmmmmmmmmmmmmmmmm" localSheetId="4">#REF!</definedName>
    <definedName name="mmmmmmmmmmmmmmmmmmmmmmmmmmmmmmmmmmmmmm" localSheetId="5">#REF!</definedName>
    <definedName name="mmmmmmmmmmmmmmmmmmmmmmmmmmmmmmmmmmmmmm" localSheetId="6">#REF!</definedName>
    <definedName name="mmmmmmmmmmmmmmmmmmmmmmmmmmmmmmmmmmmmmm" localSheetId="7">#REF!</definedName>
    <definedName name="mmmmmmmmmmmmmmmmmmmmmmmmmmmmmmmmmmmmmm">#REF!</definedName>
    <definedName name="MO.Acero.Col.Vig.Horm.Visto" localSheetId="2">#REF!</definedName>
    <definedName name="MO.Acero.Col.Vig.Horm.Visto" localSheetId="4">#REF!</definedName>
    <definedName name="MO.Acero.Col.Vig.Horm.Visto" localSheetId="7">#REF!</definedName>
    <definedName name="MO.Acero.Col.Vig.Horm.Visto">#REF!</definedName>
    <definedName name="MO.Acero.General" localSheetId="2">#REF!</definedName>
    <definedName name="MO.Acero.General" localSheetId="4">#REF!</definedName>
    <definedName name="MO.Acero.General" localSheetId="7">#REF!</definedName>
    <definedName name="MO.Acero.General">#REF!</definedName>
    <definedName name="MO.Acero.Zap.Colum.Vigas" localSheetId="2">#REF!</definedName>
    <definedName name="MO.Acero.Zap.Colum.Vigas" localSheetId="4">#REF!</definedName>
    <definedName name="MO.Acero.Zap.Colum.Vigas" localSheetId="7">#REF!</definedName>
    <definedName name="MO.Acero.Zap.Colum.Vigas">#REF!</definedName>
    <definedName name="MO.Ayudante" localSheetId="2">#REF!</definedName>
    <definedName name="MO.Ayudante" localSheetId="4">#REF!</definedName>
    <definedName name="MO.Ayudante" localSheetId="7">#REF!</definedName>
    <definedName name="MO.Ayudante">#REF!</definedName>
    <definedName name="MO.Cantos" localSheetId="2">#REF!</definedName>
    <definedName name="MO.Cantos" localSheetId="4">#REF!</definedName>
    <definedName name="MO.Cantos" localSheetId="7">#REF!</definedName>
    <definedName name="MO.Cantos">#REF!</definedName>
    <definedName name="MO.Careteo.Fraguache" localSheetId="2">#REF!</definedName>
    <definedName name="MO.Careteo.Fraguache" localSheetId="4">#REF!</definedName>
    <definedName name="MO.Careteo.Fraguache" localSheetId="7">#REF!</definedName>
    <definedName name="MO.Careteo.Fraguache">#REF!</definedName>
    <definedName name="MO.ceram.Pisos" localSheetId="2">#REF!</definedName>
    <definedName name="MO.ceram.Pisos" localSheetId="4">#REF!</definedName>
    <definedName name="MO.ceram.Pisos" localSheetId="7">#REF!</definedName>
    <definedName name="MO.ceram.Pisos">#REF!</definedName>
    <definedName name="MO.Col.Bloques" localSheetId="2">#REF!</definedName>
    <definedName name="MO.Col.Bloques" localSheetId="4">#REF!</definedName>
    <definedName name="MO.Col.Bloques" localSheetId="7">#REF!</definedName>
    <definedName name="MO.Col.Bloques">#REF!</definedName>
    <definedName name="MO.Col.Horm" localSheetId="2">#REF!</definedName>
    <definedName name="MO.Col.Horm" localSheetId="4">#REF!</definedName>
    <definedName name="MO.Col.Horm" localSheetId="7">#REF!</definedName>
    <definedName name="MO.Col.Horm">#REF!</definedName>
    <definedName name="MO.Compactacion.material" localSheetId="2">#REF!</definedName>
    <definedName name="MO.Compactacion.material" localSheetId="4">#REF!</definedName>
    <definedName name="MO.Compactacion.material" localSheetId="7">#REF!</definedName>
    <definedName name="MO.Compactacion.material">#REF!</definedName>
    <definedName name="MO.Deck.Madera" localSheetId="2">#REF!</definedName>
    <definedName name="MO.Deck.Madera" localSheetId="4">#REF!</definedName>
    <definedName name="MO.Deck.Madera" localSheetId="7">#REF!</definedName>
    <definedName name="MO.Deck.Madera">#REF!</definedName>
    <definedName name="MO.ENC.LO.4M">[128]M.O.!$I$327</definedName>
    <definedName name="MO.Escalon.Ceramica" localSheetId="2">#REF!</definedName>
    <definedName name="MO.Escalon.Ceramica" localSheetId="3">#REF!</definedName>
    <definedName name="MO.Escalon.Ceramica" localSheetId="4">#REF!</definedName>
    <definedName name="MO.Escalon.Ceramica" localSheetId="5">#REF!</definedName>
    <definedName name="MO.Escalon.Ceramica" localSheetId="6">#REF!</definedName>
    <definedName name="MO.Escalon.Ceramica" localSheetId="7">#REF!</definedName>
    <definedName name="MO.Escalon.Ceramica">#REF!</definedName>
    <definedName name="MO.Escalon.Madera" localSheetId="2">#REF!</definedName>
    <definedName name="MO.Escalon.Madera" localSheetId="4">#REF!</definedName>
    <definedName name="MO.Escalon.Madera" localSheetId="7">#REF!</definedName>
    <definedName name="MO.Escalon.Madera">#REF!</definedName>
    <definedName name="MO.Fino.Bermuda" localSheetId="2">#REF!</definedName>
    <definedName name="MO.Fino.Bermuda" localSheetId="4">#REF!</definedName>
    <definedName name="MO.Fino.Bermuda" localSheetId="7">#REF!</definedName>
    <definedName name="MO.Fino.Bermuda">#REF!</definedName>
    <definedName name="MO.Fino.Normal" localSheetId="2">#REF!</definedName>
    <definedName name="MO.Fino.Normal" localSheetId="4">#REF!</definedName>
    <definedName name="MO.Fino.Normal" localSheetId="7">#REF!</definedName>
    <definedName name="MO.Fino.Normal">#REF!</definedName>
    <definedName name="MO.Gotero.Colgante" localSheetId="2">#REF!</definedName>
    <definedName name="MO.Gotero.Colgante" localSheetId="4">#REF!</definedName>
    <definedName name="MO.Gotero.Colgante" localSheetId="7">#REF!</definedName>
    <definedName name="MO.Gotero.Colgante">#REF!</definedName>
    <definedName name="MO.Horm.Estampado" localSheetId="2">#REF!</definedName>
    <definedName name="MO.Horm.Estampado" localSheetId="4">#REF!</definedName>
    <definedName name="MO.Horm.Estampado" localSheetId="7">#REF!</definedName>
    <definedName name="MO.Horm.Estampado">#REF!</definedName>
    <definedName name="MO.Malla.Electrosoldada" localSheetId="2">#REF!</definedName>
    <definedName name="MO.Malla.Electrosoldada" localSheetId="4">#REF!</definedName>
    <definedName name="MO.Malla.Electrosoldada" localSheetId="7">#REF!</definedName>
    <definedName name="MO.Malla.Electrosoldada">#REF!</definedName>
    <definedName name="MO.Mochetas" localSheetId="2">#REF!</definedName>
    <definedName name="MO.Mochetas" localSheetId="4">#REF!</definedName>
    <definedName name="MO.Mochetas" localSheetId="7">#REF!</definedName>
    <definedName name="MO.Mochetas">#REF!</definedName>
    <definedName name="MO.Muro.Piedra" localSheetId="2">#REF!</definedName>
    <definedName name="MO.Muro.Piedra" localSheetId="4">#REF!</definedName>
    <definedName name="MO.Muro.Piedra" localSheetId="7">#REF!</definedName>
    <definedName name="MO.Muro.Piedra">#REF!</definedName>
    <definedName name="MO.O.TNC.1">[68]M.O.!$I$50</definedName>
    <definedName name="MO.Panete.Paredes" localSheetId="2">#REF!</definedName>
    <definedName name="MO.Panete.Paredes" localSheetId="3">#REF!</definedName>
    <definedName name="MO.Panete.Paredes" localSheetId="4">#REF!</definedName>
    <definedName name="MO.Panete.Paredes" localSheetId="5">#REF!</definedName>
    <definedName name="MO.Panete.Paredes" localSheetId="6">#REF!</definedName>
    <definedName name="MO.Panete.Paredes" localSheetId="7">#REF!</definedName>
    <definedName name="MO.Panete.Paredes">#REF!</definedName>
    <definedName name="MO.Panete.Techo.Horizontal" localSheetId="2">#REF!</definedName>
    <definedName name="MO.Panete.Techo.Horizontal" localSheetId="4">#REF!</definedName>
    <definedName name="MO.Panete.Techo.Horizontal" localSheetId="7">#REF!</definedName>
    <definedName name="MO.Panete.Techo.Horizontal">#REF!</definedName>
    <definedName name="MO.Pintura.2manos" localSheetId="2">#REF!</definedName>
    <definedName name="MO.Pintura.2manos" localSheetId="4">#REF!</definedName>
    <definedName name="MO.Pintura.2manos" localSheetId="7">#REF!</definedName>
    <definedName name="MO.Pintura.2manos">#REF!</definedName>
    <definedName name="MO.Piso.Cem.Pulido" localSheetId="2">#REF!</definedName>
    <definedName name="MO.Piso.Cem.Pulido" localSheetId="4">#REF!</definedName>
    <definedName name="MO.Piso.Cem.Pulido" localSheetId="7">#REF!</definedName>
    <definedName name="MO.Piso.Cem.Pulido">#REF!</definedName>
    <definedName name="MO.Violines" localSheetId="2">#REF!</definedName>
    <definedName name="MO.Violines" localSheetId="4">#REF!</definedName>
    <definedName name="MO.Violines" localSheetId="7">#REF!</definedName>
    <definedName name="MO.Violines">#REF!</definedName>
    <definedName name="MO.Zabaletas" localSheetId="2">#REF!</definedName>
    <definedName name="MO.Zabaletas" localSheetId="4">#REF!</definedName>
    <definedName name="MO.Zabaletas" localSheetId="7">#REF!</definedName>
    <definedName name="MO.Zabaletas">#REF!</definedName>
    <definedName name="MO.Zoc.Ceramica" localSheetId="2">#REF!</definedName>
    <definedName name="MO.Zoc.Ceramica" localSheetId="4">#REF!</definedName>
    <definedName name="MO.Zoc.Ceramica" localSheetId="7">#REF!</definedName>
    <definedName name="MO.Zoc.Ceramica">#REF!</definedName>
    <definedName name="MOA" localSheetId="3">[5]Jornal!$D$178</definedName>
    <definedName name="MOA" localSheetId="4">[5]Jornal!$D$178</definedName>
    <definedName name="MOA" localSheetId="5">[5]Jornal!$D$178</definedName>
    <definedName name="MOA" localSheetId="6">[5]Jornal!$D$178</definedName>
    <definedName name="MOA" localSheetId="7">[5]Jornal!$D$178</definedName>
    <definedName name="MOA" localSheetId="0">[5]Jornal!$D$178</definedName>
    <definedName name="MOA">[6]Jornal!$D$178</definedName>
    <definedName name="MOACERA">[35]M.O.!$C$41</definedName>
    <definedName name="MOACERO" localSheetId="2">#REF!</definedName>
    <definedName name="MOACERO" localSheetId="3">#REF!</definedName>
    <definedName name="MOACERO" localSheetId="4">#REF!</definedName>
    <definedName name="MOACERO" localSheetId="5">#REF!</definedName>
    <definedName name="MOACERO" localSheetId="6">#REF!</definedName>
    <definedName name="MOACERO" localSheetId="7">#REF!</definedName>
    <definedName name="MOACERO">#REF!</definedName>
    <definedName name="moaceroaltaresitencia" localSheetId="2">#REF!</definedName>
    <definedName name="moaceroaltaresitencia" localSheetId="4">#REF!</definedName>
    <definedName name="moaceroaltaresitencia" localSheetId="7">#REF!</definedName>
    <definedName name="moaceroaltaresitencia">#REF!</definedName>
    <definedName name="moaceronormal">[52]I.HORMIGON!$G$19</definedName>
    <definedName name="MOADO" localSheetId="2">#REF!</definedName>
    <definedName name="MOADO" localSheetId="3">#REF!</definedName>
    <definedName name="MOADO" localSheetId="4">#REF!</definedName>
    <definedName name="MOADO" localSheetId="5">#REF!</definedName>
    <definedName name="MOADO" localSheetId="6">#REF!</definedName>
    <definedName name="MOADO" localSheetId="7">#REF!</definedName>
    <definedName name="MOADO">#REF!</definedName>
    <definedName name="MOAIRE2HP" localSheetId="2">#REF!</definedName>
    <definedName name="MOAIRE2HP" localSheetId="4">#REF!</definedName>
    <definedName name="MOAIRE2HP" localSheetId="7">#REF!</definedName>
    <definedName name="MOAIRE2HP">#REF!</definedName>
    <definedName name="MOALBA" localSheetId="2">#REF!</definedName>
    <definedName name="MOALBA" localSheetId="4">#REF!</definedName>
    <definedName name="MOALBA" localSheetId="5">#REF!</definedName>
    <definedName name="MOALBA" localSheetId="6">#REF!</definedName>
    <definedName name="MOALBA" localSheetId="7">#REF!</definedName>
    <definedName name="MOALBA">#REF!</definedName>
    <definedName name="MOBADEN" localSheetId="2">#REF!</definedName>
    <definedName name="MOBADEN" localSheetId="4">#REF!</definedName>
    <definedName name="MOBADEN" localSheetId="7">#REF!</definedName>
    <definedName name="MOBADEN">#REF!</definedName>
    <definedName name="MOBADENES" localSheetId="2">#REF!</definedName>
    <definedName name="MOBADENES" localSheetId="4">#REF!</definedName>
    <definedName name="MOBADENES" localSheetId="5">#REF!</definedName>
    <definedName name="MOBADENES" localSheetId="6">#REF!</definedName>
    <definedName name="MOBADENES" localSheetId="7">#REF!</definedName>
    <definedName name="MOBADENES">#REF!</definedName>
    <definedName name="MOBASECON" localSheetId="2">#REF!</definedName>
    <definedName name="MOBASECON" localSheetId="4">#REF!</definedName>
    <definedName name="MOBASECON" localSheetId="7">#REF!</definedName>
    <definedName name="MOBASECON">#REF!</definedName>
    <definedName name="MOBL4" localSheetId="2">#REF!</definedName>
    <definedName name="MOBL4" localSheetId="4">#REF!</definedName>
    <definedName name="MOBL4" localSheetId="7">#REF!</definedName>
    <definedName name="MOBL4">#REF!</definedName>
    <definedName name="MOBL5" localSheetId="2">#REF!</definedName>
    <definedName name="MOBL5" localSheetId="4">#REF!</definedName>
    <definedName name="MOBL5" localSheetId="7">#REF!</definedName>
    <definedName name="MOBL5">#REF!</definedName>
    <definedName name="MOBL6">[25]Jornal!$D$55</definedName>
    <definedName name="MOBL8" localSheetId="2">#REF!</definedName>
    <definedName name="MOBL8" localSheetId="3">#REF!</definedName>
    <definedName name="MOBL8" localSheetId="4">#REF!</definedName>
    <definedName name="MOBL8" localSheetId="5">#REF!</definedName>
    <definedName name="MOBL8" localSheetId="6">#REF!</definedName>
    <definedName name="MOBL8" localSheetId="7">#REF!</definedName>
    <definedName name="MOBL8">#REF!</definedName>
    <definedName name="MOBLCA" localSheetId="2">#REF!</definedName>
    <definedName name="MOBLCA" localSheetId="4">#REF!</definedName>
    <definedName name="MOBLCA" localSheetId="7">#REF!</definedName>
    <definedName name="MOBLCA">#REF!</definedName>
    <definedName name="MOBLOQUES" localSheetId="2">#REF!</definedName>
    <definedName name="MOBLOQUES" localSheetId="4">#REF!</definedName>
    <definedName name="MOBLOQUES" localSheetId="5">#REF!</definedName>
    <definedName name="MOBLOQUES" localSheetId="6">#REF!</definedName>
    <definedName name="MOBLOQUES" localSheetId="7">#REF!</definedName>
    <definedName name="MOBLOQUES">#REF!</definedName>
    <definedName name="MOBOTI" localSheetId="2">#REF!</definedName>
    <definedName name="MOBOTI" localSheetId="4">#REF!</definedName>
    <definedName name="MOBOTI" localSheetId="7">#REF!</definedName>
    <definedName name="MOBOTI">#REF!</definedName>
    <definedName name="MOBRAK" localSheetId="2">#REF!</definedName>
    <definedName name="MOBRAK" localSheetId="4">#REF!</definedName>
    <definedName name="MOBRAK" localSheetId="7">#REF!</definedName>
    <definedName name="MOBRAK">#REF!</definedName>
    <definedName name="MOCAL110" localSheetId="2">#REF!</definedName>
    <definedName name="MOCAL110" localSheetId="4">#REF!</definedName>
    <definedName name="MOCAL110" localSheetId="7">#REF!</definedName>
    <definedName name="MOCAL110">#REF!</definedName>
    <definedName name="MOCAL220" localSheetId="2">#REF!</definedName>
    <definedName name="MOCAL220" localSheetId="4">#REF!</definedName>
    <definedName name="MOCAL220" localSheetId="7">#REF!</definedName>
    <definedName name="MOCAL220">#REF!</definedName>
    <definedName name="MOCANTOS">[35]M.O.!$C$51</definedName>
    <definedName name="MOCAPATER" localSheetId="2">#REF!</definedName>
    <definedName name="MOCAPATER" localSheetId="3">#REF!</definedName>
    <definedName name="MOCAPATER" localSheetId="4">#REF!</definedName>
    <definedName name="MOCAPATER" localSheetId="5">#REF!</definedName>
    <definedName name="MOCAPATER" localSheetId="6">#REF!</definedName>
    <definedName name="MOCAPATER" localSheetId="7">#REF!</definedName>
    <definedName name="MOCAPATER" localSheetId="0">#REF!</definedName>
    <definedName name="MOCAPATER">#REF!</definedName>
    <definedName name="MOCARETEO">[35]M.O.!$C$53</definedName>
    <definedName name="MOCARLLA" localSheetId="2">#REF!</definedName>
    <definedName name="MOCARLLA" localSheetId="3">#REF!</definedName>
    <definedName name="MOCARLLA" localSheetId="4">#REF!</definedName>
    <definedName name="MOCARLLA" localSheetId="5">#REF!</definedName>
    <definedName name="MOCARLLA" localSheetId="6">#REF!</definedName>
    <definedName name="MOCARLLA" localSheetId="7">#REF!</definedName>
    <definedName name="MOCARLLA" localSheetId="0">#REF!</definedName>
    <definedName name="MOCARLLA">#REF!</definedName>
    <definedName name="MOCARP" localSheetId="2">#REF!</definedName>
    <definedName name="MOCARP" localSheetId="4">#REF!</definedName>
    <definedName name="MOCARP" localSheetId="5">#REF!</definedName>
    <definedName name="MOCARP" localSheetId="6">#REF!</definedName>
    <definedName name="MOCARP" localSheetId="7">#REF!</definedName>
    <definedName name="MOCARP">#REF!</definedName>
    <definedName name="MOCARPCOLCON" localSheetId="2">#REF!</definedName>
    <definedName name="MOCARPCOLCON" localSheetId="4">#REF!</definedName>
    <definedName name="MOCARPCOLCON" localSheetId="5">#REF!</definedName>
    <definedName name="MOCARPCOLCON" localSheetId="6">#REF!</definedName>
    <definedName name="MOCARPCOLCON" localSheetId="7">#REF!</definedName>
    <definedName name="MOCARPCOLCON">#REF!</definedName>
    <definedName name="MOCARPCOLCUACONF" localSheetId="2">#REF!</definedName>
    <definedName name="MOCARPCOLCUACONF" localSheetId="4">#REF!</definedName>
    <definedName name="MOCARPCOLCUACONF" localSheetId="5">#REF!</definedName>
    <definedName name="MOCARPCOLCUACONF" localSheetId="6">#REF!</definedName>
    <definedName name="MOCARPCOLCUACONF" localSheetId="7">#REF!</definedName>
    <definedName name="MOCARPCOLCUACONF">#REF!</definedName>
    <definedName name="MOCARPCOLCUAINST" localSheetId="2">#REF!</definedName>
    <definedName name="MOCARPCOLCUAINST" localSheetId="4">#REF!</definedName>
    <definedName name="MOCARPCOLCUAINST" localSheetId="5">#REF!</definedName>
    <definedName name="MOCARPCOLCUAINST" localSheetId="6">#REF!</definedName>
    <definedName name="MOCARPCOLCUAINST" localSheetId="7">#REF!</definedName>
    <definedName name="MOCARPCOLCUAINST">#REF!</definedName>
    <definedName name="MOCARPCOLINS" localSheetId="2">#REF!</definedName>
    <definedName name="MOCARPCOLINS" localSheetId="4">#REF!</definedName>
    <definedName name="MOCARPCOLINS" localSheetId="5">#REF!</definedName>
    <definedName name="MOCARPCOLINS" localSheetId="6">#REF!</definedName>
    <definedName name="MOCARPCOLINS" localSheetId="7">#REF!</definedName>
    <definedName name="MOCARPCOLINS">#REF!</definedName>
    <definedName name="MOCARPCOLTAPAS" localSheetId="2">#REF!</definedName>
    <definedName name="MOCARPCOLTAPAS" localSheetId="4">#REF!</definedName>
    <definedName name="MOCARPCOLTAPAS" localSheetId="5">#REF!</definedName>
    <definedName name="MOCARPCOLTAPAS" localSheetId="6">#REF!</definedName>
    <definedName name="MOCARPCOLTAPAS" localSheetId="7">#REF!</definedName>
    <definedName name="MOCARPCOLTAPAS">#REF!</definedName>
    <definedName name="MOCARPDESENC" localSheetId="2">#REF!</definedName>
    <definedName name="MOCARPDESENC" localSheetId="4">#REF!</definedName>
    <definedName name="MOCARPDESENC" localSheetId="5">#REF!</definedName>
    <definedName name="MOCARPDESENC" localSheetId="6">#REF!</definedName>
    <definedName name="MOCARPDESENC" localSheetId="7">#REF!</definedName>
    <definedName name="MOCARPDESENC">#REF!</definedName>
    <definedName name="MOCARPESTVARIAS" localSheetId="2">#REF!</definedName>
    <definedName name="MOCARPESTVARIAS" localSheetId="4">#REF!</definedName>
    <definedName name="MOCARPESTVARIAS" localSheetId="5">#REF!</definedName>
    <definedName name="MOCARPESTVARIAS" localSheetId="6">#REF!</definedName>
    <definedName name="MOCARPESTVARIAS" localSheetId="7">#REF!</definedName>
    <definedName name="MOCARPESTVARIAS">#REF!</definedName>
    <definedName name="MOCARPFALSOPISO" localSheetId="2">#REF!</definedName>
    <definedName name="MOCARPFALSOPISO" localSheetId="4">#REF!</definedName>
    <definedName name="MOCARPFALSOPISO" localSheetId="5">#REF!</definedName>
    <definedName name="MOCARPFALSOPISO" localSheetId="6">#REF!</definedName>
    <definedName name="MOCARPFALSOPISO" localSheetId="7">#REF!</definedName>
    <definedName name="MOCARPFALSOPISO">#REF!</definedName>
    <definedName name="mocarpinteria">[111]Análisis!$H$116</definedName>
    <definedName name="MOCARPMUROS" localSheetId="2">#REF!</definedName>
    <definedName name="MOCARPMUROS" localSheetId="3">#REF!</definedName>
    <definedName name="MOCARPMUROS" localSheetId="4">#REF!</definedName>
    <definedName name="MOCARPMUROS" localSheetId="5">#REF!</definedName>
    <definedName name="MOCARPMUROS" localSheetId="6">#REF!</definedName>
    <definedName name="MOCARPMUROS" localSheetId="7">#REF!</definedName>
    <definedName name="MOCARPMUROS" localSheetId="0">#REF!</definedName>
    <definedName name="MOCARPMUROS">#REF!</definedName>
    <definedName name="MOCARPOTROS" localSheetId="2">#REF!</definedName>
    <definedName name="MOCARPOTROS" localSheetId="4">#REF!</definedName>
    <definedName name="MOCARPOTROS" localSheetId="5">#REF!</definedName>
    <definedName name="MOCARPOTROS" localSheetId="6">#REF!</definedName>
    <definedName name="MOCARPOTROS" localSheetId="7">#REF!</definedName>
    <definedName name="MOCARPOTROS">#REF!</definedName>
    <definedName name="MOCARPTC" localSheetId="2">#REF!</definedName>
    <definedName name="MOCARPTC" localSheetId="4">#REF!</definedName>
    <definedName name="MOCARPTC" localSheetId="5">#REF!</definedName>
    <definedName name="MOCARPTC" localSheetId="6">#REF!</definedName>
    <definedName name="MOCARPTC" localSheetId="7">#REF!</definedName>
    <definedName name="MOCARPTC">#REF!</definedName>
    <definedName name="MOCARPTRABTERM" localSheetId="2">#REF!</definedName>
    <definedName name="MOCARPTRABTERM" localSheetId="4">#REF!</definedName>
    <definedName name="MOCARPTRABTERM" localSheetId="5">#REF!</definedName>
    <definedName name="MOCARPTRABTERM" localSheetId="6">#REF!</definedName>
    <definedName name="MOCARPTRABTERM" localSheetId="7">#REF!</definedName>
    <definedName name="MOCARPTRABTERM">#REF!</definedName>
    <definedName name="MOCARPVIGADINT" localSheetId="2">#REF!</definedName>
    <definedName name="MOCARPVIGADINT" localSheetId="4">#REF!</definedName>
    <definedName name="MOCARPVIGADINT" localSheetId="5">#REF!</definedName>
    <definedName name="MOCARPVIGADINT" localSheetId="6">#REF!</definedName>
    <definedName name="MOCARPVIGADINT" localSheetId="7">#REF!</definedName>
    <definedName name="MOCARPVIGADINT">#REF!</definedName>
    <definedName name="MOCER" localSheetId="2">#REF!</definedName>
    <definedName name="MOCER" localSheetId="3">#REF!</definedName>
    <definedName name="MOCER" localSheetId="4">#REF!</definedName>
    <definedName name="MOCER" localSheetId="5">#REF!</definedName>
    <definedName name="MOCER" localSheetId="6">#REF!</definedName>
    <definedName name="MOCER" localSheetId="7">#REF!</definedName>
    <definedName name="MOCER" localSheetId="0">#REF!</definedName>
    <definedName name="MOCER">#REF!</definedName>
    <definedName name="MOCER15A20" localSheetId="2">#REF!</definedName>
    <definedName name="MOCER15A20" localSheetId="3">#REF!</definedName>
    <definedName name="MOCER15A20" localSheetId="4">#REF!</definedName>
    <definedName name="MOCER15A20" localSheetId="5">#REF!</definedName>
    <definedName name="MOCER15A20" localSheetId="6">#REF!</definedName>
    <definedName name="MOCER15A20" localSheetId="7">#REF!</definedName>
    <definedName name="MOCER15A20" localSheetId="0">#REF!</definedName>
    <definedName name="MOCER15A20">#REF!</definedName>
    <definedName name="MOCeram.Paredes" localSheetId="2">#REF!</definedName>
    <definedName name="MOCeram.Paredes" localSheetId="4">#REF!</definedName>
    <definedName name="MOCeram.Paredes" localSheetId="7">#REF!</definedName>
    <definedName name="MOCeram.Paredes">#REF!</definedName>
    <definedName name="MOCERCRI1520PARED">[35]M.O.!$C$189</definedName>
    <definedName name="MOCERIMP1520PARED" localSheetId="2">#REF!</definedName>
    <definedName name="MOCERIMP1520PARED" localSheetId="3">#REF!</definedName>
    <definedName name="MOCERIMP1520PARED" localSheetId="4">#REF!</definedName>
    <definedName name="MOCERIMP1520PARED" localSheetId="5">#REF!</definedName>
    <definedName name="MOCERIMP1520PARED" localSheetId="6">#REF!</definedName>
    <definedName name="MOCERIMP1520PARED" localSheetId="7">#REF!</definedName>
    <definedName name="MOCERIMP1520PARED" localSheetId="0">#REF!</definedName>
    <definedName name="MOCERIMP1520PARED">#REF!</definedName>
    <definedName name="MOCERIMP3040PARED" localSheetId="2">#REF!</definedName>
    <definedName name="MOCERIMP3040PARED" localSheetId="4">#REF!</definedName>
    <definedName name="MOCERIMP3040PARED" localSheetId="7">#REF!</definedName>
    <definedName name="MOCERIMP3040PARED">#REF!</definedName>
    <definedName name="MOCERPLU" localSheetId="2">#REF!</definedName>
    <definedName name="MOCERPLU" localSheetId="4">#REF!</definedName>
    <definedName name="MOCERPLU" localSheetId="7">#REF!</definedName>
    <definedName name="MOCERPLU">#REF!</definedName>
    <definedName name="Mocheta" localSheetId="2">#REF!</definedName>
    <definedName name="Mocheta" localSheetId="4">#REF!</definedName>
    <definedName name="Mocheta" localSheetId="7">#REF!</definedName>
    <definedName name="Mocheta">#REF!</definedName>
    <definedName name="Mocheta.95x.65.h.a" localSheetId="2">#REF!</definedName>
    <definedName name="Mocheta.95x.65.h.a" localSheetId="4">#REF!</definedName>
    <definedName name="Mocheta.95x.65.h.a" localSheetId="7">#REF!</definedName>
    <definedName name="Mocheta.95x.65.h.a">#REF!</definedName>
    <definedName name="Mocheta.caoba" localSheetId="2">#REF!</definedName>
    <definedName name="Mocheta.caoba" localSheetId="4">#REF!</definedName>
    <definedName name="Mocheta.caoba" localSheetId="7">#REF!</definedName>
    <definedName name="Mocheta.caoba">#REF!</definedName>
    <definedName name="Mocheta.Mezcla.Antillana" localSheetId="2">[65]Análisis!#REF!</definedName>
    <definedName name="Mocheta.Mezcla.Antillana" localSheetId="4">[65]Análisis!#REF!</definedName>
    <definedName name="Mocheta.Mezcla.Antillana" localSheetId="7">[65]Análisis!#REF!</definedName>
    <definedName name="Mocheta.Mezcla.Antillana">[65]Análisis!#REF!</definedName>
    <definedName name="mochetas" localSheetId="2">#REF!</definedName>
    <definedName name="mochetas" localSheetId="3">#REF!</definedName>
    <definedName name="mochetas" localSheetId="4">#REF!</definedName>
    <definedName name="mochetas" localSheetId="5">#REF!</definedName>
    <definedName name="mochetas" localSheetId="6">#REF!</definedName>
    <definedName name="mochetas" localSheetId="7">#REF!</definedName>
    <definedName name="mochetas">#REF!</definedName>
    <definedName name="mochetas.8cm.h.a" localSheetId="2">#REF!</definedName>
    <definedName name="mochetas.8cm.h.a" localSheetId="4">#REF!</definedName>
    <definedName name="mochetas.8cm.h.a" localSheetId="7">#REF!</definedName>
    <definedName name="mochetas.8cm.h.a">#REF!</definedName>
    <definedName name="MOCOL20X60" localSheetId="2">#REF!</definedName>
    <definedName name="MOCOL20X60" localSheetId="4">#REF!</definedName>
    <definedName name="MOCOL20X60" localSheetId="7">#REF!</definedName>
    <definedName name="MOCOL20X60">#REF!</definedName>
    <definedName name="MOCOLOCADIC" localSheetId="2">#REF!</definedName>
    <definedName name="MOCOLOCADIC" localSheetId="4">#REF!</definedName>
    <definedName name="MOCOLOCADIC" localSheetId="5">#REF!</definedName>
    <definedName name="MOCOLOCADIC" localSheetId="6">#REF!</definedName>
    <definedName name="MOCOLOCADIC" localSheetId="7">#REF!</definedName>
    <definedName name="MOCOLOCADIC">#REF!</definedName>
    <definedName name="MOCOLTEJ" localSheetId="2">#REF!</definedName>
    <definedName name="MOCOLTEJ" localSheetId="3">#REF!</definedName>
    <definedName name="MOCOLTEJ" localSheetId="4">#REF!</definedName>
    <definedName name="MOCOLTEJ" localSheetId="5">#REF!</definedName>
    <definedName name="MOCOLTEJ" localSheetId="6">#REF!</definedName>
    <definedName name="MOCOLTEJ" localSheetId="7">#REF!</definedName>
    <definedName name="MOCOLTEJ" localSheetId="0">#REF!</definedName>
    <definedName name="MOCOLTEJ">#REF!</definedName>
    <definedName name="MOCONTEN553015" localSheetId="2">#REF!</definedName>
    <definedName name="MOCONTEN553015" localSheetId="4">#REF!</definedName>
    <definedName name="MOCONTEN553015" localSheetId="7">#REF!</definedName>
    <definedName name="MOCONTEN553015">#REF!</definedName>
    <definedName name="MOCONTENES" localSheetId="2">#REF!</definedName>
    <definedName name="MOCONTENES" localSheetId="4">#REF!</definedName>
    <definedName name="MOCONTENES" localSheetId="5">#REF!</definedName>
    <definedName name="MOCONTENES" localSheetId="6">#REF!</definedName>
    <definedName name="MOCONTENES" localSheetId="7">#REF!</definedName>
    <definedName name="MOCONTENES">#REF!</definedName>
    <definedName name="MOCOVI" localSheetId="2">#REF!</definedName>
    <definedName name="MOCOVI" localSheetId="4">#REF!</definedName>
    <definedName name="MOCOVI" localSheetId="7">#REF!</definedName>
    <definedName name="MOCOVI">#REF!</definedName>
    <definedName name="MOCU" localSheetId="2">#REF!</definedName>
    <definedName name="MOCU" localSheetId="4">#REF!</definedName>
    <definedName name="MOCU" localSheetId="5">#REF!</definedName>
    <definedName name="MOCU" localSheetId="6">#REF!</definedName>
    <definedName name="MOCU" localSheetId="7">#REF!</definedName>
    <definedName name="MOCU">#REF!</definedName>
    <definedName name="MODEHABL" localSheetId="2">#REF!</definedName>
    <definedName name="MODEHABL" localSheetId="4">#REF!</definedName>
    <definedName name="MODEHABL" localSheetId="7">#REF!</definedName>
    <definedName name="MODEHABL">#REF!</definedName>
    <definedName name="MODEMCIMPIEDRA" localSheetId="2">#REF!</definedName>
    <definedName name="MODEMCIMPIEDRA" localSheetId="4">#REF!</definedName>
    <definedName name="MODEMCIMPIEDRA" localSheetId="7">#REF!</definedName>
    <definedName name="MODEMCIMPIEDRA">#REF!</definedName>
    <definedName name="MODEMCIMVIEHSIMPLE" localSheetId="2">#REF!</definedName>
    <definedName name="MODEMCIMVIEHSIMPLE" localSheetId="4">#REF!</definedName>
    <definedName name="MODEMCIMVIEHSIMPLE" localSheetId="7">#REF!</definedName>
    <definedName name="MODEMCIMVIEHSIMPLE">#REF!</definedName>
    <definedName name="MODEMMUROHA" localSheetId="2">#REF!</definedName>
    <definedName name="MODEMMUROHA" localSheetId="4">#REF!</definedName>
    <definedName name="MODEMMUROHA" localSheetId="7">#REF!</definedName>
    <definedName name="MODEMMUROHA">#REF!</definedName>
    <definedName name="MODEMMUROPIE" localSheetId="2">#REF!</definedName>
    <definedName name="MODEMMUROPIE" localSheetId="4">#REF!</definedName>
    <definedName name="MODEMMUROPIE" localSheetId="7">#REF!</definedName>
    <definedName name="MODEMMUROPIE">#REF!</definedName>
    <definedName name="MODEMMUROTAPIA" localSheetId="2">#REF!</definedName>
    <definedName name="MODEMMUROTAPIA" localSheetId="4">#REF!</definedName>
    <definedName name="MODEMMUROTAPIA" localSheetId="7">#REF!</definedName>
    <definedName name="MODEMMUROTAPIA">#REF!</definedName>
    <definedName name="MODEMOLER" localSheetId="2">#REF!</definedName>
    <definedName name="MODEMOLER" localSheetId="4">#REF!</definedName>
    <definedName name="MODEMOLER" localSheetId="5">#REF!</definedName>
    <definedName name="MODEMOLER" localSheetId="6">#REF!</definedName>
    <definedName name="MODEMOLER" localSheetId="7">#REF!</definedName>
    <definedName name="MODEMOLER">#REF!</definedName>
    <definedName name="MODEMOLERCIMHA" localSheetId="2">#REF!</definedName>
    <definedName name="MODEMOLERCIMHA" localSheetId="4">#REF!</definedName>
    <definedName name="MODEMOLERCIMHA" localSheetId="7">#REF!</definedName>
    <definedName name="MODEMOLERCIMHA">#REF!</definedName>
    <definedName name="MODEMTECHOTEJA" localSheetId="2">#REF!</definedName>
    <definedName name="MODEMTECHOTEJA" localSheetId="4">#REF!</definedName>
    <definedName name="MODEMTECHOTEJA" localSheetId="7">#REF!</definedName>
    <definedName name="MODEMTECHOTEJA">#REF!</definedName>
    <definedName name="MODESAGUE3Y4">[35]M.O.!$C$647</definedName>
    <definedName name="MODESAGUES" localSheetId="2">#REF!</definedName>
    <definedName name="MODESAGUES" localSheetId="3">#REF!</definedName>
    <definedName name="MODESAGUES" localSheetId="4">#REF!</definedName>
    <definedName name="MODESAGUES" localSheetId="5">#REF!</definedName>
    <definedName name="MODESAGUES" localSheetId="6">#REF!</definedName>
    <definedName name="MODESAGUES" localSheetId="7">#REF!</definedName>
    <definedName name="MODESAGUES" localSheetId="0">#REF!</definedName>
    <definedName name="MODESAGUES">#REF!</definedName>
    <definedName name="MODIMMER" localSheetId="2">#REF!</definedName>
    <definedName name="MODIMMER" localSheetId="4">#REF!</definedName>
    <definedName name="MODIMMER" localSheetId="7">#REF!</definedName>
    <definedName name="MODIMMER">#REF!</definedName>
    <definedName name="MOEBANIST" localSheetId="2">#REF!</definedName>
    <definedName name="MOEBANIST" localSheetId="4">#REF!</definedName>
    <definedName name="MOEBANIST" localSheetId="5">#REF!</definedName>
    <definedName name="MOEBANIST" localSheetId="6">#REF!</definedName>
    <definedName name="MOEBANIST" localSheetId="7">#REF!</definedName>
    <definedName name="MOEBANIST">#REF!</definedName>
    <definedName name="MOELECT" localSheetId="2">#REF!</definedName>
    <definedName name="MOELECT" localSheetId="4">#REF!</definedName>
    <definedName name="MOELECT" localSheetId="5">#REF!</definedName>
    <definedName name="MOELECT" localSheetId="6">#REF!</definedName>
    <definedName name="MOELECT" localSheetId="7">#REF!</definedName>
    <definedName name="MOELECT">#REF!</definedName>
    <definedName name="MOELECTCONAPAR" localSheetId="2">#REF!</definedName>
    <definedName name="MOELECTCONAPAR" localSheetId="4">#REF!</definedName>
    <definedName name="MOELECTCONAPAR" localSheetId="5">#REF!</definedName>
    <definedName name="MOELECTCONAPAR" localSheetId="6">#REF!</definedName>
    <definedName name="MOELECTCONAPAR" localSheetId="7">#REF!</definedName>
    <definedName name="MOELECTCONAPAR">#REF!</definedName>
    <definedName name="MOELECTINTSEG" localSheetId="2">#REF!</definedName>
    <definedName name="MOELECTINTSEG" localSheetId="4">#REF!</definedName>
    <definedName name="MOELECTINTSEG" localSheetId="5">#REF!</definedName>
    <definedName name="MOELECTINTSEG" localSheetId="6">#REF!</definedName>
    <definedName name="MOELECTINTSEG" localSheetId="7">#REF!</definedName>
    <definedName name="MOELECTINTSEG">#REF!</definedName>
    <definedName name="MOELECTRESECO" localSheetId="2">#REF!</definedName>
    <definedName name="MOELECTRESECO" localSheetId="4">#REF!</definedName>
    <definedName name="MOELECTRESECO" localSheetId="5">#REF!</definedName>
    <definedName name="MOELECTRESECO" localSheetId="6">#REF!</definedName>
    <definedName name="MOELECTRESECO" localSheetId="7">#REF!</definedName>
    <definedName name="MOELECTRESECO">#REF!</definedName>
    <definedName name="MOELECTSALECON" localSheetId="2">#REF!</definedName>
    <definedName name="MOELECTSALECON" localSheetId="4">#REF!</definedName>
    <definedName name="MOELECTSALECON" localSheetId="5">#REF!</definedName>
    <definedName name="MOELECTSALECON" localSheetId="6">#REF!</definedName>
    <definedName name="MOELECTSALECON" localSheetId="7">#REF!</definedName>
    <definedName name="MOELECTSALECON">#REF!</definedName>
    <definedName name="MOELECTSALTIM" localSheetId="2">#REF!</definedName>
    <definedName name="MOELECTSALTIM" localSheetId="4">#REF!</definedName>
    <definedName name="MOELECTSALTIM" localSheetId="5">#REF!</definedName>
    <definedName name="MOELECTSALTIM" localSheetId="6">#REF!</definedName>
    <definedName name="MOELECTSALTIM" localSheetId="7">#REF!</definedName>
    <definedName name="MOELECTSALTIM">#REF!</definedName>
    <definedName name="MOELECTSALTUBEXT" localSheetId="2">#REF!</definedName>
    <definedName name="MOELECTSALTUBEXT" localSheetId="4">#REF!</definedName>
    <definedName name="MOELECTSALTUBEXT" localSheetId="5">#REF!</definedName>
    <definedName name="MOELECTSALTUBEXT" localSheetId="6">#REF!</definedName>
    <definedName name="MOELECTSALTUBEXT" localSheetId="7">#REF!</definedName>
    <definedName name="MOELECTSALTUBEXT">#REF!</definedName>
    <definedName name="MOELECTSALTUBOCU" localSheetId="2">#REF!</definedName>
    <definedName name="MOELECTSALTUBOCU" localSheetId="4">#REF!</definedName>
    <definedName name="MOELECTSALTUBOCU" localSheetId="5">#REF!</definedName>
    <definedName name="MOELECTSALTUBOCU" localSheetId="6">#REF!</definedName>
    <definedName name="MOELECTSALTUBOCU" localSheetId="7">#REF!</definedName>
    <definedName name="MOELECTSALTUBOCU">#REF!</definedName>
    <definedName name="MOELECTSALWP" localSheetId="2">#REF!</definedName>
    <definedName name="MOELECTSALWP" localSheetId="4">#REF!</definedName>
    <definedName name="MOELECTSALWP" localSheetId="5">#REF!</definedName>
    <definedName name="MOELECTSALWP" localSheetId="6">#REF!</definedName>
    <definedName name="MOELECTSALWP" localSheetId="7">#REF!</definedName>
    <definedName name="MOELECTSALWP">#REF!</definedName>
    <definedName name="MOEMPANETECOL">[35]M.O.!$C$55</definedName>
    <definedName name="MOEMPANETEEXT" localSheetId="2">#REF!</definedName>
    <definedName name="MOEMPANETEEXT" localSheetId="3">#REF!</definedName>
    <definedName name="MOEMPANETEEXT" localSheetId="4">#REF!</definedName>
    <definedName name="MOEMPANETEEXT" localSheetId="5">#REF!</definedName>
    <definedName name="MOEMPANETEEXT" localSheetId="6">#REF!</definedName>
    <definedName name="MOEMPANETEEXT" localSheetId="7">#REF!</definedName>
    <definedName name="MOEMPANETEEXT" localSheetId="0">#REF!</definedName>
    <definedName name="MOEMPANETEEXT">#REF!</definedName>
    <definedName name="MOEMPANETEINT">[35]M.O.!$C$58</definedName>
    <definedName name="MOEMPANETERASGADO">[35]M.O.!$C$61</definedName>
    <definedName name="MOEMPANETETECHO" localSheetId="2">#REF!</definedName>
    <definedName name="MOEMPANETETECHO" localSheetId="3">#REF!</definedName>
    <definedName name="MOEMPANETETECHO" localSheetId="4">#REF!</definedName>
    <definedName name="MOEMPANETETECHO" localSheetId="5">#REF!</definedName>
    <definedName name="MOEMPANETETECHO" localSheetId="6">#REF!</definedName>
    <definedName name="MOEMPANETETECHO" localSheetId="7">#REF!</definedName>
    <definedName name="MOEMPANETETECHO" localSheetId="0">#REF!</definedName>
    <definedName name="MOEMPANETETECHO">#REF!</definedName>
    <definedName name="MOEMPANETETECHO1">[35]M.O.!$C$63</definedName>
    <definedName name="MOEMPAÑETES" localSheetId="2">#REF!</definedName>
    <definedName name="MOEMPAÑETES" localSheetId="3">#REF!</definedName>
    <definedName name="MOEMPAÑETES" localSheetId="4">#REF!</definedName>
    <definedName name="MOEMPAÑETES" localSheetId="5">#REF!</definedName>
    <definedName name="MOEMPAÑETES" localSheetId="6">#REF!</definedName>
    <definedName name="MOEMPAÑETES" localSheetId="7">#REF!</definedName>
    <definedName name="MOEMPAÑETES" localSheetId="0">#REF!</definedName>
    <definedName name="MOEMPAÑETES">#REF!</definedName>
    <definedName name="MOENCTCANTEP" localSheetId="2">#REF!</definedName>
    <definedName name="MOENCTCANTEP" localSheetId="4">#REF!</definedName>
    <definedName name="MOENCTCANTEP" localSheetId="7">#REF!</definedName>
    <definedName name="MOENCTCANTEP">#REF!</definedName>
    <definedName name="MOENCTCCAVA" localSheetId="2">#REF!</definedName>
    <definedName name="MOENCTCCAVA" localSheetId="4">#REF!</definedName>
    <definedName name="MOENCTCCAVA" localSheetId="7">#REF!</definedName>
    <definedName name="MOENCTCCAVA">#REF!</definedName>
    <definedName name="MOENCTCCOL30" localSheetId="2">#REF!</definedName>
    <definedName name="MOENCTCCOL30" localSheetId="4">#REF!</definedName>
    <definedName name="MOENCTCCOL30" localSheetId="7">#REF!</definedName>
    <definedName name="MOENCTCCOL30">#REF!</definedName>
    <definedName name="MOENCTCCOL4050" localSheetId="2">#REF!</definedName>
    <definedName name="MOENCTCCOL4050" localSheetId="4">#REF!</definedName>
    <definedName name="MOENCTCCOL4050" localSheetId="7">#REF!</definedName>
    <definedName name="MOENCTCCOL4050">#REF!</definedName>
    <definedName name="MOENCTCDINT" localSheetId="2">#REF!</definedName>
    <definedName name="MOENCTCDINT" localSheetId="4">#REF!</definedName>
    <definedName name="MOENCTCDINT" localSheetId="7">#REF!</definedName>
    <definedName name="MOENCTCDINT">#REF!</definedName>
    <definedName name="MOENCTCLOSA3AGUA" localSheetId="2">#REF!</definedName>
    <definedName name="MOENCTCLOSA3AGUA" localSheetId="4">#REF!</definedName>
    <definedName name="MOENCTCLOSA3AGUA" localSheetId="7">#REF!</definedName>
    <definedName name="MOENCTCLOSA3AGUA">#REF!</definedName>
    <definedName name="MOENCTCLOSAPLA" localSheetId="2">#REF!</definedName>
    <definedName name="MOENCTCLOSAPLA" localSheetId="4">#REF!</definedName>
    <definedName name="MOENCTCLOSAPLA" localSheetId="7">#REF!</definedName>
    <definedName name="MOENCTCLOSAPLA">#REF!</definedName>
    <definedName name="MOENCTCMUROCARA" localSheetId="2">#REF!</definedName>
    <definedName name="MOENCTCMUROCARA" localSheetId="4">#REF!</definedName>
    <definedName name="MOENCTCMUROCARA" localSheetId="7">#REF!</definedName>
    <definedName name="MOENCTCMUROCARA">#REF!</definedName>
    <definedName name="MOENCTCRAMPA" localSheetId="2">#REF!</definedName>
    <definedName name="MOENCTCRAMPA" localSheetId="4">#REF!</definedName>
    <definedName name="MOENCTCRAMPA" localSheetId="7">#REF!</definedName>
    <definedName name="MOENCTCRAMPA">#REF!</definedName>
    <definedName name="MOENCTCVIGA2040" localSheetId="2">#REF!</definedName>
    <definedName name="MOENCTCVIGA2040" localSheetId="4">#REF!</definedName>
    <definedName name="MOENCTCVIGA2040" localSheetId="7">#REF!</definedName>
    <definedName name="MOENCTCVIGA2040">#REF!</definedName>
    <definedName name="MOENCTCVIGA3050" localSheetId="2">#REF!</definedName>
    <definedName name="MOENCTCVIGA3050" localSheetId="4">#REF!</definedName>
    <definedName name="MOENCTCVIGA3050" localSheetId="7">#REF!</definedName>
    <definedName name="MOENCTCVIGA3050">#REF!</definedName>
    <definedName name="MOENCTCVIGA3060" localSheetId="2">#REF!</definedName>
    <definedName name="MOENCTCVIGA3060" localSheetId="4">#REF!</definedName>
    <definedName name="MOENCTCVIGA3060" localSheetId="7">#REF!</definedName>
    <definedName name="MOENCTCVIGA3060">#REF!</definedName>
    <definedName name="MOENCTCVIGA4080" localSheetId="2">#REF!</definedName>
    <definedName name="MOENCTCVIGA4080" localSheetId="4">#REF!</definedName>
    <definedName name="MOENCTCVIGA4080" localSheetId="7">#REF!</definedName>
    <definedName name="MOENCTCVIGA4080">#REF!</definedName>
    <definedName name="MOESCALONES" localSheetId="2">#REF!</definedName>
    <definedName name="MOESCALONES" localSheetId="4">#REF!</definedName>
    <definedName name="MOESCALONES" localSheetId="5">#REF!</definedName>
    <definedName name="MOESCALONES" localSheetId="6">#REF!</definedName>
    <definedName name="MOESCALONES" localSheetId="7">#REF!</definedName>
    <definedName name="MOESCALONES">#REF!</definedName>
    <definedName name="MOESCGRA" localSheetId="2">#REF!</definedName>
    <definedName name="MOESCGRA" localSheetId="4">#REF!</definedName>
    <definedName name="MOESCGRA" localSheetId="7">#REF!</definedName>
    <definedName name="MOESCGRA">#REF!</definedName>
    <definedName name="MOESTRIAS">[35]M.O.!$C$66</definedName>
    <definedName name="MOESTUFA" localSheetId="2">#REF!</definedName>
    <definedName name="MOESTUFA" localSheetId="3">#REF!</definedName>
    <definedName name="MOESTUFA" localSheetId="4">#REF!</definedName>
    <definedName name="MOESTUFA" localSheetId="5">#REF!</definedName>
    <definedName name="MOESTUFA" localSheetId="6">#REF!</definedName>
    <definedName name="MOESTUFA" localSheetId="7">#REF!</definedName>
    <definedName name="MOESTUFA">#REF!</definedName>
    <definedName name="MOEXCAVAR" localSheetId="2">#REF!</definedName>
    <definedName name="MOEXCAVAR" localSheetId="4">#REF!</definedName>
    <definedName name="MOEXCAVAR" localSheetId="5">#REF!</definedName>
    <definedName name="MOEXCAVAR" localSheetId="6">#REF!</definedName>
    <definedName name="MOEXCAVAR" localSheetId="7">#REF!</definedName>
    <definedName name="MOEXCAVAR">#REF!</definedName>
    <definedName name="MOEXCCAL" localSheetId="2">#REF!</definedName>
    <definedName name="MOEXCCAL" localSheetId="4">#REF!</definedName>
    <definedName name="MOEXCCAL" localSheetId="7">#REF!</definedName>
    <definedName name="MOEXCCAL">#REF!</definedName>
    <definedName name="MOEXCROMA" localSheetId="2">#REF!</definedName>
    <definedName name="MOEXCROMA" localSheetId="3">#REF!</definedName>
    <definedName name="MOEXCROMA" localSheetId="4">#REF!</definedName>
    <definedName name="MOEXCROMA" localSheetId="5">#REF!</definedName>
    <definedName name="MOEXCROMA" localSheetId="6">#REF!</definedName>
    <definedName name="MOEXCROMA" localSheetId="7">#REF!</definedName>
    <definedName name="MOEXCROMA" localSheetId="0">#REF!</definedName>
    <definedName name="MOEXCROMA">#REF!</definedName>
    <definedName name="MOEXT110" localSheetId="2">#REF!</definedName>
    <definedName name="MOEXT110" localSheetId="4">#REF!</definedName>
    <definedName name="MOEXT110" localSheetId="7">#REF!</definedName>
    <definedName name="MOEXT110">#REF!</definedName>
    <definedName name="MOFINOBER" localSheetId="2">#REF!</definedName>
    <definedName name="MOFINOBER" localSheetId="4">#REF!</definedName>
    <definedName name="MOFINOBER" localSheetId="7">#REF!</definedName>
    <definedName name="MOFINOBER">#REF!</definedName>
    <definedName name="MOFINOHOR">[35]M.O.!$C$276</definedName>
    <definedName name="MOFINOINC" localSheetId="2">#REF!</definedName>
    <definedName name="MOFINOINC" localSheetId="3">#REF!</definedName>
    <definedName name="MOFINOINC" localSheetId="4">#REF!</definedName>
    <definedName name="MOFINOINC" localSheetId="5">#REF!</definedName>
    <definedName name="MOFINOINC" localSheetId="6">#REF!</definedName>
    <definedName name="MOFINOINC" localSheetId="7">#REF!</definedName>
    <definedName name="MOFINOINC" localSheetId="0">#REF!</definedName>
    <definedName name="MOFINOINC">#REF!</definedName>
    <definedName name="MOFINOINCL">[35]M.O.!$C$277</definedName>
    <definedName name="MOFINOPLANO" localSheetId="2">#REF!</definedName>
    <definedName name="MOFINOPLANO" localSheetId="3">#REF!</definedName>
    <definedName name="MOFINOPLANO" localSheetId="4">#REF!</definedName>
    <definedName name="MOFINOPLANO" localSheetId="5">#REF!</definedName>
    <definedName name="MOFINOPLANO" localSheetId="6">#REF!</definedName>
    <definedName name="MOFINOPLANO" localSheetId="7">#REF!</definedName>
    <definedName name="MOFINOPLANO" localSheetId="0">#REF!</definedName>
    <definedName name="MOFINOPLANO">#REF!</definedName>
    <definedName name="MOFRAGUACHE">[35]M.O.!$C$67</definedName>
    <definedName name="MOGOTERO" localSheetId="2">#REF!</definedName>
    <definedName name="MOGOTERO" localSheetId="3">#REF!</definedName>
    <definedName name="MOGOTERO" localSheetId="4">#REF!</definedName>
    <definedName name="MOGOTERO" localSheetId="5">#REF!</definedName>
    <definedName name="MOGOTERO" localSheetId="6">#REF!</definedName>
    <definedName name="MOGOTERO" localSheetId="7">#REF!</definedName>
    <definedName name="MOGOTERO" localSheetId="0">#REF!</definedName>
    <definedName name="MOGOTERO">#REF!</definedName>
    <definedName name="MOGOTEROCOL">[35]M.O.!$C$68</definedName>
    <definedName name="MOGOTERORAN">[35]M.O.!$C$69</definedName>
    <definedName name="MOGRANITO25" localSheetId="2">#REF!</definedName>
    <definedName name="MOGRANITO25" localSheetId="3">#REF!</definedName>
    <definedName name="MOGRANITO25" localSheetId="4">#REF!</definedName>
    <definedName name="MOGRANITO25" localSheetId="5">#REF!</definedName>
    <definedName name="MOGRANITO25" localSheetId="6">#REF!</definedName>
    <definedName name="MOGRANITO25" localSheetId="7">#REF!</definedName>
    <definedName name="MOGRANITO25" localSheetId="0">#REF!</definedName>
    <definedName name="MOGRANITO25">#REF!</definedName>
    <definedName name="MOGRANITO30">[35]M.O.!$C$144</definedName>
    <definedName name="MOGRANITO40" localSheetId="2">#REF!</definedName>
    <definedName name="MOGRANITO40" localSheetId="3">#REF!</definedName>
    <definedName name="MOGRANITO40" localSheetId="4">#REF!</definedName>
    <definedName name="MOGRANITO40" localSheetId="5">#REF!</definedName>
    <definedName name="MOGRANITO40" localSheetId="6">#REF!</definedName>
    <definedName name="MOGRANITO40" localSheetId="7">#REF!</definedName>
    <definedName name="MOGRANITO40" localSheetId="0">#REF!</definedName>
    <definedName name="MOGRANITO40">#REF!</definedName>
    <definedName name="MOIMPERACRILICO">[35]M.O.!$C$563</definedName>
    <definedName name="MOIN3VIA" localSheetId="2">#REF!</definedName>
    <definedName name="MOIN3VIA" localSheetId="3">#REF!</definedName>
    <definedName name="MOIN3VIA" localSheetId="4">#REF!</definedName>
    <definedName name="MOIN3VIA" localSheetId="5">#REF!</definedName>
    <definedName name="MOIN3VIA" localSheetId="6">#REF!</definedName>
    <definedName name="MOIN3VIA" localSheetId="7">#REF!</definedName>
    <definedName name="MOIN3VIA">#REF!</definedName>
    <definedName name="MOIN4VIA" localSheetId="2">#REF!</definedName>
    <definedName name="MOIN4VIA" localSheetId="4">#REF!</definedName>
    <definedName name="MOIN4VIA" localSheetId="7">#REF!</definedName>
    <definedName name="MOIN4VIA">#REF!</definedName>
    <definedName name="MOINDO" localSheetId="2">#REF!</definedName>
    <definedName name="MOINDO" localSheetId="4">#REF!</definedName>
    <definedName name="MOINDO" localSheetId="7">#REF!</definedName>
    <definedName name="MOINDO">#REF!</definedName>
    <definedName name="MOINPI" localSheetId="2">#REF!</definedName>
    <definedName name="MOINPI" localSheetId="4">#REF!</definedName>
    <definedName name="MOINPI" localSheetId="7">#REF!</definedName>
    <definedName name="MOINPI">#REF!</definedName>
    <definedName name="MOINSEG100A" localSheetId="2">#REF!</definedName>
    <definedName name="MOINSEG100A" localSheetId="4">#REF!</definedName>
    <definedName name="MOINSEG100A" localSheetId="7">#REF!</definedName>
    <definedName name="MOINSEG100A">#REF!</definedName>
    <definedName name="MOINSEG30A" localSheetId="2">#REF!</definedName>
    <definedName name="MOINSEG30A" localSheetId="4">#REF!</definedName>
    <definedName name="MOINSEG30A" localSheetId="7">#REF!</definedName>
    <definedName name="MOINSEG30A">#REF!</definedName>
    <definedName name="MOINSEG60A" localSheetId="2">#REF!</definedName>
    <definedName name="MOINSEG60A" localSheetId="4">#REF!</definedName>
    <definedName name="MOINSEG60A" localSheetId="7">#REF!</definedName>
    <definedName name="MOINSEG60A">#REF!</definedName>
    <definedName name="MOINSEN" localSheetId="2">#REF!</definedName>
    <definedName name="MOINSEN" localSheetId="4">#REF!</definedName>
    <definedName name="MOINSEN" localSheetId="7">#REF!</definedName>
    <definedName name="MOINSEN">#REF!</definedName>
    <definedName name="MOINSTACCES" localSheetId="2">#REF!</definedName>
    <definedName name="MOINSTACCES" localSheetId="4">#REF!</definedName>
    <definedName name="MOINSTACCES" localSheetId="5">#REF!</definedName>
    <definedName name="MOINSTACCES" localSheetId="6">#REF!</definedName>
    <definedName name="MOINSTACCES" localSheetId="7">#REF!</definedName>
    <definedName name="MOINSTACCES">#REF!</definedName>
    <definedName name="MOINSTVENTANAS" localSheetId="2">#REF!</definedName>
    <definedName name="MOINSTVENTANAS" localSheetId="4">#REF!</definedName>
    <definedName name="MOINSTVENTANAS" localSheetId="5">#REF!</definedName>
    <definedName name="MOINSTVENTANAS" localSheetId="6">#REF!</definedName>
    <definedName name="MOINSTVENTANAS" localSheetId="7">#REF!</definedName>
    <definedName name="MOINSTVENTANAS">#REF!</definedName>
    <definedName name="MOINTRI" localSheetId="2">#REF!</definedName>
    <definedName name="MOINTRI" localSheetId="4">#REF!</definedName>
    <definedName name="MOINTRI" localSheetId="7">#REF!</definedName>
    <definedName name="MOINTRI">#REF!</definedName>
    <definedName name="Mojado_en_Compactación_con_equipo" localSheetId="2">[21]Insumos!#REF!</definedName>
    <definedName name="Mojado_en_Compactación_con_equipo" localSheetId="4">[21]Insumos!#REF!</definedName>
    <definedName name="Mojado_en_Compactación_con_equipo" localSheetId="7">[21]Insumos!#REF!</definedName>
    <definedName name="Mojado_en_Compactación_con_equipo">[21]Insumos!#REF!</definedName>
    <definedName name="MOJO" localSheetId="3">[129]MOJornal!$A$7</definedName>
    <definedName name="MOJO" localSheetId="4">[129]MOJornal!$A$7</definedName>
    <definedName name="MOJO" localSheetId="5">[129]MOJornal!$A$7</definedName>
    <definedName name="MOJO" localSheetId="6">[129]MOJornal!$A$7</definedName>
    <definedName name="MOJO" localSheetId="7">[129]MOJornal!$A$7</definedName>
    <definedName name="MOJO" localSheetId="0">[129]MOJornal!$A$7</definedName>
    <definedName name="MOJO">[130]MOJornal!$A$7</definedName>
    <definedName name="MOLABVARIAS" localSheetId="2">#REF!</definedName>
    <definedName name="MOLABVARIAS" localSheetId="3">#REF!</definedName>
    <definedName name="MOLABVARIAS" localSheetId="4">#REF!</definedName>
    <definedName name="MOLABVARIAS" localSheetId="5">#REF!</definedName>
    <definedName name="MOLABVARIAS" localSheetId="6">#REF!</definedName>
    <definedName name="MOLABVARIAS" localSheetId="7">#REF!</definedName>
    <definedName name="MOLABVARIAS" localSheetId="0">#REF!</definedName>
    <definedName name="MOLABVARIAS">#REF!</definedName>
    <definedName name="MOLAD" localSheetId="2">#REF!</definedName>
    <definedName name="MOLAD" localSheetId="4">#REF!</definedName>
    <definedName name="MOLAD" localSheetId="7">#REF!</definedName>
    <definedName name="MOLAD">#REF!</definedName>
    <definedName name="MOLADRILLOS" localSheetId="2">#REF!</definedName>
    <definedName name="MOLADRILLOS" localSheetId="4">#REF!</definedName>
    <definedName name="MOLADRILLOS" localSheetId="5">#REF!</definedName>
    <definedName name="MOLADRILLOS" localSheetId="6">#REF!</definedName>
    <definedName name="MOLADRILLOS" localSheetId="7">#REF!</definedName>
    <definedName name="MOLADRILLOS">#REF!</definedName>
    <definedName name="MOLAVADEROS" localSheetId="2">#REF!</definedName>
    <definedName name="MOLAVADEROS" localSheetId="4">#REF!</definedName>
    <definedName name="MOLAVADEROS" localSheetId="5">#REF!</definedName>
    <definedName name="MOLAVADEROS" localSheetId="6">#REF!</definedName>
    <definedName name="MOLAVADEROS" localSheetId="7">#REF!</definedName>
    <definedName name="MOLAVADEROS">#REF!</definedName>
    <definedName name="Moldura.caoba" localSheetId="2">#REF!</definedName>
    <definedName name="Moldura.caoba" localSheetId="4">#REF!</definedName>
    <definedName name="Moldura.caoba" localSheetId="7">#REF!</definedName>
    <definedName name="Moldura.caoba">#REF!</definedName>
    <definedName name="MOLIGADORA">[35]M.O.!$C$954</definedName>
    <definedName name="MOLOBA" localSheetId="2">#REF!</definedName>
    <definedName name="MOLOBA" localSheetId="3">#REF!</definedName>
    <definedName name="MOLOBA" localSheetId="4">#REF!</definedName>
    <definedName name="MOLOBA" localSheetId="5">#REF!</definedName>
    <definedName name="MOLOBA" localSheetId="6">#REF!</definedName>
    <definedName name="MOLOBA" localSheetId="7">#REF!</definedName>
    <definedName name="MOLOBA">#REF!</definedName>
    <definedName name="MOLOSETATERRAZA" localSheetId="2">#REF!</definedName>
    <definedName name="MOLOSETATERRAZA" localSheetId="4">#REF!</definedName>
    <definedName name="MOLOSETATERRAZA" localSheetId="7">#REF!</definedName>
    <definedName name="MOLOSETATERRAZA">#REF!</definedName>
    <definedName name="MOLUCES" localSheetId="2">#REF!</definedName>
    <definedName name="MOLUCES" localSheetId="4">#REF!</definedName>
    <definedName name="MOLUCES" localSheetId="7">#REF!</definedName>
    <definedName name="MOLUCES">#REF!</definedName>
    <definedName name="MOMALLACICL" localSheetId="2">#REF!</definedName>
    <definedName name="MOMALLACICL" localSheetId="4">#REF!</definedName>
    <definedName name="MOMALLACICL" localSheetId="5">#REF!</definedName>
    <definedName name="MOMALLACICL" localSheetId="6">#REF!</definedName>
    <definedName name="MOMALLACICL" localSheetId="7">#REF!</definedName>
    <definedName name="MOMALLACICL">#REF!</definedName>
    <definedName name="MOMARMOL" localSheetId="2">#REF!</definedName>
    <definedName name="MOMARMOL" localSheetId="4">#REF!</definedName>
    <definedName name="MOMARMOL" localSheetId="5">#REF!</definedName>
    <definedName name="MOMARMOL" localSheetId="6">#REF!</definedName>
    <definedName name="MOMARMOL" localSheetId="7">#REF!</definedName>
    <definedName name="MOMARMOL">#REF!</definedName>
    <definedName name="MOMODES110" localSheetId="2">#REF!</definedName>
    <definedName name="MOMODES110" localSheetId="4">#REF!</definedName>
    <definedName name="MOMODES110" localSheetId="7">#REF!</definedName>
    <definedName name="MOMODES110">#REF!</definedName>
    <definedName name="MOMOROJ" localSheetId="2">#REF!</definedName>
    <definedName name="MOMOROJ" localSheetId="4">#REF!</definedName>
    <definedName name="MOMOROJ" localSheetId="7">#REF!</definedName>
    <definedName name="MOMOROJ">#REF!</definedName>
    <definedName name="MOMOSAICO" localSheetId="2">#REF!</definedName>
    <definedName name="MOMOSAICO" localSheetId="4">#REF!</definedName>
    <definedName name="MOMOSAICO" localSheetId="7">#REF!</definedName>
    <definedName name="MOMOSAICO">#REF!</definedName>
    <definedName name="MONATILLA">[35]M.O.!$C$73</definedName>
    <definedName name="MONTARCERCTE" localSheetId="2">#REF!</definedName>
    <definedName name="MONTARCERCTE" localSheetId="3">#REF!</definedName>
    <definedName name="MONTARCERCTE" localSheetId="4">#REF!</definedName>
    <definedName name="MONTARCERCTE" localSheetId="5">#REF!</definedName>
    <definedName name="MONTARCERCTE" localSheetId="6">#REF!</definedName>
    <definedName name="MONTARCERCTE" localSheetId="7">#REF!</definedName>
    <definedName name="MONTARCERCTE" localSheetId="0">#REF!</definedName>
    <definedName name="MONTARCERCTE">#REF!</definedName>
    <definedName name="MONTARMARCOCAOBA" localSheetId="2">#REF!</definedName>
    <definedName name="MONTARMARCOCAOBA" localSheetId="4">#REF!</definedName>
    <definedName name="MONTARMARCOCAOBA" localSheetId="7">#REF!</definedName>
    <definedName name="MONTARMARCOCAOBA">#REF!</definedName>
    <definedName name="MONTARMARCOCTE" localSheetId="2">#REF!</definedName>
    <definedName name="MONTARMARCOCTE" localSheetId="4">#REF!</definedName>
    <definedName name="MONTARMARCOCTE" localSheetId="7">#REF!</definedName>
    <definedName name="MONTARMARCOCTE">#REF!</definedName>
    <definedName name="MONTARMARCOMET" localSheetId="2">#REF!</definedName>
    <definedName name="MONTARMARCOMET" localSheetId="4">#REF!</definedName>
    <definedName name="MONTARMARCOMET" localSheetId="7">#REF!</definedName>
    <definedName name="MONTARMARCOMET">#REF!</definedName>
    <definedName name="MONTARPTACORRER1" localSheetId="2">#REF!</definedName>
    <definedName name="MONTARPTACORRER1" localSheetId="4">#REF!</definedName>
    <definedName name="MONTARPTACORRER1" localSheetId="7">#REF!</definedName>
    <definedName name="MONTARPTACORRER1">#REF!</definedName>
    <definedName name="MONTARPTACORRER2" localSheetId="2">#REF!</definedName>
    <definedName name="MONTARPTACORRER2" localSheetId="4">#REF!</definedName>
    <definedName name="MONTARPTACORRER2" localSheetId="7">#REF!</definedName>
    <definedName name="MONTARPTACORRER2">#REF!</definedName>
    <definedName name="MONTARPTAPANEL" localSheetId="2">#REF!</definedName>
    <definedName name="MONTARPTAPANEL" localSheetId="4">#REF!</definedName>
    <definedName name="MONTARPTAPANEL" localSheetId="7">#REF!</definedName>
    <definedName name="MONTARPTAPANEL">#REF!</definedName>
    <definedName name="MONTARPTAPINO" localSheetId="2">#REF!</definedName>
    <definedName name="MONTARPTAPINO" localSheetId="4">#REF!</definedName>
    <definedName name="MONTARPTAPINO" localSheetId="7">#REF!</definedName>
    <definedName name="MONTARPTAPINO">#REF!</definedName>
    <definedName name="MONTARPTAPLUM" localSheetId="2">#REF!</definedName>
    <definedName name="MONTARPTAPLUM" localSheetId="4">#REF!</definedName>
    <definedName name="MONTARPTAPLUM" localSheetId="7">#REF!</definedName>
    <definedName name="MONTARPTAPLUM">#REF!</definedName>
    <definedName name="MONTARPTAPLY" localSheetId="2">#REF!</definedName>
    <definedName name="MONTARPTAPLY" localSheetId="4">#REF!</definedName>
    <definedName name="MONTARPTAPLY" localSheetId="7">#REF!</definedName>
    <definedName name="MONTARPTAPLY">#REF!</definedName>
    <definedName name="MONTARPTAVAIVEN" localSheetId="2">#REF!</definedName>
    <definedName name="MONTARPTAVAIVEN" localSheetId="4">#REF!</definedName>
    <definedName name="MONTARPTAVAIVEN" localSheetId="7">#REF!</definedName>
    <definedName name="MONTARPTAVAIVEN">#REF!</definedName>
    <definedName name="MONTURAPU" localSheetId="2">#REF!</definedName>
    <definedName name="MONTURAPU" localSheetId="4">#REF!</definedName>
    <definedName name="MONTURAPU" localSheetId="7">#REF!</definedName>
    <definedName name="MONTURAPU">#REF!</definedName>
    <definedName name="MOPADIS" localSheetId="2">#REF!</definedName>
    <definedName name="MOPADIS" localSheetId="4">#REF!</definedName>
    <definedName name="MOPADIS" localSheetId="7">#REF!</definedName>
    <definedName name="MOPADIS">#REF!</definedName>
    <definedName name="MOPAMAEXT" localSheetId="2">#REF!</definedName>
    <definedName name="MOPAMAEXT" localSheetId="3">#REF!</definedName>
    <definedName name="MOPAMAEXT" localSheetId="4">#REF!</definedName>
    <definedName name="MOPAMAEXT" localSheetId="5">#REF!</definedName>
    <definedName name="MOPAMAEXT" localSheetId="6">#REF!</definedName>
    <definedName name="MOPAMAEXT" localSheetId="7">#REF!</definedName>
    <definedName name="MOPAMAEXT" localSheetId="0">#REF!</definedName>
    <definedName name="MOPAMAEXT">#REF!</definedName>
    <definedName name="MOPAMAINT" localSheetId="2">#REF!</definedName>
    <definedName name="MOPAMAINT" localSheetId="3">#REF!</definedName>
    <definedName name="MOPAMAINT" localSheetId="4">#REF!</definedName>
    <definedName name="MOPAMAINT" localSheetId="5">#REF!</definedName>
    <definedName name="MOPAMAINT" localSheetId="6">#REF!</definedName>
    <definedName name="MOPAMAINT" localSheetId="7">#REF!</definedName>
    <definedName name="MOPAMAINT" localSheetId="0">#REF!</definedName>
    <definedName name="MOPAMAINT">#REF!</definedName>
    <definedName name="MOPAMATEVI" localSheetId="2">#REF!</definedName>
    <definedName name="MOPAMATEVI" localSheetId="3">#REF!</definedName>
    <definedName name="MOPAMATEVI" localSheetId="4">#REF!</definedName>
    <definedName name="MOPAMATEVI" localSheetId="5">#REF!</definedName>
    <definedName name="MOPAMATEVI" localSheetId="6">#REF!</definedName>
    <definedName name="MOPAMATEVI" localSheetId="7">#REF!</definedName>
    <definedName name="MOPAMATEVI" localSheetId="0">#REF!</definedName>
    <definedName name="MOPAMATEVI">#REF!</definedName>
    <definedName name="MOPAPU" localSheetId="2">#REF!</definedName>
    <definedName name="MOPAPU" localSheetId="3">#REF!</definedName>
    <definedName name="MOPAPU" localSheetId="4">#REF!</definedName>
    <definedName name="MOPAPU" localSheetId="5">#REF!</definedName>
    <definedName name="MOPAPU" localSheetId="6">#REF!</definedName>
    <definedName name="MOPAPU" localSheetId="7">#REF!</definedName>
    <definedName name="MOPAPU" localSheetId="0">#REF!</definedName>
    <definedName name="MOPAPU">#REF!</definedName>
    <definedName name="MOPAPULLA" localSheetId="2">#REF!</definedName>
    <definedName name="MOPAPULLA" localSheetId="4">#REF!</definedName>
    <definedName name="MOPAPULLA" localSheetId="7">#REF!</definedName>
    <definedName name="MOPAPULLA">#REF!</definedName>
    <definedName name="MOPIEDRA">[35]M.O.!$C$570</definedName>
    <definedName name="MOPIEDRAS" localSheetId="2">#REF!</definedName>
    <definedName name="MOPIEDRAS" localSheetId="3">#REF!</definedName>
    <definedName name="MOPIEDRAS" localSheetId="4">#REF!</definedName>
    <definedName name="MOPIEDRAS" localSheetId="5">#REF!</definedName>
    <definedName name="MOPIEDRAS" localSheetId="6">#REF!</definedName>
    <definedName name="MOPIEDRAS" localSheetId="7">#REF!</definedName>
    <definedName name="MOPIEDRAS" localSheetId="0">#REF!</definedName>
    <definedName name="MOPIEDRAS">#REF!</definedName>
    <definedName name="MOPIEPI" localSheetId="2">#REF!</definedName>
    <definedName name="MOPIEPI" localSheetId="4">#REF!</definedName>
    <definedName name="MOPIEPI" localSheetId="7">#REF!</definedName>
    <definedName name="MOPIEPI">#REF!</definedName>
    <definedName name="MOPIFROVI" localSheetId="2">#REF!</definedName>
    <definedName name="MOPIFROVI" localSheetId="4">#REF!</definedName>
    <definedName name="MOPIFROVI" localSheetId="7">#REF!</definedName>
    <definedName name="MOPIFROVI">#REF!</definedName>
    <definedName name="MOPIGRA" localSheetId="2">#REF!</definedName>
    <definedName name="MOPIGRA" localSheetId="4">#REF!</definedName>
    <definedName name="MOPIGRA" localSheetId="7">#REF!</definedName>
    <definedName name="MOPIGRA">#REF!</definedName>
    <definedName name="MOPIGRAPLU" localSheetId="2">#REF!</definedName>
    <definedName name="MOPIGRAPLU" localSheetId="4">#REF!</definedName>
    <definedName name="MOPIGRAPLU" localSheetId="7">#REF!</definedName>
    <definedName name="MOPIGRAPLU">#REF!</definedName>
    <definedName name="MOPIN1RA" localSheetId="2">#REF!</definedName>
    <definedName name="MOPIN1RA" localSheetId="3">#REF!</definedName>
    <definedName name="MOPIN1RA" localSheetId="4">#REF!</definedName>
    <definedName name="MOPIN1RA" localSheetId="5">#REF!</definedName>
    <definedName name="MOPIN1RA" localSheetId="6">#REF!</definedName>
    <definedName name="MOPIN1RA" localSheetId="7">#REF!</definedName>
    <definedName name="MOPIN1RA" localSheetId="0">#REF!</definedName>
    <definedName name="MOPIN1RA">#REF!</definedName>
    <definedName name="MOPIN2DA" localSheetId="2">#REF!</definedName>
    <definedName name="MOPIN2DA" localSheetId="3">#REF!</definedName>
    <definedName name="MOPIN2DA" localSheetId="4">#REF!</definedName>
    <definedName name="MOPIN2DA" localSheetId="5">#REF!</definedName>
    <definedName name="MOPIN2DA" localSheetId="6">#REF!</definedName>
    <definedName name="MOPIN2DA" localSheetId="7">#REF!</definedName>
    <definedName name="MOPIN2DA" localSheetId="0">#REF!</definedName>
    <definedName name="MOPIN2DA">#REF!</definedName>
    <definedName name="MOPINTURA" localSheetId="2">#REF!</definedName>
    <definedName name="MOPINTURA" localSheetId="4">#REF!</definedName>
    <definedName name="MOPINTURA" localSheetId="7">#REF!</definedName>
    <definedName name="MOPINTURA">#REF!</definedName>
    <definedName name="MOPINTURAAGUA">[35]M.O.!$C$557</definedName>
    <definedName name="MOPINTURABARNIZ">[35]M.O.!$C$551</definedName>
    <definedName name="MOPINTURAMANT">[35]M.O.!$C$566</definedName>
    <definedName name="MOPIPIS1RA" localSheetId="2">#REF!</definedName>
    <definedName name="MOPIPIS1RA" localSheetId="3">#REF!</definedName>
    <definedName name="MOPIPIS1RA" localSheetId="4">#REF!</definedName>
    <definedName name="MOPIPIS1RA" localSheetId="5">#REF!</definedName>
    <definedName name="MOPIPIS1RA" localSheetId="6">#REF!</definedName>
    <definedName name="MOPIPIS1RA" localSheetId="7">#REF!</definedName>
    <definedName name="MOPIPIS1RA">#REF!</definedName>
    <definedName name="MOPIPIS2DA" localSheetId="2">#REF!</definedName>
    <definedName name="MOPIPIS2DA" localSheetId="4">#REF!</definedName>
    <definedName name="MOPIPIS2DA" localSheetId="7">#REF!</definedName>
    <definedName name="MOPIPIS2DA">#REF!</definedName>
    <definedName name="MOPIPORC" localSheetId="2">#REF!</definedName>
    <definedName name="MOPIPORC" localSheetId="3">#REF!</definedName>
    <definedName name="MOPIPORC" localSheetId="4">#REF!</definedName>
    <definedName name="MOPIPORC" localSheetId="5">#REF!</definedName>
    <definedName name="MOPIPORC" localSheetId="6">#REF!</definedName>
    <definedName name="MOPIPORC" localSheetId="7">#REF!</definedName>
    <definedName name="MOPIPORC" localSheetId="0">#REF!</definedName>
    <definedName name="MOPIPORC">#REF!</definedName>
    <definedName name="MOPISOCERAMICA" localSheetId="2">[70]Ins!#REF!</definedName>
    <definedName name="MOPISOCERAMICA" localSheetId="4">[70]Ins!#REF!</definedName>
    <definedName name="MOPISOCERAMICA" localSheetId="7">[70]Ins!#REF!</definedName>
    <definedName name="MOPISOCERAMICA">[70]Ins!#REF!</definedName>
    <definedName name="MOPISOCERCRI11520">[35]M.O.!$C$134</definedName>
    <definedName name="MOPISOCERCRI1520" localSheetId="2">#REF!</definedName>
    <definedName name="MOPISOCERCRI1520" localSheetId="3">#REF!</definedName>
    <definedName name="MOPISOCERCRI1520" localSheetId="4">#REF!</definedName>
    <definedName name="MOPISOCERCRI1520" localSheetId="5">#REF!</definedName>
    <definedName name="MOPISOCERCRI1520" localSheetId="6">#REF!</definedName>
    <definedName name="MOPISOCERCRI1520" localSheetId="7">#REF!</definedName>
    <definedName name="MOPISOCERCRI1520" localSheetId="0">#REF!</definedName>
    <definedName name="MOPISOCERCRI1520">#REF!</definedName>
    <definedName name="MOPISOCERIMP1520" localSheetId="2">#REF!</definedName>
    <definedName name="MOPISOCERIMP1520" localSheetId="4">#REF!</definedName>
    <definedName name="MOPISOCERIMP1520" localSheetId="7">#REF!</definedName>
    <definedName name="MOPISOCERIMP1520">#REF!</definedName>
    <definedName name="MOPISOESTAMPADO01" localSheetId="2">#REF!</definedName>
    <definedName name="MOPISOESTAMPADO01" localSheetId="4">#REF!</definedName>
    <definedName name="MOPISOESTAMPADO01" localSheetId="5">#REF!</definedName>
    <definedName name="MOPISOESTAMPADO01" localSheetId="6">#REF!</definedName>
    <definedName name="MOPISOESTAMPADO01" localSheetId="7">#REF!</definedName>
    <definedName name="MOPISOESTAMPADO01">#REF!</definedName>
    <definedName name="MOPISOFERIA" localSheetId="2">#REF!</definedName>
    <definedName name="MOPISOFERIA" localSheetId="4">#REF!</definedName>
    <definedName name="MOPISOFERIA" localSheetId="7">#REF!</definedName>
    <definedName name="MOPISOFERIA">#REF!</definedName>
    <definedName name="MOPISOFROTADO">[35]M.O.!$C$163</definedName>
    <definedName name="MOPISOFROTAVIOL">[35]M.O.!$C$164</definedName>
    <definedName name="MOPISOHORMPUL">[35]M.O.!$C$165</definedName>
    <definedName name="MOPISORENOPULID" localSheetId="2">#REF!</definedName>
    <definedName name="MOPISORENOPULID" localSheetId="3">#REF!</definedName>
    <definedName name="MOPISORENOPULID" localSheetId="4">#REF!</definedName>
    <definedName name="MOPISORENOPULID" localSheetId="5">#REF!</definedName>
    <definedName name="MOPISORENOPULID" localSheetId="6">#REF!</definedName>
    <definedName name="MOPISORENOPULID" localSheetId="7">#REF!</definedName>
    <definedName name="MOPISORENOPULID" localSheetId="0">#REF!</definedName>
    <definedName name="MOPISORENOPULID">#REF!</definedName>
    <definedName name="MOPISOS" localSheetId="2">#REF!</definedName>
    <definedName name="MOPISOS" localSheetId="4">#REF!</definedName>
    <definedName name="MOPISOS" localSheetId="5">#REF!</definedName>
    <definedName name="MOPISOS" localSheetId="6">#REF!</definedName>
    <definedName name="MOPISOS" localSheetId="7">#REF!</definedName>
    <definedName name="MOPISOS">#REF!</definedName>
    <definedName name="MOPLOM" localSheetId="2">#REF!</definedName>
    <definedName name="MOPLOM" localSheetId="4">#REF!</definedName>
    <definedName name="MOPLOM" localSheetId="5">#REF!</definedName>
    <definedName name="MOPLOM" localSheetId="6">#REF!</definedName>
    <definedName name="MOPLOM" localSheetId="7">#REF!</definedName>
    <definedName name="MOPLOM">#REF!</definedName>
    <definedName name="MOPLOMACOMURB" localSheetId="2">#REF!</definedName>
    <definedName name="MOPLOMACOMURB" localSheetId="4">#REF!</definedName>
    <definedName name="MOPLOMACOMURB" localSheetId="5">#REF!</definedName>
    <definedName name="MOPLOMACOMURB" localSheetId="6">#REF!</definedName>
    <definedName name="MOPLOMACOMURB" localSheetId="7">#REF!</definedName>
    <definedName name="MOPLOMACOMURB">#REF!</definedName>
    <definedName name="MOPLOMARRASTRE" localSheetId="2">#REF!</definedName>
    <definedName name="MOPLOMARRASTRE" localSheetId="4">#REF!</definedName>
    <definedName name="MOPLOMARRASTRE" localSheetId="5">#REF!</definedName>
    <definedName name="MOPLOMARRASTRE" localSheetId="6">#REF!</definedName>
    <definedName name="MOPLOMARRASTRE" localSheetId="7">#REF!</definedName>
    <definedName name="MOPLOMARRASTRE">#REF!</definedName>
    <definedName name="MOPLOMAUMENTO" localSheetId="2">#REF!</definedName>
    <definedName name="MOPLOMAUMENTO" localSheetId="4">#REF!</definedName>
    <definedName name="MOPLOMAUMENTO" localSheetId="5">#REF!</definedName>
    <definedName name="MOPLOMAUMENTO" localSheetId="6">#REF!</definedName>
    <definedName name="MOPLOMAUMENTO" localSheetId="7">#REF!</definedName>
    <definedName name="MOPLOMAUMENTO">#REF!</definedName>
    <definedName name="MOPLOMBAJANTES" localSheetId="2">#REF!</definedName>
    <definedName name="MOPLOMBAJANTES" localSheetId="4">#REF!</definedName>
    <definedName name="MOPLOMBAJANTES" localSheetId="5">#REF!</definedName>
    <definedName name="MOPLOMBAJANTES" localSheetId="6">#REF!</definedName>
    <definedName name="MOPLOMBAJANTES" localSheetId="7">#REF!</definedName>
    <definedName name="MOPLOMBAJANTES">#REF!</definedName>
    <definedName name="MOPLOMBAÑERA" localSheetId="2">#REF!</definedName>
    <definedName name="MOPLOMBAÑERA" localSheetId="4">#REF!</definedName>
    <definedName name="MOPLOMBAÑERA" localSheetId="5">#REF!</definedName>
    <definedName name="MOPLOMBAÑERA" localSheetId="6">#REF!</definedName>
    <definedName name="MOPLOMBAÑERA" localSheetId="7">#REF!</definedName>
    <definedName name="MOPLOMBAÑERA">#REF!</definedName>
    <definedName name="MOPLOMBOMBACCIRC" localSheetId="2">#REF!</definedName>
    <definedName name="MOPLOMBOMBACCIRC" localSheetId="4">#REF!</definedName>
    <definedName name="MOPLOMBOMBACCIRC" localSheetId="5">#REF!</definedName>
    <definedName name="MOPLOMBOMBACCIRC" localSheetId="6">#REF!</definedName>
    <definedName name="MOPLOMBOMBACCIRC" localSheetId="7">#REF!</definedName>
    <definedName name="MOPLOMBOMBACCIRC">#REF!</definedName>
    <definedName name="MOPLOMBOMBASCIRC" localSheetId="2">#REF!</definedName>
    <definedName name="MOPLOMBOMBASCIRC" localSheetId="4">#REF!</definedName>
    <definedName name="MOPLOMBOMBASCIRC" localSheetId="5">#REF!</definedName>
    <definedName name="MOPLOMBOMBASCIRC" localSheetId="6">#REF!</definedName>
    <definedName name="MOPLOMBOMBASCIRC" localSheetId="7">#REF!</definedName>
    <definedName name="MOPLOMBOMBASCIRC">#REF!</definedName>
    <definedName name="MOPLOMCALENT" localSheetId="2">#REF!</definedName>
    <definedName name="MOPLOMCALENT" localSheetId="4">#REF!</definedName>
    <definedName name="MOPLOMCALENT" localSheetId="5">#REF!</definedName>
    <definedName name="MOPLOMCALENT" localSheetId="6">#REF!</definedName>
    <definedName name="MOPLOMCALENT" localSheetId="7">#REF!</definedName>
    <definedName name="MOPLOMCALENT">#REF!</definedName>
    <definedName name="MOPLOMCOLABASTCOBRE" localSheetId="2">#REF!</definedName>
    <definedName name="MOPLOMCOLABASTCOBRE" localSheetId="4">#REF!</definedName>
    <definedName name="MOPLOMCOLABASTCOBRE" localSheetId="5">#REF!</definedName>
    <definedName name="MOPLOMCOLABASTCOBRE" localSheetId="6">#REF!</definedName>
    <definedName name="MOPLOMCOLABASTCOBRE" localSheetId="7">#REF!</definedName>
    <definedName name="MOPLOMCOLABASTCOBRE">#REF!</definedName>
    <definedName name="MOPLOMCOLABASTHG" localSheetId="2">#REF!</definedName>
    <definedName name="MOPLOMCOLABASTHG" localSheetId="4">#REF!</definedName>
    <definedName name="MOPLOMCOLABASTHG" localSheetId="5">#REF!</definedName>
    <definedName name="MOPLOMCOLABASTHG" localSheetId="6">#REF!</definedName>
    <definedName name="MOPLOMCOLABASTHG" localSheetId="7">#REF!</definedName>
    <definedName name="MOPLOMCOLABASTHG">#REF!</definedName>
    <definedName name="MOPLOMCOLDESPLU" localSheetId="2">#REF!</definedName>
    <definedName name="MOPLOMCOLDESPLU" localSheetId="4">#REF!</definedName>
    <definedName name="MOPLOMCOLDESPLU" localSheetId="5">#REF!</definedName>
    <definedName name="MOPLOMCOLDESPLU" localSheetId="6">#REF!</definedName>
    <definedName name="MOPLOMCOLDESPLU" localSheetId="7">#REF!</definedName>
    <definedName name="MOPLOMCOLDESPLU">#REF!</definedName>
    <definedName name="MOPLOMCONSEPTICO" localSheetId="2">#REF!</definedName>
    <definedName name="MOPLOMCONSEPTICO" localSheetId="4">#REF!</definedName>
    <definedName name="MOPLOMCONSEPTICO" localSheetId="5">#REF!</definedName>
    <definedName name="MOPLOMCONSEPTICO" localSheetId="6">#REF!</definedName>
    <definedName name="MOPLOMCONSEPTICO" localSheetId="7">#REF!</definedName>
    <definedName name="MOPLOMCONSEPTICO">#REF!</definedName>
    <definedName name="MOPLOMDESAGUES" localSheetId="2">#REF!</definedName>
    <definedName name="MOPLOMDESAGUES" localSheetId="4">#REF!</definedName>
    <definedName name="MOPLOMDESAGUES" localSheetId="5">#REF!</definedName>
    <definedName name="MOPLOMDESAGUES" localSheetId="6">#REF!</definedName>
    <definedName name="MOPLOMDESAGUES" localSheetId="7">#REF!</definedName>
    <definedName name="MOPLOMDESAGUES">#REF!</definedName>
    <definedName name="MOPLOMDESMONTAR" localSheetId="2">#REF!</definedName>
    <definedName name="MOPLOMDESMONTAR" localSheetId="4">#REF!</definedName>
    <definedName name="MOPLOMDESMONTAR" localSheetId="5">#REF!</definedName>
    <definedName name="MOPLOMDESMONTAR" localSheetId="6">#REF!</definedName>
    <definedName name="MOPLOMDESMONTAR" localSheetId="7">#REF!</definedName>
    <definedName name="MOPLOMDESMONTAR">#REF!</definedName>
    <definedName name="MOPLOMEMPALMEAGUA" localSheetId="2">#REF!</definedName>
    <definedName name="MOPLOMEMPALMEAGUA" localSheetId="4">#REF!</definedName>
    <definedName name="MOPLOMEMPALMEAGUA" localSheetId="5">#REF!</definedName>
    <definedName name="MOPLOMEMPALMEAGUA" localSheetId="6">#REF!</definedName>
    <definedName name="MOPLOMEMPALMEAGUA" localSheetId="7">#REF!</definedName>
    <definedName name="MOPLOMEMPALMEAGUA">#REF!</definedName>
    <definedName name="MOPLOMEMPALMEARRAS" localSheetId="2">#REF!</definedName>
    <definedName name="MOPLOMEMPALMEARRAS" localSheetId="4">#REF!</definedName>
    <definedName name="MOPLOMEMPALMEARRAS" localSheetId="5">#REF!</definedName>
    <definedName name="MOPLOMEMPALMEARRAS" localSheetId="6">#REF!</definedName>
    <definedName name="MOPLOMEMPALMEARRAS" localSheetId="7">#REF!</definedName>
    <definedName name="MOPLOMEMPALMEARRAS">#REF!</definedName>
    <definedName name="MOPLOMFREGA" localSheetId="2">#REF!</definedName>
    <definedName name="MOPLOMFREGA" localSheetId="4">#REF!</definedName>
    <definedName name="MOPLOMFREGA" localSheetId="5">#REF!</definedName>
    <definedName name="MOPLOMFREGA" localSheetId="6">#REF!</definedName>
    <definedName name="MOPLOMFREGA" localSheetId="7">#REF!</definedName>
    <definedName name="MOPLOMFREGA">#REF!</definedName>
    <definedName name="MOPLOMINO" localSheetId="2">#REF!</definedName>
    <definedName name="MOPLOMINO" localSheetId="4">#REF!</definedName>
    <definedName name="MOPLOMINO" localSheetId="5">#REF!</definedName>
    <definedName name="MOPLOMINO" localSheetId="6">#REF!</definedName>
    <definedName name="MOPLOMINO" localSheetId="7">#REF!</definedName>
    <definedName name="MOPLOMINO">#REF!</definedName>
    <definedName name="MOPLOMINSTCAJAVALV" localSheetId="2">#REF!</definedName>
    <definedName name="MOPLOMINSTCAJAVALV" localSheetId="4">#REF!</definedName>
    <definedName name="MOPLOMINSTCAJAVALV" localSheetId="5">#REF!</definedName>
    <definedName name="MOPLOMINSTCAJAVALV" localSheetId="6">#REF!</definedName>
    <definedName name="MOPLOMINSTCAJAVALV" localSheetId="7">#REF!</definedName>
    <definedName name="MOPLOMINSTCAJAVALV">#REF!</definedName>
    <definedName name="MOPLOMINSTCAMPANAS" localSheetId="2">#REF!</definedName>
    <definedName name="MOPLOMINSTCAMPANAS" localSheetId="4">#REF!</definedName>
    <definedName name="MOPLOMINSTCAMPANAS" localSheetId="5">#REF!</definedName>
    <definedName name="MOPLOMINSTCAMPANAS" localSheetId="6">#REF!</definedName>
    <definedName name="MOPLOMINSTCAMPANAS" localSheetId="7">#REF!</definedName>
    <definedName name="MOPLOMINSTCAMPANAS">#REF!</definedName>
    <definedName name="MOPLOMINSTGIBAULT" localSheetId="2">#REF!</definedName>
    <definedName name="MOPLOMINSTGIBAULT" localSheetId="4">#REF!</definedName>
    <definedName name="MOPLOMINSTGIBAULT" localSheetId="5">#REF!</definedName>
    <definedName name="MOPLOMINSTGIBAULT" localSheetId="6">#REF!</definedName>
    <definedName name="MOPLOMINSTGIBAULT" localSheetId="7">#REF!</definedName>
    <definedName name="MOPLOMINSTGIBAULT">#REF!</definedName>
    <definedName name="MOPLOMINSTHIDR" localSheetId="2">#REF!</definedName>
    <definedName name="MOPLOMINSTHIDR" localSheetId="4">#REF!</definedName>
    <definedName name="MOPLOMINSTHIDR" localSheetId="5">#REF!</definedName>
    <definedName name="MOPLOMINSTHIDR" localSheetId="6">#REF!</definedName>
    <definedName name="MOPLOMINSTHIDR" localSheetId="7">#REF!</definedName>
    <definedName name="MOPLOMINSTHIDR">#REF!</definedName>
    <definedName name="MOPLOMINSTLAVADORAS" localSheetId="2">#REF!</definedName>
    <definedName name="MOPLOMINSTLAVADORAS" localSheetId="4">#REF!</definedName>
    <definedName name="MOPLOMINSTLAVADORAS" localSheetId="5">#REF!</definedName>
    <definedName name="MOPLOMINSTLAVADORAS" localSheetId="6">#REF!</definedName>
    <definedName name="MOPLOMINSTLAVADORAS" localSheetId="7">#REF!</definedName>
    <definedName name="MOPLOMINSTLAVADORAS">#REF!</definedName>
    <definedName name="MOPLOMINSTLLAVES" localSheetId="2">#REF!</definedName>
    <definedName name="MOPLOMINSTLLAVES" localSheetId="4">#REF!</definedName>
    <definedName name="MOPLOMINSTLLAVES" localSheetId="5">#REF!</definedName>
    <definedName name="MOPLOMINSTLLAVES" localSheetId="6">#REF!</definedName>
    <definedName name="MOPLOMINSTLLAVES" localSheetId="7">#REF!</definedName>
    <definedName name="MOPLOMINSTLLAVES">#REF!</definedName>
    <definedName name="MOPLOMINSTMANGAS" localSheetId="2">#REF!</definedName>
    <definedName name="MOPLOMINSTMANGAS" localSheetId="4">#REF!</definedName>
    <definedName name="MOPLOMINSTMANGAS" localSheetId="5">#REF!</definedName>
    <definedName name="MOPLOMINSTMANGAS" localSheetId="6">#REF!</definedName>
    <definedName name="MOPLOMINSTMANGAS" localSheetId="7">#REF!</definedName>
    <definedName name="MOPLOMINSTMANGAS">#REF!</definedName>
    <definedName name="MOPLOMINSTMEDIDOR" localSheetId="2">#REF!</definedName>
    <definedName name="MOPLOMINSTMEDIDOR" localSheetId="4">#REF!</definedName>
    <definedName name="MOPLOMINSTMEDIDOR" localSheetId="5">#REF!</definedName>
    <definedName name="MOPLOMINSTMEDIDOR" localSheetId="6">#REF!</definedName>
    <definedName name="MOPLOMINSTMEDIDOR" localSheetId="7">#REF!</definedName>
    <definedName name="MOPLOMINSTMEDIDOR">#REF!</definedName>
    <definedName name="MOPLOMINSTNEVERA" localSheetId="2">#REF!</definedName>
    <definedName name="MOPLOMINSTNEVERA" localSheetId="4">#REF!</definedName>
    <definedName name="MOPLOMINSTNEVERA" localSheetId="5">#REF!</definedName>
    <definedName name="MOPLOMINSTNEVERA" localSheetId="6">#REF!</definedName>
    <definedName name="MOPLOMINSTNEVERA" localSheetId="7">#REF!</definedName>
    <definedName name="MOPLOMINSTNEVERA">#REF!</definedName>
    <definedName name="MOPLOMINSTPZAESPPVC" localSheetId="2">#REF!</definedName>
    <definedName name="MOPLOMINSTPZAESPPVC" localSheetId="4">#REF!</definedName>
    <definedName name="MOPLOMINSTPZAESPPVC" localSheetId="5">#REF!</definedName>
    <definedName name="MOPLOMINSTPZAESPPVC" localSheetId="6">#REF!</definedName>
    <definedName name="MOPLOMINSTPZAESPPVC" localSheetId="7">#REF!</definedName>
    <definedName name="MOPLOMINSTPZAESPPVC">#REF!</definedName>
    <definedName name="MOPLOMINSTPZAESPROSCA" localSheetId="2">#REF!</definedName>
    <definedName name="MOPLOMINSTPZAESPROSCA" localSheetId="4">#REF!</definedName>
    <definedName name="MOPLOMINSTPZAESPROSCA" localSheetId="5">#REF!</definedName>
    <definedName name="MOPLOMINSTPZAESPROSCA" localSheetId="6">#REF!</definedName>
    <definedName name="MOPLOMINSTPZAESPROSCA" localSheetId="7">#REF!</definedName>
    <definedName name="MOPLOMINSTPZAESPROSCA">#REF!</definedName>
    <definedName name="MOPLOMINSTTG" localSheetId="2">#REF!</definedName>
    <definedName name="MOPLOMINSTTG" localSheetId="4">#REF!</definedName>
    <definedName name="MOPLOMINSTTG" localSheetId="5">#REF!</definedName>
    <definedName name="MOPLOMINSTTG" localSheetId="6">#REF!</definedName>
    <definedName name="MOPLOMINSTTG" localSheetId="7">#REF!</definedName>
    <definedName name="MOPLOMINSTTG">#REF!</definedName>
    <definedName name="MOPLOMINSTTINACO" localSheetId="2">#REF!</definedName>
    <definedName name="MOPLOMINSTTINACO" localSheetId="4">#REF!</definedName>
    <definedName name="MOPLOMINSTTINACO" localSheetId="5">#REF!</definedName>
    <definedName name="MOPLOMINSTTINACO" localSheetId="6">#REF!</definedName>
    <definedName name="MOPLOMINSTTINACO" localSheetId="7">#REF!</definedName>
    <definedName name="MOPLOMINSTTINACO">#REF!</definedName>
    <definedName name="MOPLOMINSTVALVAIRE" localSheetId="2">#REF!</definedName>
    <definedName name="MOPLOMINSTVALVAIRE" localSheetId="4">#REF!</definedName>
    <definedName name="MOPLOMINSTVALVAIRE" localSheetId="5">#REF!</definedName>
    <definedName name="MOPLOMINSTVALVAIRE" localSheetId="6">#REF!</definedName>
    <definedName name="MOPLOMINSTVALVAIRE" localSheetId="7">#REF!</definedName>
    <definedName name="MOPLOMINSTVALVAIRE">#REF!</definedName>
    <definedName name="MOPLOMINSTVALVCOMPCAMP" localSheetId="2">#REF!</definedName>
    <definedName name="MOPLOMINSTVALVCOMPCAMP" localSheetId="4">#REF!</definedName>
    <definedName name="MOPLOMINSTVALVCOMPCAMP" localSheetId="5">#REF!</definedName>
    <definedName name="MOPLOMINSTVALVCOMPCAMP" localSheetId="6">#REF!</definedName>
    <definedName name="MOPLOMINSTVALVCOMPCAMP" localSheetId="7">#REF!</definedName>
    <definedName name="MOPLOMINSTVALVCOMPCAMP">#REF!</definedName>
    <definedName name="MOPLOMINSTVALVCOMPPLAT" localSheetId="2">#REF!</definedName>
    <definedName name="MOPLOMINSTVALVCOMPPLAT" localSheetId="4">#REF!</definedName>
    <definedName name="MOPLOMINSTVALVCOMPPLAT" localSheetId="5">#REF!</definedName>
    <definedName name="MOPLOMINSTVALVCOMPPLAT" localSheetId="6">#REF!</definedName>
    <definedName name="MOPLOMINSTVALVCOMPPLAT" localSheetId="7">#REF!</definedName>
    <definedName name="MOPLOMINSTVALVCOMPPLAT">#REF!</definedName>
    <definedName name="MOPLOMINSTVALVCOMPROSCA" localSheetId="2">#REF!</definedName>
    <definedName name="MOPLOMINSTVALVCOMPROSCA" localSheetId="4">#REF!</definedName>
    <definedName name="MOPLOMINSTVALVCOMPROSCA" localSheetId="5">#REF!</definedName>
    <definedName name="MOPLOMINSTVALVCOMPROSCA" localSheetId="6">#REF!</definedName>
    <definedName name="MOPLOMINSTVALVCOMPROSCA" localSheetId="7">#REF!</definedName>
    <definedName name="MOPLOMINSTVALVCOMPROSCA">#REF!</definedName>
    <definedName name="MOPLOMLAVA" localSheetId="2">#REF!</definedName>
    <definedName name="MOPLOMLAVA" localSheetId="4">#REF!</definedName>
    <definedName name="MOPLOMLAVA" localSheetId="5">#REF!</definedName>
    <definedName name="MOPLOMLAVA" localSheetId="6">#REF!</definedName>
    <definedName name="MOPLOMLAVA" localSheetId="7">#REF!</definedName>
    <definedName name="MOPLOMLAVA">#REF!</definedName>
    <definedName name="MOPLOMORINAL" localSheetId="2">#REF!</definedName>
    <definedName name="MOPLOMORINAL" localSheetId="4">#REF!</definedName>
    <definedName name="MOPLOMORINAL" localSheetId="5">#REF!</definedName>
    <definedName name="MOPLOMORINAL" localSheetId="6">#REF!</definedName>
    <definedName name="MOPLOMORINAL" localSheetId="7">#REF!</definedName>
    <definedName name="MOPLOMORINAL">#REF!</definedName>
    <definedName name="MOPLOMSALAGUACOB" localSheetId="2">#REF!</definedName>
    <definedName name="MOPLOMSALAGUACOB" localSheetId="4">#REF!</definedName>
    <definedName name="MOPLOMSALAGUACOB" localSheetId="5">#REF!</definedName>
    <definedName name="MOPLOMSALAGUACOB" localSheetId="6">#REF!</definedName>
    <definedName name="MOPLOMSALAGUACOB" localSheetId="7">#REF!</definedName>
    <definedName name="MOPLOMSALAGUACOB">#REF!</definedName>
    <definedName name="MOPLOMSALAGUAHGPVC" localSheetId="2">#REF!</definedName>
    <definedName name="MOPLOMSALAGUAHGPVC" localSheetId="4">#REF!</definedName>
    <definedName name="MOPLOMSALAGUAHGPVC" localSheetId="5">#REF!</definedName>
    <definedName name="MOPLOMSALAGUAHGPVC" localSheetId="6">#REF!</definedName>
    <definedName name="MOPLOMSALAGUAHGPVC" localSheetId="7">#REF!</definedName>
    <definedName name="MOPLOMSALAGUAHGPVC">#REF!</definedName>
    <definedName name="MOPLOMTERMLAVAD" localSheetId="2">#REF!</definedName>
    <definedName name="MOPLOMTERMLAVAD" localSheetId="4">#REF!</definedName>
    <definedName name="MOPLOMTERMLAVAD" localSheetId="5">#REF!</definedName>
    <definedName name="MOPLOMTERMLAVAD" localSheetId="6">#REF!</definedName>
    <definedName name="MOPLOMTERMLAVAD" localSheetId="7">#REF!</definedName>
    <definedName name="MOPLOMTERMLAVAD">#REF!</definedName>
    <definedName name="MOPLOMTUBAC" localSheetId="2">#REF!</definedName>
    <definedName name="MOPLOMTUBAC" localSheetId="4">#REF!</definedName>
    <definedName name="MOPLOMTUBAC" localSheetId="5">#REF!</definedName>
    <definedName name="MOPLOMTUBAC" localSheetId="6">#REF!</definedName>
    <definedName name="MOPLOMTUBAC" localSheetId="7">#REF!</definedName>
    <definedName name="MOPLOMTUBAC">#REF!</definedName>
    <definedName name="MOPLOMTUBALCSAN03" localSheetId="2">#REF!</definedName>
    <definedName name="MOPLOMTUBALCSAN03" localSheetId="4">#REF!</definedName>
    <definedName name="MOPLOMTUBALCSAN03" localSheetId="5">#REF!</definedName>
    <definedName name="MOPLOMTUBALCSAN03" localSheetId="6">#REF!</definedName>
    <definedName name="MOPLOMTUBALCSAN03" localSheetId="7">#REF!</definedName>
    <definedName name="MOPLOMTUBALCSAN03">#REF!</definedName>
    <definedName name="MOPLOMTUBALCSAN36" localSheetId="2">#REF!</definedName>
    <definedName name="MOPLOMTUBALCSAN36" localSheetId="4">#REF!</definedName>
    <definedName name="MOPLOMTUBALCSAN36" localSheetId="5">#REF!</definedName>
    <definedName name="MOPLOMTUBALCSAN36" localSheetId="6">#REF!</definedName>
    <definedName name="MOPLOMTUBALCSAN36" localSheetId="7">#REF!</definedName>
    <definedName name="MOPLOMTUBALCSAN36">#REF!</definedName>
    <definedName name="MOPLOMTUBHF" localSheetId="2">#REF!</definedName>
    <definedName name="MOPLOMTUBHF" localSheetId="4">#REF!</definedName>
    <definedName name="MOPLOMTUBHF" localSheetId="5">#REF!</definedName>
    <definedName name="MOPLOMTUBHF" localSheetId="6">#REF!</definedName>
    <definedName name="MOPLOMTUBHF" localSheetId="7">#REF!</definedName>
    <definedName name="MOPLOMTUBHF">#REF!</definedName>
    <definedName name="MOPLOMTUBHG" localSheetId="2">#REF!</definedName>
    <definedName name="MOPLOMTUBHG" localSheetId="4">#REF!</definedName>
    <definedName name="MOPLOMTUBHG" localSheetId="5">#REF!</definedName>
    <definedName name="MOPLOMTUBHG" localSheetId="6">#REF!</definedName>
    <definedName name="MOPLOMTUBHG" localSheetId="7">#REF!</definedName>
    <definedName name="MOPLOMTUBHG">#REF!</definedName>
    <definedName name="MOPLOMTUBPVC" localSheetId="2">#REF!</definedName>
    <definedName name="MOPLOMTUBPVC" localSheetId="4">#REF!</definedName>
    <definedName name="MOPLOMTUBPVC" localSheetId="5">#REF!</definedName>
    <definedName name="MOPLOMTUBPVC" localSheetId="6">#REF!</definedName>
    <definedName name="MOPLOMTUBPVC" localSheetId="7">#REF!</definedName>
    <definedName name="MOPLOMTUBPVC">#REF!</definedName>
    <definedName name="MOPULIDO" localSheetId="2">#REF!</definedName>
    <definedName name="MOPULIDO" localSheetId="4">#REF!</definedName>
    <definedName name="MOPULIDO" localSheetId="7">#REF!</definedName>
    <definedName name="MOPULIDO">#REF!</definedName>
    <definedName name="MOPULIMENTO" localSheetId="2">#REF!</definedName>
    <definedName name="MOPULIMENTO" localSheetId="4">#REF!</definedName>
    <definedName name="MOPULIMENTO" localSheetId="5">#REF!</definedName>
    <definedName name="MOPULIMENTO" localSheetId="6">#REF!</definedName>
    <definedName name="MOPULIMENTO" localSheetId="7">#REF!</definedName>
    <definedName name="MOPULIMENTO">#REF!</definedName>
    <definedName name="MOQUICIOS" localSheetId="2">#REF!</definedName>
    <definedName name="MOQUICIOS" localSheetId="4">#REF!</definedName>
    <definedName name="MOQUICIOS" localSheetId="7">#REF!</definedName>
    <definedName name="MOQUICIOS">#REF!</definedName>
    <definedName name="MOQUIGRA" localSheetId="2">#REF!</definedName>
    <definedName name="MOQUIGRA" localSheetId="4">#REF!</definedName>
    <definedName name="MOQUIGRA" localSheetId="7">#REF!</definedName>
    <definedName name="MOQUIGRA">#REF!</definedName>
    <definedName name="MOREGISTRO" localSheetId="2">#REF!</definedName>
    <definedName name="MOREGISTRO" localSheetId="4">#REF!</definedName>
    <definedName name="MOREGISTRO" localSheetId="7">#REF!</definedName>
    <definedName name="MOREGISTRO">#REF!</definedName>
    <definedName name="MOREGISTROS" localSheetId="2">#REF!</definedName>
    <definedName name="MOREGISTROS" localSheetId="4">#REF!</definedName>
    <definedName name="MOREGISTROS" localSheetId="5">#REF!</definedName>
    <definedName name="MOREGISTROS" localSheetId="6">#REF!</definedName>
    <definedName name="MOREGISTROS" localSheetId="7">#REF!</definedName>
    <definedName name="MOREGISTROS">#REF!</definedName>
    <definedName name="MOREJONADO" localSheetId="2">#REF!</definedName>
    <definedName name="MOREJONADO" localSheetId="4">#REF!</definedName>
    <definedName name="MOREJONADO" localSheetId="5">#REF!</definedName>
    <definedName name="MOREJONADO" localSheetId="6">#REF!</definedName>
    <definedName name="MOREJONADO" localSheetId="7">#REF!</definedName>
    <definedName name="MOREJONADO">#REF!</definedName>
    <definedName name="MOREPELLO" localSheetId="2">#REF!</definedName>
    <definedName name="MOREPELLO" localSheetId="4">#REF!</definedName>
    <definedName name="MOREPELLO" localSheetId="7">#REF!</definedName>
    <definedName name="MOREPELLO">#REF!</definedName>
    <definedName name="MORESANE">[35]M.O.!$C$78</definedName>
    <definedName name="MOREVEST" localSheetId="2">#REF!</definedName>
    <definedName name="MOREVEST" localSheetId="3">#REF!</definedName>
    <definedName name="MOREVEST" localSheetId="4">#REF!</definedName>
    <definedName name="MOREVEST" localSheetId="5">#REF!</definedName>
    <definedName name="MOREVEST" localSheetId="6">#REF!</definedName>
    <definedName name="MOREVEST" localSheetId="7">#REF!</definedName>
    <definedName name="MOREVEST" localSheetId="0">#REF!</definedName>
    <definedName name="MOREVEST">#REF!</definedName>
    <definedName name="MORFIN210" localSheetId="2">#REF!</definedName>
    <definedName name="MORFIN210" localSheetId="4">#REF!</definedName>
    <definedName name="MORFIN210" localSheetId="5">#REF!</definedName>
    <definedName name="MORFIN210" localSheetId="6">#REF!</definedName>
    <definedName name="MORFIN210" localSheetId="7">#REF!</definedName>
    <definedName name="MORFIN210">#REF!</definedName>
    <definedName name="Mortero.1.2.Impermeabilizante" localSheetId="2">#REF!</definedName>
    <definedName name="Mortero.1.2.Impermeabilizante" localSheetId="4">#REF!</definedName>
    <definedName name="Mortero.1.2.Impermeabilizante" localSheetId="7">#REF!</definedName>
    <definedName name="Mortero.1.2.Impermeabilizante">#REF!</definedName>
    <definedName name="mortero.1.4.pañete">'[77]Ana. Horm mexc mort'!$D$85</definedName>
    <definedName name="Mortero.Marmolina" localSheetId="2">#REF!</definedName>
    <definedName name="Mortero.Marmolina" localSheetId="3">#REF!</definedName>
    <definedName name="Mortero.Marmolina" localSheetId="4">#REF!</definedName>
    <definedName name="Mortero.Marmolina" localSheetId="5">#REF!</definedName>
    <definedName name="Mortero.Marmolina" localSheetId="6">#REF!</definedName>
    <definedName name="Mortero.Marmolina" localSheetId="7">#REF!</definedName>
    <definedName name="Mortero.Marmolina">#REF!</definedName>
    <definedName name="mortero.para.piso" localSheetId="2">#REF!</definedName>
    <definedName name="mortero.para.piso" localSheetId="4">#REF!</definedName>
    <definedName name="mortero.para.piso" localSheetId="7">#REF!</definedName>
    <definedName name="mortero.para.piso">#REF!</definedName>
    <definedName name="Mortero.Pulido" localSheetId="2">#REF!</definedName>
    <definedName name="Mortero.Pulido" localSheetId="4">#REF!</definedName>
    <definedName name="Mortero.Pulido" localSheetId="7">#REF!</definedName>
    <definedName name="Mortero.Pulido">#REF!</definedName>
    <definedName name="MORTERO1.10">[94]Analisis!$F$58</definedName>
    <definedName name="MORTERO1.2">[94]Analisis!$F$44</definedName>
    <definedName name="MORTERO1.3">[94]Analisis!$F$22</definedName>
    <definedName name="MORTERO1.4">[94]Analisis!$F$36</definedName>
    <definedName name="Mortero1.4Panete" localSheetId="2">#REF!</definedName>
    <definedName name="Mortero1.4Panete" localSheetId="3">#REF!</definedName>
    <definedName name="Mortero1.4Panete" localSheetId="4">#REF!</definedName>
    <definedName name="Mortero1.4Panete" localSheetId="5">#REF!</definedName>
    <definedName name="Mortero1.4Panete" localSheetId="6">#REF!</definedName>
    <definedName name="Mortero1.4Panete" localSheetId="7">#REF!</definedName>
    <definedName name="Mortero1.4Panete">#REF!</definedName>
    <definedName name="MORTERO110" localSheetId="2">#REF!</definedName>
    <definedName name="MORTERO110" localSheetId="3">#REF!</definedName>
    <definedName name="MORTERO110" localSheetId="4">#REF!</definedName>
    <definedName name="MORTERO110" localSheetId="5">#REF!</definedName>
    <definedName name="MORTERO110" localSheetId="6">#REF!</definedName>
    <definedName name="MORTERO110" localSheetId="7">#REF!</definedName>
    <definedName name="MORTERO110" localSheetId="0">#REF!</definedName>
    <definedName name="MORTERO110">#REF!</definedName>
    <definedName name="MORTERO12" localSheetId="2">#REF!</definedName>
    <definedName name="MORTERO12" localSheetId="3">#REF!</definedName>
    <definedName name="MORTERO12" localSheetId="4">#REF!</definedName>
    <definedName name="MORTERO12" localSheetId="5">#REF!</definedName>
    <definedName name="MORTERO12" localSheetId="6">#REF!</definedName>
    <definedName name="MORTERO12" localSheetId="7">#REF!</definedName>
    <definedName name="MORTERO12" localSheetId="0">#REF!</definedName>
    <definedName name="MORTERO12">#REF!</definedName>
    <definedName name="MORTERO13" localSheetId="2">#REF!</definedName>
    <definedName name="MORTERO13" localSheetId="3">#REF!</definedName>
    <definedName name="MORTERO13" localSheetId="4">#REF!</definedName>
    <definedName name="MORTERO13" localSheetId="5">#REF!</definedName>
    <definedName name="MORTERO13" localSheetId="6">#REF!</definedName>
    <definedName name="MORTERO13" localSheetId="7">#REF!</definedName>
    <definedName name="MORTERO13" localSheetId="0">#REF!</definedName>
    <definedName name="MORTERO13">#REF!</definedName>
    <definedName name="MORTERO14" localSheetId="2">#REF!</definedName>
    <definedName name="MORTERO14" localSheetId="3">#REF!</definedName>
    <definedName name="MORTERO14" localSheetId="4">#REF!</definedName>
    <definedName name="MORTERO14" localSheetId="5">#REF!</definedName>
    <definedName name="MORTERO14" localSheetId="6">#REF!</definedName>
    <definedName name="MORTERO14" localSheetId="7">#REF!</definedName>
    <definedName name="MORTERO14" localSheetId="0">#REF!</definedName>
    <definedName name="MORTERO14">#REF!</definedName>
    <definedName name="MORTEROBL" localSheetId="3">[5]UASD!$F$3185</definedName>
    <definedName name="MORTEROBL" localSheetId="4">[5]UASD!$F$3185</definedName>
    <definedName name="MORTEROBL" localSheetId="5">[5]UASD!$F$3185</definedName>
    <definedName name="MORTEROBL" localSheetId="6">[5]UASD!$F$3185</definedName>
    <definedName name="MORTEROBL" localSheetId="7">[5]UASD!$F$3185</definedName>
    <definedName name="MORTEROBL" localSheetId="0">[5]UASD!$F$3185</definedName>
    <definedName name="MORTEROBL">[6]UASD!$F$3185</definedName>
    <definedName name="MORTEROPI" localSheetId="3">[5]UASD!$F$3215</definedName>
    <definedName name="MORTEROPI" localSheetId="4">[5]UASD!$F$3215</definedName>
    <definedName name="MORTEROPI" localSheetId="5">[5]UASD!$F$3215</definedName>
    <definedName name="MORTEROPI" localSheetId="6">[5]UASD!$F$3215</definedName>
    <definedName name="MORTEROPI" localSheetId="7">[5]UASD!$F$3215</definedName>
    <definedName name="MORTEROPI" localSheetId="0">[5]UASD!$F$3215</definedName>
    <definedName name="MORTEROPI">[6]UASD!$F$3215</definedName>
    <definedName name="Mosaico_Fondo_Blanco_30x30____Corriente" localSheetId="2">[21]Insumos!#REF!</definedName>
    <definedName name="Mosaico_Fondo_Blanco_30x30____Corriente" localSheetId="3">[21]Insumos!#REF!</definedName>
    <definedName name="Mosaico_Fondo_Blanco_30x30____Corriente" localSheetId="4">[21]Insumos!#REF!</definedName>
    <definedName name="Mosaico_Fondo_Blanco_30x30____Corriente" localSheetId="5">[21]Insumos!#REF!</definedName>
    <definedName name="Mosaico_Fondo_Blanco_30x30____Corriente" localSheetId="6">[21]Insumos!#REF!</definedName>
    <definedName name="Mosaico_Fondo_Blanco_30x30____Corriente" localSheetId="7">[21]Insumos!#REF!</definedName>
    <definedName name="Mosaico_Fondo_Blanco_30x30____Corriente" localSheetId="0">[21]Insumos!#REF!</definedName>
    <definedName name="Mosaico_Fondo_Blanco_30x30____Corriente">[21]Insumos!#REF!</definedName>
    <definedName name="mosbotichinorojo" localSheetId="2">#REF!</definedName>
    <definedName name="mosbotichinorojo" localSheetId="3">#REF!</definedName>
    <definedName name="mosbotichinorojo" localSheetId="4">#REF!</definedName>
    <definedName name="mosbotichinorojo" localSheetId="5">#REF!</definedName>
    <definedName name="mosbotichinorojo" localSheetId="6">#REF!</definedName>
    <definedName name="mosbotichinorojo" localSheetId="7">#REF!</definedName>
    <definedName name="mosbotichinorojo" localSheetId="0">#REF!</definedName>
    <definedName name="mosbotichinorojo">#REF!</definedName>
    <definedName name="MOSUBIRMAT" localSheetId="2">#REF!</definedName>
    <definedName name="MOSUBIRMAT" localSheetId="4">#REF!</definedName>
    <definedName name="MOSUBIRMAT" localSheetId="7">#REF!</definedName>
    <definedName name="MOSUBIRMAT">#REF!</definedName>
    <definedName name="MOTC110V" localSheetId="2">#REF!</definedName>
    <definedName name="MOTC110V" localSheetId="4">#REF!</definedName>
    <definedName name="MOTC110V" localSheetId="7">#REF!</definedName>
    <definedName name="MOTC110V">#REF!</definedName>
    <definedName name="MOTC220V" localSheetId="2">#REF!</definedName>
    <definedName name="MOTC220V" localSheetId="4">#REF!</definedName>
    <definedName name="MOTC220V" localSheetId="7">#REF!</definedName>
    <definedName name="MOTC220V">#REF!</definedName>
    <definedName name="MOTELE" localSheetId="2">#REF!</definedName>
    <definedName name="MOTELE" localSheetId="4">#REF!</definedName>
    <definedName name="MOTELE" localSheetId="5">#REF!</definedName>
    <definedName name="MOTELE" localSheetId="6">#REF!</definedName>
    <definedName name="MOTELE" localSheetId="7">#REF!</definedName>
    <definedName name="MOTELE">#REF!</definedName>
    <definedName name="MOTERMTECHOS" localSheetId="2">#REF!</definedName>
    <definedName name="MOTERMTECHOS" localSheetId="4">#REF!</definedName>
    <definedName name="MOTERMTECHOS" localSheetId="5">#REF!</definedName>
    <definedName name="MOTERMTECHOS" localSheetId="6">#REF!</definedName>
    <definedName name="MOTERMTECHOS" localSheetId="7">#REF!</definedName>
    <definedName name="MOTERMTECHOS">#REF!</definedName>
    <definedName name="MOTICAMP" localSheetId="2">#REF!</definedName>
    <definedName name="MOTICAMP" localSheetId="4">#REF!</definedName>
    <definedName name="MOTICAMP" localSheetId="7">#REF!</definedName>
    <definedName name="MOTICAMP">#REF!</definedName>
    <definedName name="MOTIMCO" localSheetId="2">#REF!</definedName>
    <definedName name="MOTIMCO" localSheetId="4">#REF!</definedName>
    <definedName name="MOTIMCO" localSheetId="7">#REF!</definedName>
    <definedName name="MOTIMCO">#REF!</definedName>
    <definedName name="MOTRAMPA" localSheetId="2">#REF!</definedName>
    <definedName name="MOTRAMPA" localSheetId="4">#REF!</definedName>
    <definedName name="MOTRAMPA" localSheetId="7">#REF!</definedName>
    <definedName name="MOTRAMPA">#REF!</definedName>
    <definedName name="MOV_1">[44]MOV!$A$9:$E$9</definedName>
    <definedName name="MOV_2">[44]MOV!$A$15:$E$15</definedName>
    <definedName name="MOV_3">[44]MOV!$A$21:$E$21</definedName>
    <definedName name="MOV_4">[44]MOV!$A$27:$E$27</definedName>
    <definedName name="MOV_5">[44]MOV!$A$33:$E$33</definedName>
    <definedName name="MOV_6">[44]MOV!$A$39:$E$39</definedName>
    <definedName name="MOV_7">[44]MOV!$A$45:$E$45</definedName>
    <definedName name="MOV_8">[44]MOV!$A$51:$E$51</definedName>
    <definedName name="MOVACIADO">[35]M.O.!$C$953</definedName>
    <definedName name="MOVACIADOS" localSheetId="2">#REF!</definedName>
    <definedName name="MOVACIADOS" localSheetId="3">#REF!</definedName>
    <definedName name="MOVACIADOS" localSheetId="4">#REF!</definedName>
    <definedName name="MOVACIADOS" localSheetId="5">#REF!</definedName>
    <definedName name="MOVACIADOS" localSheetId="6">#REF!</definedName>
    <definedName name="MOVACIADOS" localSheetId="7">#REF!</definedName>
    <definedName name="MOVACIADOS" localSheetId="0">#REF!</definedName>
    <definedName name="MOVACIADOS">#REF!</definedName>
    <definedName name="MOVARILLEROS" localSheetId="2">#REF!</definedName>
    <definedName name="MOVARILLEROS" localSheetId="4">#REF!</definedName>
    <definedName name="MOVARILLEROS" localSheetId="5">#REF!</definedName>
    <definedName name="MOVARILLEROS" localSheetId="6">#REF!</definedName>
    <definedName name="MOVARILLEROS" localSheetId="7">#REF!</definedName>
    <definedName name="MOVARILLEROS">#REF!</definedName>
    <definedName name="MOVARIOS" localSheetId="2">#REF!</definedName>
    <definedName name="MOVARIOS" localSheetId="4">#REF!</definedName>
    <definedName name="MOVARIOS" localSheetId="5">#REF!</definedName>
    <definedName name="MOVARIOS" localSheetId="6">#REF!</definedName>
    <definedName name="MOVARIOS" localSheetId="7">#REF!</definedName>
    <definedName name="MOVARIOS">#REF!</definedName>
    <definedName name="MOYESO" localSheetId="2">#REF!</definedName>
    <definedName name="MOYESO" localSheetId="4">#REF!</definedName>
    <definedName name="MOYESO" localSheetId="5">#REF!</definedName>
    <definedName name="MOYESO" localSheetId="6">#REF!</definedName>
    <definedName name="MOYESO" localSheetId="7">#REF!</definedName>
    <definedName name="MOYESO">#REF!</definedName>
    <definedName name="MOZABALETA" localSheetId="2">#REF!</definedName>
    <definedName name="MOZABALETA" localSheetId="3">#REF!</definedName>
    <definedName name="MOZABALETA" localSheetId="4">#REF!</definedName>
    <definedName name="MOZABALETA" localSheetId="5">#REF!</definedName>
    <definedName name="MOZABALETA" localSheetId="6">#REF!</definedName>
    <definedName name="MOZABALETA" localSheetId="7">#REF!</definedName>
    <definedName name="MOZABALETA" localSheetId="0">#REF!</definedName>
    <definedName name="MOZABALETA">#REF!</definedName>
    <definedName name="MOZABALETAPISO" localSheetId="2">#REF!</definedName>
    <definedName name="MOZABALETAPISO" localSheetId="4">#REF!</definedName>
    <definedName name="MOZABALETAPISO" localSheetId="7">#REF!</definedName>
    <definedName name="MOZABALETAPISO">#REF!</definedName>
    <definedName name="MOZABALETATECHO">[35]M.O.!$C$279</definedName>
    <definedName name="mozaicoFG" localSheetId="2">#REF!</definedName>
    <definedName name="mozaicoFG" localSheetId="3">#REF!</definedName>
    <definedName name="mozaicoFG" localSheetId="4">#REF!</definedName>
    <definedName name="mozaicoFG" localSheetId="5">#REF!</definedName>
    <definedName name="mozaicoFG" localSheetId="6">#REF!</definedName>
    <definedName name="mozaicoFG" localSheetId="7">#REF!</definedName>
    <definedName name="mozaicoFG" localSheetId="0">#REF!</definedName>
    <definedName name="mozaicoFG">#REF!</definedName>
    <definedName name="MOZOCER" localSheetId="2">#REF!</definedName>
    <definedName name="MOZOCER" localSheetId="3">#REF!</definedName>
    <definedName name="MOZOCER" localSheetId="4">#REF!</definedName>
    <definedName name="MOZOCER" localSheetId="5">#REF!</definedName>
    <definedName name="MOZOCER" localSheetId="6">#REF!</definedName>
    <definedName name="MOZOCER" localSheetId="7">#REF!</definedName>
    <definedName name="MOZOCER" localSheetId="0">#REF!</definedName>
    <definedName name="MOZOCER">#REF!</definedName>
    <definedName name="MOZOGRA" localSheetId="2">#REF!</definedName>
    <definedName name="MOZOGRA" localSheetId="4">#REF!</definedName>
    <definedName name="MOZOGRA" localSheetId="7">#REF!</definedName>
    <definedName name="MOZOGRA">#REF!</definedName>
    <definedName name="MOZOGRAES" localSheetId="2">#REF!</definedName>
    <definedName name="MOZOGRAES" localSheetId="4">#REF!</definedName>
    <definedName name="MOZOGRAES" localSheetId="7">#REF!</definedName>
    <definedName name="MOZOGRAES">#REF!</definedName>
    <definedName name="MOZOMOROJ" localSheetId="2">#REF!</definedName>
    <definedName name="MOZOMOROJ" localSheetId="4">#REF!</definedName>
    <definedName name="MOZOMOROJ" localSheetId="7">#REF!</definedName>
    <definedName name="MOZOMOROJ">#REF!</definedName>
    <definedName name="MOZOPORC" localSheetId="2">#REF!</definedName>
    <definedName name="MOZOPORC" localSheetId="3">#REF!</definedName>
    <definedName name="MOZOPORC" localSheetId="4">#REF!</definedName>
    <definedName name="MOZOPORC" localSheetId="5">#REF!</definedName>
    <definedName name="MOZOPORC" localSheetId="6">#REF!</definedName>
    <definedName name="MOZOPORC" localSheetId="7">#REF!</definedName>
    <definedName name="MOZOPORC" localSheetId="0">#REF!</definedName>
    <definedName name="MOZOPORC">#REF!</definedName>
    <definedName name="MOZOPORCES" localSheetId="2">#REF!</definedName>
    <definedName name="MOZOPORCES" localSheetId="3">#REF!</definedName>
    <definedName name="MOZOPORCES" localSheetId="4">#REF!</definedName>
    <definedName name="MOZOPORCES" localSheetId="5">#REF!</definedName>
    <definedName name="MOZOPORCES" localSheetId="6">#REF!</definedName>
    <definedName name="MOZOPORCES" localSheetId="7">#REF!</definedName>
    <definedName name="MOZOPORCES" localSheetId="0">#REF!</definedName>
    <definedName name="MOZOPORCES">#REF!</definedName>
    <definedName name="mpie">0.3048</definedName>
    <definedName name="MTG">'[131]m.t C'!$I$18</definedName>
    <definedName name="MUAN1" localSheetId="2">#REF!</definedName>
    <definedName name="MUAN1" localSheetId="3">#REF!</definedName>
    <definedName name="MUAN1" localSheetId="4">#REF!</definedName>
    <definedName name="MUAN1" localSheetId="5">#REF!</definedName>
    <definedName name="MUAN1" localSheetId="6">#REF!</definedName>
    <definedName name="MUAN1" localSheetId="7">#REF!</definedName>
    <definedName name="MUAN1">#REF!</definedName>
    <definedName name="MUAN2" localSheetId="2">#REF!</definedName>
    <definedName name="MUAN2" localSheetId="4">#REF!</definedName>
    <definedName name="MUAN2" localSheetId="7">#REF!</definedName>
    <definedName name="MUAN2">#REF!</definedName>
    <definedName name="MUAN3" localSheetId="2">#REF!</definedName>
    <definedName name="MUAN3" localSheetId="4">#REF!</definedName>
    <definedName name="MUAN3" localSheetId="7">#REF!</definedName>
    <definedName name="MUAN3">#REF!</definedName>
    <definedName name="MUBN1" localSheetId="2">#REF!</definedName>
    <definedName name="MUBN1" localSheetId="4">#REF!</definedName>
    <definedName name="MUBN1" localSheetId="7">#REF!</definedName>
    <definedName name="MUBN1">#REF!</definedName>
    <definedName name="MUCN1" localSheetId="2">#REF!</definedName>
    <definedName name="MUCN1" localSheetId="4">#REF!</definedName>
    <definedName name="MUCN1" localSheetId="7">#REF!</definedName>
    <definedName name="MUCN1">#REF!</definedName>
    <definedName name="MUCN2" localSheetId="2">#REF!</definedName>
    <definedName name="MUCN2" localSheetId="4">#REF!</definedName>
    <definedName name="MUCN2" localSheetId="7">#REF!</definedName>
    <definedName name="MUCN2">#REF!</definedName>
    <definedName name="MUDN1" localSheetId="2">#REF!</definedName>
    <definedName name="MUDN1" localSheetId="4">#REF!</definedName>
    <definedName name="MUDN1" localSheetId="7">#REF!</definedName>
    <definedName name="MUDN1">#REF!</definedName>
    <definedName name="MUDN2" localSheetId="2">#REF!</definedName>
    <definedName name="MUDN2" localSheetId="4">#REF!</definedName>
    <definedName name="MUDN2" localSheetId="7">#REF!</definedName>
    <definedName name="MUDN2">#REF!</definedName>
    <definedName name="muha">'[116]Anal. horm.'!$F$1511</definedName>
    <definedName name="MULTI" localSheetId="2">[3]A!#REF!</definedName>
    <definedName name="MULTI" localSheetId="3">[3]A!#REF!</definedName>
    <definedName name="MULTI" localSheetId="4">[3]A!#REF!</definedName>
    <definedName name="MULTI" localSheetId="5">[3]A!#REF!</definedName>
    <definedName name="MULTI" localSheetId="6">[3]A!#REF!</definedName>
    <definedName name="MULTI" localSheetId="7">[3]A!#REF!</definedName>
    <definedName name="MULTI" localSheetId="0">[3]A!#REF!</definedName>
    <definedName name="MULTI">[3]A!#REF!</definedName>
    <definedName name="Muro.6.4toN" localSheetId="2">#REF!</definedName>
    <definedName name="Muro.6.4toN" localSheetId="3">#REF!</definedName>
    <definedName name="Muro.6.4toN" localSheetId="4">#REF!</definedName>
    <definedName name="Muro.6.4toN" localSheetId="5">#REF!</definedName>
    <definedName name="Muro.6.4toN" localSheetId="6">#REF!</definedName>
    <definedName name="Muro.6.4toN" localSheetId="7">#REF!</definedName>
    <definedName name="Muro.6.4toN">#REF!</definedName>
    <definedName name="Muro.8.3erN" localSheetId="2">#REF!</definedName>
    <definedName name="Muro.8.3erN" localSheetId="4">#REF!</definedName>
    <definedName name="Muro.8.3erN" localSheetId="7">#REF!</definedName>
    <definedName name="Muro.8.3erN">#REF!</definedName>
    <definedName name="Muro.Bloq.4.BNP.Cocina" localSheetId="2">#REF!</definedName>
    <definedName name="Muro.Bloq.4.BNP.Cocina" localSheetId="4">#REF!</definedName>
    <definedName name="Muro.Bloq.4.BNP.Cocina" localSheetId="7">#REF!</definedName>
    <definedName name="Muro.Bloq.4.BNP.Cocina">#REF!</definedName>
    <definedName name="Muro.Bloq.4.SNP.Cocina" localSheetId="2">#REF!</definedName>
    <definedName name="Muro.Bloq.4.SNP.Cocina" localSheetId="4">#REF!</definedName>
    <definedName name="Muro.Bloq.4.SNP.Cocina" localSheetId="7">#REF!</definedName>
    <definedName name="Muro.Bloq.4.SNP.Cocina">#REF!</definedName>
    <definedName name="Muro.Bloq.6.BNP.Cocina" localSheetId="2">#REF!</definedName>
    <definedName name="Muro.Bloq.6.BNP.Cocina" localSheetId="4">#REF!</definedName>
    <definedName name="Muro.Bloq.6.BNP.Cocina" localSheetId="7">#REF!</definedName>
    <definedName name="Muro.Bloq.6.BNP.Cocina">#REF!</definedName>
    <definedName name="Muro.Bloq.6.SNP.Cocina" localSheetId="2">#REF!</definedName>
    <definedName name="Muro.Bloq.6.SNP.Cocina" localSheetId="4">#REF!</definedName>
    <definedName name="Muro.Bloq.6.SNP.Cocina" localSheetId="7">#REF!</definedName>
    <definedName name="Muro.Bloq.6.SNP.Cocina">#REF!</definedName>
    <definedName name="Muro.Bloqe.4.2doN" localSheetId="2">#REF!</definedName>
    <definedName name="Muro.Bloqe.4.2doN" localSheetId="4">#REF!</definedName>
    <definedName name="Muro.Bloqe.4.2doN" localSheetId="7">#REF!</definedName>
    <definedName name="Muro.Bloqe.4.2doN">#REF!</definedName>
    <definedName name="Muro.bloqu.8.SNP.Cocina" localSheetId="2">#REF!</definedName>
    <definedName name="Muro.bloqu.8.SNP.Cocina" localSheetId="4">#REF!</definedName>
    <definedName name="Muro.bloqu.8.SNP.Cocina" localSheetId="7">#REF!</definedName>
    <definedName name="Muro.bloqu.8.SNP.Cocina">#REF!</definedName>
    <definedName name="Muro.bloque.2doN" localSheetId="2">#REF!</definedName>
    <definedName name="Muro.bloque.2doN" localSheetId="4">#REF!</definedName>
    <definedName name="Muro.bloque.2doN" localSheetId="7">#REF!</definedName>
    <definedName name="Muro.bloque.2doN">#REF!</definedName>
    <definedName name="Muro.Bloque.4.1erN" localSheetId="2">#REF!</definedName>
    <definedName name="Muro.Bloque.4.1erN" localSheetId="4">#REF!</definedName>
    <definedName name="Muro.Bloque.4.1erN" localSheetId="7">#REF!</definedName>
    <definedName name="Muro.Bloque.4.1erN">#REF!</definedName>
    <definedName name="Muro.Bloque.4.3erN" localSheetId="2">#REF!</definedName>
    <definedName name="Muro.Bloque.4.3erN" localSheetId="4">#REF!</definedName>
    <definedName name="Muro.Bloque.4.3erN" localSheetId="7">#REF!</definedName>
    <definedName name="Muro.Bloque.4.3erN">#REF!</definedName>
    <definedName name="Muro.Bloque.4.4toN" localSheetId="2">#REF!</definedName>
    <definedName name="Muro.Bloque.4.4toN" localSheetId="4">#REF!</definedName>
    <definedName name="Muro.Bloque.4.4toN" localSheetId="7">#REF!</definedName>
    <definedName name="Muro.Bloque.4.4toN">#REF!</definedName>
    <definedName name="Muro.Bloque.4cm.SNP">[89]Análisis!$N$845</definedName>
    <definedName name="Muro.Bloque.6cm.BNP">[89]Análisis!$N$821</definedName>
    <definedName name="Muro.Bloque.6cm.SNPT">[89]Análisis!$N$808</definedName>
    <definedName name="Muro.Bloque.8.1erN" localSheetId="2">#REF!</definedName>
    <definedName name="Muro.Bloque.8.1erN" localSheetId="3">#REF!</definedName>
    <definedName name="Muro.Bloque.8.1erN" localSheetId="4">#REF!</definedName>
    <definedName name="Muro.Bloque.8.1erN" localSheetId="5">#REF!</definedName>
    <definedName name="Muro.Bloque.8.1erN" localSheetId="6">#REF!</definedName>
    <definedName name="Muro.Bloque.8.1erN" localSheetId="7">#REF!</definedName>
    <definedName name="Muro.Bloque.8.1erN">#REF!</definedName>
    <definedName name="Muro.Bloque.8.BNP.Cocina" localSheetId="2">#REF!</definedName>
    <definedName name="Muro.Bloque.8.BNP.Cocina" localSheetId="4">#REF!</definedName>
    <definedName name="Muro.Bloque.8.BNP.Cocina" localSheetId="7">#REF!</definedName>
    <definedName name="Muro.Bloque.8.BNP.Cocina">#REF!</definedName>
    <definedName name="Muro.Bloque.8.SNPT.40" localSheetId="2">#REF!</definedName>
    <definedName name="Muro.Bloque.8.SNPT.40" localSheetId="4">#REF!</definedName>
    <definedName name="Muro.Bloque.8.SNPT.40" localSheetId="7">#REF!</definedName>
    <definedName name="Muro.Bloque.8.SNPT.40">#REF!</definedName>
    <definedName name="Muro.Bloque.8.SNPT.80" localSheetId="2">#REF!</definedName>
    <definedName name="Muro.Bloque.8.SNPT.80" localSheetId="4">#REF!</definedName>
    <definedName name="Muro.Bloque.8.SNPT.80" localSheetId="7">#REF!</definedName>
    <definedName name="Muro.Bloque.8.SNPT.80">#REF!</definedName>
    <definedName name="Muro.Bloque.8BNP.Comedor" localSheetId="2">#REF!</definedName>
    <definedName name="Muro.Bloque.8BNP.Comedor" localSheetId="4">#REF!</definedName>
    <definedName name="Muro.Bloque.8BNP.Comedor" localSheetId="7">#REF!</definedName>
    <definedName name="Muro.Bloque.8BNP.Comedor">#REF!</definedName>
    <definedName name="Muro.Bloque.Vidrio.Area.Noble" localSheetId="2">#REF!</definedName>
    <definedName name="Muro.Bloque.Vidrio.Area.Noble" localSheetId="4">#REF!</definedName>
    <definedName name="Muro.Bloque.Vidrio.Area.Noble" localSheetId="7">#REF!</definedName>
    <definedName name="Muro.Bloque.Vidrio.Area.Noble">#REF!</definedName>
    <definedName name="Muro.bloque8.2doN" localSheetId="2">#REF!</definedName>
    <definedName name="Muro.bloque8.2doN" localSheetId="4">#REF!</definedName>
    <definedName name="Muro.bloque8.2doN" localSheetId="7">#REF!</definedName>
    <definedName name="Muro.bloque8.2doN">#REF!</definedName>
    <definedName name="Muro.Bloques.10cm" localSheetId="2">#REF!</definedName>
    <definedName name="Muro.Bloques.10cm" localSheetId="4">#REF!</definedName>
    <definedName name="Muro.Bloques.10cm" localSheetId="7">#REF!</definedName>
    <definedName name="Muro.Bloques.10cm">#REF!</definedName>
    <definedName name="Muro.Bloques.20cm.40" localSheetId="2">#REF!</definedName>
    <definedName name="Muro.Bloques.20cm.40" localSheetId="4">#REF!</definedName>
    <definedName name="Muro.Bloques.20cm.40" localSheetId="7">#REF!</definedName>
    <definedName name="Muro.Bloques.20cm.40">#REF!</definedName>
    <definedName name="muro.h.a.20cm" localSheetId="3">[100]Análisis!$D$729</definedName>
    <definedName name="muro.h.a.20cm" localSheetId="4">[100]Análisis!$D$729</definedName>
    <definedName name="muro.h.a.20cm" localSheetId="5">[100]Análisis!$D$729</definedName>
    <definedName name="muro.h.a.20cm" localSheetId="6">[100]Análisis!$D$729</definedName>
    <definedName name="muro.h.a.20cm" localSheetId="7">[100]Análisis!$D$729</definedName>
    <definedName name="muro.h.a.20cm" localSheetId="0">[100]Análisis!$D$729</definedName>
    <definedName name="muro.h.a.20cm">[101]Análisis!$D$729</definedName>
    <definedName name="Muro.Hor.Arm.Inclinado" localSheetId="2">#REF!</definedName>
    <definedName name="Muro.Hor.Arm.Inclinado" localSheetId="3">#REF!</definedName>
    <definedName name="Muro.Hor.Arm.Inclinado" localSheetId="4">#REF!</definedName>
    <definedName name="Muro.Hor.Arm.Inclinado" localSheetId="5">#REF!</definedName>
    <definedName name="Muro.Hor.Arm.Inclinado" localSheetId="6">#REF!</definedName>
    <definedName name="Muro.Hor.Arm.Inclinado" localSheetId="7">#REF!</definedName>
    <definedName name="Muro.Hor.Arm.Inclinado">#REF!</definedName>
    <definedName name="Muro.Horm.Arm.edif.oficina" localSheetId="2">#REF!</definedName>
    <definedName name="Muro.Horm.Arm.edif.oficina" localSheetId="4">#REF!</definedName>
    <definedName name="Muro.Horm.Arm.edif.oficina" localSheetId="7">#REF!</definedName>
    <definedName name="Muro.Horm.Arm.edif.oficina">#REF!</definedName>
    <definedName name="Muro.Horm.Arm.Edif.Parqueo" localSheetId="2">#REF!</definedName>
    <definedName name="Muro.Horm.Arm.Edif.Parqueo" localSheetId="4">#REF!</definedName>
    <definedName name="Muro.Horm.Arm.Edif.Parqueo" localSheetId="7">#REF!</definedName>
    <definedName name="Muro.Horm.Arm.Edif.Parqueo">#REF!</definedName>
    <definedName name="Muro.Hormigon.Armado.de20">[60]Análisis!$D$286</definedName>
    <definedName name="Muro.Hormigón.Estanque" localSheetId="2">#REF!</definedName>
    <definedName name="Muro.Hormigón.Estanque" localSheetId="3">#REF!</definedName>
    <definedName name="Muro.Hormigón.Estanque" localSheetId="4">#REF!</definedName>
    <definedName name="Muro.Hormigón.Estanque" localSheetId="5">#REF!</definedName>
    <definedName name="Muro.Hormigón.Estanque" localSheetId="6">#REF!</definedName>
    <definedName name="Muro.Hormigón.Estanque" localSheetId="7">#REF!</definedName>
    <definedName name="Muro.Hormigón.Estanque">#REF!</definedName>
    <definedName name="Muro.protector.parqueo" localSheetId="2">#REF!</definedName>
    <definedName name="Muro.protector.parqueo" localSheetId="4">#REF!</definedName>
    <definedName name="Muro.protector.parqueo" localSheetId="7">#REF!</definedName>
    <definedName name="Muro.protector.parqueo">#REF!</definedName>
    <definedName name="muro.shee.ambas.caras">'[102]Muros Interiores h=2.8 m '!$E$64</definedName>
    <definedName name="MURO30" localSheetId="2">#REF!</definedName>
    <definedName name="MURO30" localSheetId="3">#REF!</definedName>
    <definedName name="MURO30" localSheetId="4">#REF!</definedName>
    <definedName name="MURO30" localSheetId="5">#REF!</definedName>
    <definedName name="MURO30" localSheetId="6">#REF!</definedName>
    <definedName name="MURO30" localSheetId="7">#REF!</definedName>
    <definedName name="MURO30">#REF!</definedName>
    <definedName name="muro4">'[115]Pres. Adic.Y'!$E$33</definedName>
    <definedName name="MUROBLOQCAL6">[42]Analisis!$F$1317</definedName>
    <definedName name="MUROBOVEDA12A10X2AD" localSheetId="2">#REF!</definedName>
    <definedName name="MUROBOVEDA12A10X2AD" localSheetId="3">#REF!</definedName>
    <definedName name="MUROBOVEDA12A10X2AD" localSheetId="4">#REF!</definedName>
    <definedName name="MUROBOVEDA12A10X2AD" localSheetId="5">#REF!</definedName>
    <definedName name="MUROBOVEDA12A10X2AD" localSheetId="6">#REF!</definedName>
    <definedName name="MUROBOVEDA12A10X2AD" localSheetId="7">#REF!</definedName>
    <definedName name="MUROBOVEDA12A10X2AD">#REF!</definedName>
    <definedName name="MURODE4">[42]Analisis!$F$1221</definedName>
    <definedName name="MURODE6A40">[42]Analisis!$F$1232</definedName>
    <definedName name="MURODE6A80">[43]Analisis!$F$1057</definedName>
    <definedName name="MURODE6VIOL">[42]Analisis!$F$1254</definedName>
    <definedName name="MURODE8A20">[42]Analisis!$F$1277</definedName>
    <definedName name="MURODE8A40">[42]Analisis!$F$1288</definedName>
    <definedName name="MURODE8A80">[43]Analisis!$F$1113</definedName>
    <definedName name="MURODE8CCLLENA">[42]Analisis!$F$1310</definedName>
    <definedName name="MURODE8DOBLEACERO">[42]Analisis!$F$1266</definedName>
    <definedName name="murodoscaras">[52]I.HORMIGON!$G$27</definedName>
    <definedName name="MUROHAASC" localSheetId="2">'[25]Anal. horm.'!#REF!</definedName>
    <definedName name="MUROHAASC" localSheetId="3">'[25]Anal. horm.'!#REF!</definedName>
    <definedName name="MUROHAASC" localSheetId="4">'[25]Anal. horm.'!#REF!</definedName>
    <definedName name="MUROHAASC" localSheetId="5">'[25]Anal. horm.'!#REF!</definedName>
    <definedName name="MUROHAASC" localSheetId="6">'[25]Anal. horm.'!#REF!</definedName>
    <definedName name="MUROHAASC" localSheetId="7">'[25]Anal. horm.'!#REF!</definedName>
    <definedName name="MUROHAASC">'[25]Anal. horm.'!#REF!</definedName>
    <definedName name="MUROS" localSheetId="2">#REF!</definedName>
    <definedName name="MUROS" localSheetId="3">#REF!</definedName>
    <definedName name="MUROS" localSheetId="4">#REF!</definedName>
    <definedName name="MUROS" localSheetId="5">#REF!</definedName>
    <definedName name="MUROS" localSheetId="6">#REF!</definedName>
    <definedName name="MUROS" localSheetId="7">#REF!</definedName>
    <definedName name="MUROS">#REF!</definedName>
    <definedName name="muros.plycem.ambas.caras">'[102]MurosInt.h=2.8 m Plycem 2 lados'!$E$64</definedName>
    <definedName name="muros.una.cshee.plycem">'[102]MurosInt.h=2.8 m U C con plycem'!$E$64</definedName>
    <definedName name="MUROS_AN" localSheetId="2">#REF!</definedName>
    <definedName name="MUROS_AN" localSheetId="3">#REF!</definedName>
    <definedName name="MUROS_AN" localSheetId="4">#REF!</definedName>
    <definedName name="MUROS_AN" localSheetId="5">#REF!</definedName>
    <definedName name="MUROS_AN" localSheetId="6">#REF!</definedName>
    <definedName name="MUROS_AN" localSheetId="7">#REF!</definedName>
    <definedName name="MUROS_AN">#REF!</definedName>
    <definedName name="MV" localSheetId="2">[1]Presup.!#REF!</definedName>
    <definedName name="MV" localSheetId="3">[1]Presup.!#REF!</definedName>
    <definedName name="MV" localSheetId="4">[1]Presup.!#REF!</definedName>
    <definedName name="MV" localSheetId="5">[1]Presup.!#REF!</definedName>
    <definedName name="MV" localSheetId="6">[1]Presup.!#REF!</definedName>
    <definedName name="MV" localSheetId="7">[1]Presup.!#REF!</definedName>
    <definedName name="MV">[1]Presup.!#REF!</definedName>
    <definedName name="MZNATILLA" localSheetId="2">#REF!</definedName>
    <definedName name="MZNATILLA" localSheetId="3">#REF!</definedName>
    <definedName name="MZNATILLA" localSheetId="4">#REF!</definedName>
    <definedName name="MZNATILLA" localSheetId="5">#REF!</definedName>
    <definedName name="MZNATILLA" localSheetId="6">#REF!</definedName>
    <definedName name="MZNATILLA" localSheetId="7">#REF!</definedName>
    <definedName name="MZNATILLA" localSheetId="0">#REF!</definedName>
    <definedName name="MZNATILLA">#REF!</definedName>
    <definedName name="N" localSheetId="2">'[2]Part. No Ejecutables'!#REF!</definedName>
    <definedName name="N" localSheetId="3">'[2]Part. No Ejecutables'!#REF!</definedName>
    <definedName name="N" localSheetId="4">'[2]Part. No Ejecutables'!#REF!</definedName>
    <definedName name="N" localSheetId="5">'[2]Part. No Ejecutables'!#REF!</definedName>
    <definedName name="N" localSheetId="6">'[2]Part. No Ejecutables'!#REF!</definedName>
    <definedName name="N" localSheetId="7">'[2]Part. No Ejecutables'!#REF!</definedName>
    <definedName name="N" localSheetId="0">'[2]Part. No Ejecutables'!#REF!</definedName>
    <definedName name="N">'[2]Part. No Ejecutables'!#REF!</definedName>
    <definedName name="NADA" localSheetId="2">#REF!</definedName>
    <definedName name="NADA" localSheetId="3">#REF!</definedName>
    <definedName name="NADA" localSheetId="4">#REF!</definedName>
    <definedName name="NADA" localSheetId="5">#REF!</definedName>
    <definedName name="NADA" localSheetId="6">#REF!</definedName>
    <definedName name="NADA" localSheetId="7">#REF!</definedName>
    <definedName name="NADA">#REF!</definedName>
    <definedName name="NATILLA" localSheetId="2">#REF!</definedName>
    <definedName name="NATILLA" localSheetId="3">#REF!</definedName>
    <definedName name="NATILLA" localSheetId="4">#REF!</definedName>
    <definedName name="NATILLA" localSheetId="5">#REF!</definedName>
    <definedName name="NATILLA" localSheetId="6">#REF!</definedName>
    <definedName name="NATILLA" localSheetId="7">#REF!</definedName>
    <definedName name="NATILLA" localSheetId="0">#REF!</definedName>
    <definedName name="NATILLA">#REF!</definedName>
    <definedName name="Nave" localSheetId="2">#REF!</definedName>
    <definedName name="Nave" localSheetId="4">#REF!</definedName>
    <definedName name="Nave" localSheetId="7">#REF!</definedName>
    <definedName name="Nave">#REF!</definedName>
    <definedName name="nelson" localSheetId="2">#REF!</definedName>
    <definedName name="nelson" localSheetId="4">#REF!</definedName>
    <definedName name="nelson" localSheetId="7">#REF!</definedName>
    <definedName name="nelson">#REF!</definedName>
    <definedName name="NIPLE1_2X4HG">[43]Materiales!$E$418</definedName>
    <definedName name="NIPLE11_2a31_2" localSheetId="2">#REF!</definedName>
    <definedName name="NIPLE11_2a31_2" localSheetId="3">#REF!</definedName>
    <definedName name="NIPLE11_2a31_2" localSheetId="4">#REF!</definedName>
    <definedName name="NIPLE11_2a31_2" localSheetId="5">#REF!</definedName>
    <definedName name="NIPLE11_2a31_2" localSheetId="6">#REF!</definedName>
    <definedName name="NIPLE11_2a31_2" localSheetId="7">#REF!</definedName>
    <definedName name="NIPLE11_2a31_2" localSheetId="0">#REF!</definedName>
    <definedName name="NIPLE11_2a31_2">#REF!</definedName>
    <definedName name="NIPLE112X4HG" localSheetId="2">#REF!</definedName>
    <definedName name="NIPLE112X4HG" localSheetId="4">#REF!</definedName>
    <definedName name="NIPLE112X4HG" localSheetId="5">#REF!</definedName>
    <definedName name="NIPLE112X4HG" localSheetId="6">#REF!</definedName>
    <definedName name="NIPLE112X4HG" localSheetId="7">#REF!</definedName>
    <definedName name="NIPLE112X4HG">#REF!</definedName>
    <definedName name="NIPLE112X6HG" localSheetId="2">#REF!</definedName>
    <definedName name="NIPLE112X6HG" localSheetId="4">#REF!</definedName>
    <definedName name="NIPLE112X6HG" localSheetId="5">#REF!</definedName>
    <definedName name="NIPLE112X6HG" localSheetId="6">#REF!</definedName>
    <definedName name="NIPLE112X6HG" localSheetId="7">#REF!</definedName>
    <definedName name="NIPLE112X6HG">#REF!</definedName>
    <definedName name="NIPLE112X8HG" localSheetId="2">#REF!</definedName>
    <definedName name="NIPLE112X8HG" localSheetId="4">#REF!</definedName>
    <definedName name="NIPLE112X8HG" localSheetId="5">#REF!</definedName>
    <definedName name="NIPLE112X8HG" localSheetId="6">#REF!</definedName>
    <definedName name="NIPLE112X8HG" localSheetId="7">#REF!</definedName>
    <definedName name="NIPLE112X8HG">#REF!</definedName>
    <definedName name="NIPLE125X4HG" localSheetId="2">#REF!</definedName>
    <definedName name="NIPLE125X4HG" localSheetId="4">#REF!</definedName>
    <definedName name="NIPLE125X4HG" localSheetId="5">#REF!</definedName>
    <definedName name="NIPLE125X4HG" localSheetId="6">#REF!</definedName>
    <definedName name="NIPLE125X4HG" localSheetId="7">#REF!</definedName>
    <definedName name="NIPLE125X4HG">#REF!</definedName>
    <definedName name="NIPLE12X4HG" localSheetId="2">#REF!</definedName>
    <definedName name="NIPLE12X4HG" localSheetId="4">#REF!</definedName>
    <definedName name="NIPLE12X4HG" localSheetId="7">#REF!</definedName>
    <definedName name="NIPLE12X4HG">#REF!</definedName>
    <definedName name="NIPLE1X4HG" localSheetId="2">#REF!</definedName>
    <definedName name="NIPLE1X4HG" localSheetId="4">#REF!</definedName>
    <definedName name="NIPLE1X4HG" localSheetId="5">#REF!</definedName>
    <definedName name="NIPLE1X4HG" localSheetId="6">#REF!</definedName>
    <definedName name="NIPLE1X4HG" localSheetId="7">#REF!</definedName>
    <definedName name="NIPLE1X4HG">#REF!</definedName>
    <definedName name="NIPLE212X4HG" localSheetId="2">#REF!</definedName>
    <definedName name="NIPLE212X4HG" localSheetId="4">#REF!</definedName>
    <definedName name="NIPLE212X4HG" localSheetId="5">#REF!</definedName>
    <definedName name="NIPLE212X4HG" localSheetId="6">#REF!</definedName>
    <definedName name="NIPLE212X4HG" localSheetId="7">#REF!</definedName>
    <definedName name="NIPLE212X4HG">#REF!</definedName>
    <definedName name="NIPLE2X4HG" localSheetId="2">#REF!</definedName>
    <definedName name="NIPLE2X4HG" localSheetId="4">#REF!</definedName>
    <definedName name="NIPLE2X4HG" localSheetId="5">#REF!</definedName>
    <definedName name="NIPLE2X4HG" localSheetId="6">#REF!</definedName>
    <definedName name="NIPLE2X4HG" localSheetId="7">#REF!</definedName>
    <definedName name="NIPLE2X4HG">#REF!</definedName>
    <definedName name="NIPLE2X6HG" localSheetId="2">#REF!</definedName>
    <definedName name="NIPLE2X6HG" localSheetId="4">#REF!</definedName>
    <definedName name="NIPLE2X6HG" localSheetId="5">#REF!</definedName>
    <definedName name="NIPLE2X6HG" localSheetId="6">#REF!</definedName>
    <definedName name="NIPLE2X6HG" localSheetId="7">#REF!</definedName>
    <definedName name="NIPLE2X6HG">#REF!</definedName>
    <definedName name="NIPLE3_8">[43]Materiales!$E$586</definedName>
    <definedName name="NIPLE34X4HG" localSheetId="2">#REF!</definedName>
    <definedName name="NIPLE34X4HG" localSheetId="3">#REF!</definedName>
    <definedName name="NIPLE34X4HG" localSheetId="4">#REF!</definedName>
    <definedName name="NIPLE34X4HG" localSheetId="5">#REF!</definedName>
    <definedName name="NIPLE34X4HG" localSheetId="6">#REF!</definedName>
    <definedName name="NIPLE34X4HG" localSheetId="7">#REF!</definedName>
    <definedName name="NIPLE34X4HG" localSheetId="0">#REF!</definedName>
    <definedName name="NIPLE34X4HG">#REF!</definedName>
    <definedName name="NIPLE3X12HG" localSheetId="2">#REF!</definedName>
    <definedName name="NIPLE3X12HG" localSheetId="4">#REF!</definedName>
    <definedName name="NIPLE3X12HG" localSheetId="5">#REF!</definedName>
    <definedName name="NIPLE3X12HG" localSheetId="6">#REF!</definedName>
    <definedName name="NIPLE3X12HG" localSheetId="7">#REF!</definedName>
    <definedName name="NIPLE3X12HG">#REF!</definedName>
    <definedName name="NIPLE3X312HG" localSheetId="2">#REF!</definedName>
    <definedName name="NIPLE3X312HG" localSheetId="4">#REF!</definedName>
    <definedName name="NIPLE3X312HG" localSheetId="5">#REF!</definedName>
    <definedName name="NIPLE3X312HG" localSheetId="6">#REF!</definedName>
    <definedName name="NIPLE3X312HG" localSheetId="7">#REF!</definedName>
    <definedName name="NIPLE3X312HG">#REF!</definedName>
    <definedName name="NIPLE3X4HG" localSheetId="2">#REF!</definedName>
    <definedName name="NIPLE3X4HG" localSheetId="4">#REF!</definedName>
    <definedName name="NIPLE3X4HG" localSheetId="5">#REF!</definedName>
    <definedName name="NIPLE3X4HG" localSheetId="6">#REF!</definedName>
    <definedName name="NIPLE3X4HG" localSheetId="7">#REF!</definedName>
    <definedName name="NIPLE3X4HG">#REF!</definedName>
    <definedName name="NIPLE3X6HG" localSheetId="2">#REF!</definedName>
    <definedName name="NIPLE3X6HG" localSheetId="4">#REF!</definedName>
    <definedName name="NIPLE3X6HG" localSheetId="5">#REF!</definedName>
    <definedName name="NIPLE3X6HG" localSheetId="6">#REF!</definedName>
    <definedName name="NIPLE3X6HG" localSheetId="7">#REF!</definedName>
    <definedName name="NIPLE3X6HG">#REF!</definedName>
    <definedName name="NIPLE4X4HG" localSheetId="2">#REF!</definedName>
    <definedName name="NIPLE4X4HG" localSheetId="4">#REF!</definedName>
    <definedName name="NIPLE4X4HG" localSheetId="5">#REF!</definedName>
    <definedName name="NIPLE4X4HG" localSheetId="6">#REF!</definedName>
    <definedName name="NIPLE4X4HG" localSheetId="7">#REF!</definedName>
    <definedName name="NIPLE4X4HG">#REF!</definedName>
    <definedName name="NIPLECROM38X212" localSheetId="2">#REF!</definedName>
    <definedName name="NIPLECROM38X212" localSheetId="4">#REF!</definedName>
    <definedName name="NIPLECROM38X212" localSheetId="7">#REF!</definedName>
    <definedName name="NIPLECROM38X212">#REF!</definedName>
    <definedName name="num.meses" localSheetId="2">#REF!</definedName>
    <definedName name="num.meses" localSheetId="4">#REF!</definedName>
    <definedName name="num.meses" localSheetId="7">#REF!</definedName>
    <definedName name="num.meses">#REF!</definedName>
    <definedName name="Num_Pmt_Per_Year" localSheetId="2">#REF!</definedName>
    <definedName name="Num_Pmt_Per_Year" localSheetId="4">#REF!</definedName>
    <definedName name="Num_Pmt_Per_Year" localSheetId="7">#REF!</definedName>
    <definedName name="Num_Pmt_Per_Year">#REF!</definedName>
    <definedName name="numadic" localSheetId="2">#REF!</definedName>
    <definedName name="numadic" localSheetId="4">#REF!</definedName>
    <definedName name="numadic" localSheetId="5">#REF!</definedName>
    <definedName name="numadic" localSheetId="6">#REF!</definedName>
    <definedName name="numadic" localSheetId="7">#REF!</definedName>
    <definedName name="numadic">#REF!</definedName>
    <definedName name="Number_of_Payments" localSheetId="2">MATCH(0.01,'LOTE II'!End_Bal,-1)+1</definedName>
    <definedName name="Number_of_Payments" localSheetId="3">MATCH(0.01,[0]!End_Bal,-1)+1</definedName>
    <definedName name="Number_of_Payments" localSheetId="4">MATCH(0.01,[0]!End_Bal,-1)+1</definedName>
    <definedName name="Number_of_Payments" localSheetId="5">MATCH(0.01,[0]!End_Bal,-1)+1</definedName>
    <definedName name="Number_of_Payments" localSheetId="6">MATCH(0.01,[0]!End_Bal,-1)+1</definedName>
    <definedName name="Number_of_Payments" localSheetId="7">MATCH(0.01,[0]!End_Bal,-1)+1</definedName>
    <definedName name="Number_of_Payments" localSheetId="0">MATCH(0.01,[0]!End_Bal,-1)+1</definedName>
    <definedName name="Number_of_Payments">MATCH(0.01,End_Bal,-1)+1</definedName>
    <definedName name="NumPar">[132]Cubicacion!$A$9:$A$120</definedName>
    <definedName name="O" localSheetId="2">#REF!</definedName>
    <definedName name="O" localSheetId="3">#REF!</definedName>
    <definedName name="O" localSheetId="4">#REF!</definedName>
    <definedName name="O" localSheetId="5">#REF!</definedName>
    <definedName name="O" localSheetId="6">#REF!</definedName>
    <definedName name="O" localSheetId="7">#REF!</definedName>
    <definedName name="O" localSheetId="0">#REF!</definedName>
    <definedName name="O">#REF!</definedName>
    <definedName name="o0" localSheetId="2">#REF!</definedName>
    <definedName name="o0" localSheetId="4">#REF!</definedName>
    <definedName name="o0" localSheetId="7">#REF!</definedName>
    <definedName name="o0">#REF!</definedName>
    <definedName name="Obra.Civil.Ext." localSheetId="2">#REF!</definedName>
    <definedName name="Obra.Civil.Ext." localSheetId="4">#REF!</definedName>
    <definedName name="Obra.Civil.Ext." localSheetId="7">#REF!</definedName>
    <definedName name="Obra.Civil.Ext.">#REF!</definedName>
    <definedName name="Obra___Puente_Sobre_el_Matayaya__Carretera_Las_Matas_Elias_Pina">"proyecto"</definedName>
    <definedName name="Obrero_Dia">[58]MO!$C$11</definedName>
    <definedName name="Obrero_Hr">[133]MO!$D$11</definedName>
    <definedName name="Ok" localSheetId="3">[134]INS!$D$567</definedName>
    <definedName name="Ok" localSheetId="4">[134]INS!$D$567</definedName>
    <definedName name="Ok" localSheetId="5">[134]INS!$D$567</definedName>
    <definedName name="Ok" localSheetId="6">[134]INS!$D$567</definedName>
    <definedName name="Ok" localSheetId="7">[134]INS!$D$567</definedName>
    <definedName name="Ok" localSheetId="0">[134]INS!$D$567</definedName>
    <definedName name="Ok">[135]INS!$D$567</definedName>
    <definedName name="OP" localSheetId="2">[4]A!#REF!</definedName>
    <definedName name="OP" localSheetId="3">[4]A!#REF!</definedName>
    <definedName name="OP" localSheetId="4">[4]A!#REF!</definedName>
    <definedName name="OP" localSheetId="5">[4]A!#REF!</definedName>
    <definedName name="OP" localSheetId="6">[4]A!#REF!</definedName>
    <definedName name="OP" localSheetId="7">[4]A!#REF!</definedName>
    <definedName name="OP">[4]A!#REF!</definedName>
    <definedName name="OP.1">'[35]MANO DE OBRA'!$C$9</definedName>
    <definedName name="OP.2">'[35]MANO DE OBRA'!$C$8</definedName>
    <definedName name="OP1CA" localSheetId="2">#REF!</definedName>
    <definedName name="OP1CA" localSheetId="3">#REF!</definedName>
    <definedName name="OP1CA" localSheetId="4">#REF!</definedName>
    <definedName name="OP1CA" localSheetId="5">#REF!</definedName>
    <definedName name="OP1CA" localSheetId="6">#REF!</definedName>
    <definedName name="OP1CA" localSheetId="7">#REF!</definedName>
    <definedName name="OP1CA" localSheetId="0">#REF!</definedName>
    <definedName name="OP1CA">#REF!</definedName>
    <definedName name="OP1DE" localSheetId="2">#REF!</definedName>
    <definedName name="OP1DE" localSheetId="4">#REF!</definedName>
    <definedName name="OP1DE" localSheetId="7">#REF!</definedName>
    <definedName name="OP1DE">#REF!</definedName>
    <definedName name="OP1EL" localSheetId="2">#REF!</definedName>
    <definedName name="OP1EL" localSheetId="4">#REF!</definedName>
    <definedName name="OP1EL" localSheetId="7">#REF!</definedName>
    <definedName name="OP1EL">#REF!</definedName>
    <definedName name="OP1PI" localSheetId="2">#REF!</definedName>
    <definedName name="OP1PI" localSheetId="4">#REF!</definedName>
    <definedName name="OP1PI" localSheetId="5">#REF!</definedName>
    <definedName name="OP1PI" localSheetId="6">#REF!</definedName>
    <definedName name="OP1PI" localSheetId="7">#REF!</definedName>
    <definedName name="OP1PI">#REF!</definedName>
    <definedName name="OP1PL" localSheetId="2">#REF!</definedName>
    <definedName name="OP1PL" localSheetId="4">#REF!</definedName>
    <definedName name="OP1PL" localSheetId="5">#REF!</definedName>
    <definedName name="OP1PL" localSheetId="6">#REF!</definedName>
    <definedName name="OP1PL" localSheetId="7">#REF!</definedName>
    <definedName name="OP1PL">#REF!</definedName>
    <definedName name="OP1VA" localSheetId="2">#REF!</definedName>
    <definedName name="OP1VA" localSheetId="4">#REF!</definedName>
    <definedName name="OP1VA" localSheetId="5">#REF!</definedName>
    <definedName name="OP1VA" localSheetId="6">#REF!</definedName>
    <definedName name="OP1VA" localSheetId="7">#REF!</definedName>
    <definedName name="OP1VA">#REF!</definedName>
    <definedName name="OP2CA" localSheetId="2">#REF!</definedName>
    <definedName name="OP2CA" localSheetId="4">#REF!</definedName>
    <definedName name="OP2CA" localSheetId="5">#REF!</definedName>
    <definedName name="OP2CA" localSheetId="6">#REF!</definedName>
    <definedName name="OP2CA" localSheetId="7">#REF!</definedName>
    <definedName name="OP2CA">#REF!</definedName>
    <definedName name="OP2DE" localSheetId="2">#REF!</definedName>
    <definedName name="OP2DE" localSheetId="4">#REF!</definedName>
    <definedName name="OP2DE" localSheetId="5">#REF!</definedName>
    <definedName name="OP2DE" localSheetId="6">#REF!</definedName>
    <definedName name="OP2DE" localSheetId="7">#REF!</definedName>
    <definedName name="OP2DE">#REF!</definedName>
    <definedName name="OP2EL" localSheetId="2">#REF!</definedName>
    <definedName name="OP2EL" localSheetId="4">#REF!</definedName>
    <definedName name="OP2EL" localSheetId="5">#REF!</definedName>
    <definedName name="OP2EL" localSheetId="6">#REF!</definedName>
    <definedName name="OP2EL" localSheetId="7">#REF!</definedName>
    <definedName name="OP2EL">#REF!</definedName>
    <definedName name="OP2PI" localSheetId="2">#REF!</definedName>
    <definedName name="OP2PI" localSheetId="4">#REF!</definedName>
    <definedName name="OP2PI" localSheetId="5">#REF!</definedName>
    <definedName name="OP2PI" localSheetId="6">#REF!</definedName>
    <definedName name="OP2PI" localSheetId="7">#REF!</definedName>
    <definedName name="OP2PI">#REF!</definedName>
    <definedName name="OP2PL" localSheetId="2">#REF!</definedName>
    <definedName name="OP2PL" localSheetId="4">#REF!</definedName>
    <definedName name="OP2PL" localSheetId="5">#REF!</definedName>
    <definedName name="OP2PL" localSheetId="6">#REF!</definedName>
    <definedName name="OP2PL" localSheetId="7">#REF!</definedName>
    <definedName name="OP2PL">#REF!</definedName>
    <definedName name="OP2VA" localSheetId="2">#REF!</definedName>
    <definedName name="OP2VA" localSheetId="4">#REF!</definedName>
    <definedName name="OP2VA" localSheetId="5">#REF!</definedName>
    <definedName name="OP2VA" localSheetId="6">#REF!</definedName>
    <definedName name="OP2VA" localSheetId="7">#REF!</definedName>
    <definedName name="OP2VA">#REF!</definedName>
    <definedName name="opala">[27]Salarios!$D$16</definedName>
    <definedName name="Opc.2" localSheetId="2">#REF!</definedName>
    <definedName name="Opc.2" localSheetId="3">#REF!</definedName>
    <definedName name="Opc.2" localSheetId="4">#REF!</definedName>
    <definedName name="Opc.2" localSheetId="5">#REF!</definedName>
    <definedName name="Opc.2" localSheetId="6">#REF!</definedName>
    <definedName name="Opc.2" localSheetId="7">#REF!</definedName>
    <definedName name="Opc.2">#REF!</definedName>
    <definedName name="Operador.Tipo.1" localSheetId="2">#REF!</definedName>
    <definedName name="Operador.Tipo.1" localSheetId="4">#REF!</definedName>
    <definedName name="Operador.Tipo.1" localSheetId="7">#REF!</definedName>
    <definedName name="Operador.Tipo.1">#REF!</definedName>
    <definedName name="Operador.Tipo.2" localSheetId="2">#REF!</definedName>
    <definedName name="Operador.Tipo.2" localSheetId="4">#REF!</definedName>
    <definedName name="Operador.Tipo.2" localSheetId="7">#REF!</definedName>
    <definedName name="Operador.Tipo.2">#REF!</definedName>
    <definedName name="Operadorgrader">[51]OBRAMANO!$F$74</definedName>
    <definedName name="operadorpala">[51]OBRAMANO!$F$72</definedName>
    <definedName name="operadorretro">[51]OBRAMANO!$F$77</definedName>
    <definedName name="operadorrodillo">[51]OBRAMANO!$F$75</definedName>
    <definedName name="operadortractor">[51]OBRAMANO!$F$76</definedName>
    <definedName name="OPERARIOPRIMERA">[97]SALARIOS!$C$10</definedName>
    <definedName name="OPERMAN" localSheetId="2">#REF!</definedName>
    <definedName name="OPERMAN" localSheetId="3">#REF!</definedName>
    <definedName name="OPERMAN" localSheetId="4">#REF!</definedName>
    <definedName name="OPERMAN" localSheetId="5">#REF!</definedName>
    <definedName name="OPERMAN" localSheetId="6">#REF!</definedName>
    <definedName name="OPERMAN" localSheetId="7">#REF!</definedName>
    <definedName name="OPERMAN" localSheetId="0">#REF!</definedName>
    <definedName name="OPERMAN">#REF!</definedName>
    <definedName name="OPERPAL" localSheetId="2">#REF!</definedName>
    <definedName name="OPERPAL" localSheetId="4">#REF!</definedName>
    <definedName name="OPERPAL" localSheetId="7">#REF!</definedName>
    <definedName name="OPERPAL">#REF!</definedName>
    <definedName name="orden" localSheetId="2">[9]insumo!#REF!</definedName>
    <definedName name="orden" localSheetId="3">[16]insumo!#REF!</definedName>
    <definedName name="orden" localSheetId="4">[16]insumo!#REF!</definedName>
    <definedName name="orden" localSheetId="5">[16]insumo!#REF!</definedName>
    <definedName name="orden" localSheetId="6">[16]insumo!#REF!</definedName>
    <definedName name="orden" localSheetId="7">[16]insumo!#REF!</definedName>
    <definedName name="orden">[9]insumo!#REF!</definedName>
    <definedName name="Ori" localSheetId="2">#REF!</definedName>
    <definedName name="Ori" localSheetId="3">#REF!</definedName>
    <definedName name="Ori" localSheetId="4">#REF!</definedName>
    <definedName name="Ori" localSheetId="5">#REF!</definedName>
    <definedName name="Ori" localSheetId="6">#REF!</definedName>
    <definedName name="Ori" localSheetId="7">#REF!</definedName>
    <definedName name="Ori">#REF!</definedName>
    <definedName name="ORI12FBCO" localSheetId="2">#REF!</definedName>
    <definedName name="ORI12FBCO" localSheetId="4">#REF!</definedName>
    <definedName name="ORI12FBCO" localSheetId="7">#REF!</definedName>
    <definedName name="ORI12FBCO">#REF!</definedName>
    <definedName name="ORI12FBCOFLUX" localSheetId="2">#REF!</definedName>
    <definedName name="ORI12FBCOFLUX" localSheetId="4">#REF!</definedName>
    <definedName name="ORI12FBCOFLUX" localSheetId="7">#REF!</definedName>
    <definedName name="ORI12FBCOFLUX">#REF!</definedName>
    <definedName name="ORI12FFLUXBCOCONTRA" localSheetId="2">#REF!</definedName>
    <definedName name="ORI12FFLUXBCOCONTRA" localSheetId="4">#REF!</definedName>
    <definedName name="ORI12FFLUXBCOCONTRA" localSheetId="7">#REF!</definedName>
    <definedName name="ORI12FFLUXBCOCONTRA">#REF!</definedName>
    <definedName name="ORINAL">[42]Analisis!$F$862</definedName>
    <definedName name="ORINAL12" localSheetId="2">#REF!</definedName>
    <definedName name="ORINAL12" localSheetId="3">#REF!</definedName>
    <definedName name="ORINAL12" localSheetId="4">#REF!</definedName>
    <definedName name="ORINAL12" localSheetId="5">#REF!</definedName>
    <definedName name="ORINAL12" localSheetId="6">#REF!</definedName>
    <definedName name="ORINAL12" localSheetId="7">#REF!</definedName>
    <definedName name="ORINAL12" localSheetId="0">#REF!</definedName>
    <definedName name="ORINAL12">#REF!</definedName>
    <definedName name="ORINALCAMBIO">[42]Analisis!$F$872</definedName>
    <definedName name="ORINALPEQ" localSheetId="2">#REF!</definedName>
    <definedName name="ORINALPEQ" localSheetId="3">#REF!</definedName>
    <definedName name="ORINALPEQ" localSheetId="4">#REF!</definedName>
    <definedName name="ORINALPEQ" localSheetId="5">#REF!</definedName>
    <definedName name="ORINALPEQ" localSheetId="6">#REF!</definedName>
    <definedName name="ORINALPEQ" localSheetId="7">#REF!</definedName>
    <definedName name="ORINALPEQ" localSheetId="0">#REF!</definedName>
    <definedName name="ORINALPEQ">#REF!</definedName>
    <definedName name="ORINALSENCILLO" localSheetId="2">#REF!</definedName>
    <definedName name="ORINALSENCILLO" localSheetId="3">#REF!</definedName>
    <definedName name="ORINALSENCILLO" localSheetId="4">#REF!</definedName>
    <definedName name="ORINALSENCILLO" localSheetId="5">#REF!</definedName>
    <definedName name="ORINALSENCILLO" localSheetId="6">#REF!</definedName>
    <definedName name="ORINALSENCILLO" localSheetId="7">#REF!</definedName>
    <definedName name="ORINALSENCILLO" localSheetId="0">#REF!</definedName>
    <definedName name="ORINALSENCILLO">#REF!</definedName>
    <definedName name="ORIPEQBCO" localSheetId="2">#REF!</definedName>
    <definedName name="ORIPEQBCO" localSheetId="4">#REF!</definedName>
    <definedName name="ORIPEQBCO" localSheetId="7">#REF!</definedName>
    <definedName name="ORIPEQBCO">#REF!</definedName>
    <definedName name="OTR_15">'[44]A-civil'!$A$1946:$G$1946</definedName>
    <definedName name="OTR_20" localSheetId="2">#REF!</definedName>
    <definedName name="OTR_20" localSheetId="3">#REF!</definedName>
    <definedName name="OTR_20" localSheetId="4">#REF!</definedName>
    <definedName name="OTR_20" localSheetId="5">#REF!</definedName>
    <definedName name="OTR_20" localSheetId="6">#REF!</definedName>
    <definedName name="OTR_20" localSheetId="7">#REF!</definedName>
    <definedName name="OTR_20">#REF!</definedName>
    <definedName name="OTR_25" localSheetId="2">#REF!</definedName>
    <definedName name="OTR_25" localSheetId="4">#REF!</definedName>
    <definedName name="OTR_25" localSheetId="7">#REF!</definedName>
    <definedName name="OTR_25">#REF!</definedName>
    <definedName name="OTR_26" localSheetId="2">#REF!</definedName>
    <definedName name="OTR_26" localSheetId="4">#REF!</definedName>
    <definedName name="OTR_26" localSheetId="7">#REF!</definedName>
    <definedName name="OTR_26">#REF!</definedName>
    <definedName name="OTR_27" localSheetId="2">#REF!</definedName>
    <definedName name="OTR_27" localSheetId="4">#REF!</definedName>
    <definedName name="OTR_27" localSheetId="7">#REF!</definedName>
    <definedName name="OTR_27">#REF!</definedName>
    <definedName name="OTR_28" localSheetId="2">#REF!</definedName>
    <definedName name="OTR_28" localSheetId="4">#REF!</definedName>
    <definedName name="OTR_28" localSheetId="7">#REF!</definedName>
    <definedName name="OTR_28">#REF!</definedName>
    <definedName name="OTR_29">'[44]A-civil'!$A$1952:$G$1952</definedName>
    <definedName name="OTR_30">'[44]A-civil'!$A$1953:$G$1953</definedName>
    <definedName name="otractor">[27]Salarios!$D$14</definedName>
    <definedName name="OXIDOROJO" localSheetId="2">#REF!</definedName>
    <definedName name="OXIDOROJO" localSheetId="3">#REF!</definedName>
    <definedName name="OXIDOROJO" localSheetId="4">#REF!</definedName>
    <definedName name="OXIDOROJO" localSheetId="5">#REF!</definedName>
    <definedName name="OXIDOROJO" localSheetId="6">#REF!</definedName>
    <definedName name="OXIDOROJO" localSheetId="7">#REF!</definedName>
    <definedName name="OXIDOROJO" localSheetId="0">#REF!</definedName>
    <definedName name="OXIDOROJO">#REF!</definedName>
    <definedName name="P" localSheetId="2">#REF!</definedName>
    <definedName name="P" localSheetId="4">#REF!</definedName>
    <definedName name="P" localSheetId="7">#REF!</definedName>
    <definedName name="P">#REF!</definedName>
    <definedName name="P.U." localSheetId="2">[111]Análisis!#REF!</definedName>
    <definedName name="P.U." localSheetId="4">[111]Análisis!#REF!</definedName>
    <definedName name="P.U." localSheetId="7">[111]Análisis!#REF!</definedName>
    <definedName name="P.U.">[111]Análisis!#REF!</definedName>
    <definedName name="P.U.Amercoat_385ASA">[136]Insumos!$E$15</definedName>
    <definedName name="P.U.Amercoat_385ASA_2">#N/A</definedName>
    <definedName name="P.U.Amercoat_385ASA_3">#N/A</definedName>
    <definedName name="P.U.Dimecote9">[136]Insumos!$E$13</definedName>
    <definedName name="P.U.Dimecote9_2">#N/A</definedName>
    <definedName name="P.U.Dimecote9_3">#N/A</definedName>
    <definedName name="P.U.Thinner1000">[136]Insumos!$E$12</definedName>
    <definedName name="P.U.Thinner1000_2">#N/A</definedName>
    <definedName name="P.U.Thinner1000_3">#N/A</definedName>
    <definedName name="P.U.Urethane_Acrilico">[136]Insumos!$E$17</definedName>
    <definedName name="P.U.Urethane_Acrilico_2">#N/A</definedName>
    <definedName name="P.U.Urethane_Acrilico_3">#N/A</definedName>
    <definedName name="p_1">#N/A</definedName>
    <definedName name="p_2">#N/A</definedName>
    <definedName name="p_3">#N/A</definedName>
    <definedName name="P12BLOCK12" localSheetId="2">#REF!</definedName>
    <definedName name="P12BLOCK12" localSheetId="3">#REF!</definedName>
    <definedName name="P12BLOCK12" localSheetId="4">#REF!</definedName>
    <definedName name="P12BLOCK12" localSheetId="5">#REF!</definedName>
    <definedName name="P12BLOCK12" localSheetId="6">#REF!</definedName>
    <definedName name="P12BLOCK12" localSheetId="7">#REF!</definedName>
    <definedName name="P12BLOCK12" localSheetId="0">#REF!</definedName>
    <definedName name="P12BLOCK12">#REF!</definedName>
    <definedName name="P12BLOCK6" localSheetId="2">#REF!</definedName>
    <definedName name="P12BLOCK6" localSheetId="4">#REF!</definedName>
    <definedName name="P12BLOCK6" localSheetId="7">#REF!</definedName>
    <definedName name="P12BLOCK6">#REF!</definedName>
    <definedName name="P12BLOCK8" localSheetId="2">#REF!</definedName>
    <definedName name="P12BLOCK8" localSheetId="4">#REF!</definedName>
    <definedName name="P12BLOCK8" localSheetId="7">#REF!</definedName>
    <definedName name="P12BLOCK8">#REF!</definedName>
    <definedName name="P1XE" localSheetId="2">#REF!</definedName>
    <definedName name="P1XE" localSheetId="4">#REF!</definedName>
    <definedName name="P1XE" localSheetId="7">#REF!</definedName>
    <definedName name="P1XE">#REF!</definedName>
    <definedName name="P1XT" localSheetId="2">#REF!</definedName>
    <definedName name="P1XT" localSheetId="4">#REF!</definedName>
    <definedName name="P1XT" localSheetId="7">#REF!</definedName>
    <definedName name="P1XT">#REF!</definedName>
    <definedName name="P1YE" localSheetId="2">#REF!</definedName>
    <definedName name="P1YE" localSheetId="4">#REF!</definedName>
    <definedName name="P1YE" localSheetId="7">#REF!</definedName>
    <definedName name="P1YE">#REF!</definedName>
    <definedName name="P1YT" localSheetId="2">#REF!</definedName>
    <definedName name="P1YT" localSheetId="4">#REF!</definedName>
    <definedName name="P1YT" localSheetId="7">#REF!</definedName>
    <definedName name="P1YT">#REF!</definedName>
    <definedName name="p2m2" localSheetId="2">#REF!</definedName>
    <definedName name="p2m2" localSheetId="4">#REF!</definedName>
    <definedName name="p2m2" localSheetId="7">#REF!</definedName>
    <definedName name="p2m2">#REF!</definedName>
    <definedName name="P2XE" localSheetId="2">#REF!</definedName>
    <definedName name="P2XE" localSheetId="4">#REF!</definedName>
    <definedName name="P2XE" localSheetId="7">#REF!</definedName>
    <definedName name="P2XE">#REF!</definedName>
    <definedName name="P2XT" localSheetId="2">#REF!</definedName>
    <definedName name="P2XT" localSheetId="4">#REF!</definedName>
    <definedName name="P2XT" localSheetId="7">#REF!</definedName>
    <definedName name="P2XT">#REF!</definedName>
    <definedName name="P2YE" localSheetId="2">#REF!</definedName>
    <definedName name="P2YE" localSheetId="4">#REF!</definedName>
    <definedName name="P2YE" localSheetId="7">#REF!</definedName>
    <definedName name="P2YE">#REF!</definedName>
    <definedName name="P3XE" localSheetId="2">#REF!</definedName>
    <definedName name="P3XE" localSheetId="4">#REF!</definedName>
    <definedName name="P3XE" localSheetId="7">#REF!</definedName>
    <definedName name="P3XE">#REF!</definedName>
    <definedName name="P3XT" localSheetId="2">#REF!</definedName>
    <definedName name="P3XT" localSheetId="4">#REF!</definedName>
    <definedName name="P3XT" localSheetId="7">#REF!</definedName>
    <definedName name="P3XT">#REF!</definedName>
    <definedName name="P3YE" localSheetId="2">#REF!</definedName>
    <definedName name="P3YE" localSheetId="4">#REF!</definedName>
    <definedName name="P3YE" localSheetId="7">#REF!</definedName>
    <definedName name="P3YE">#REF!</definedName>
    <definedName name="P3YT" localSheetId="2">#REF!</definedName>
    <definedName name="P3YT" localSheetId="4">#REF!</definedName>
    <definedName name="P3YT" localSheetId="7">#REF!</definedName>
    <definedName name="P3YT">#REF!</definedName>
    <definedName name="P4XE" localSheetId="2">#REF!</definedName>
    <definedName name="P4XE" localSheetId="4">#REF!</definedName>
    <definedName name="P4XE" localSheetId="7">#REF!</definedName>
    <definedName name="P4XE">#REF!</definedName>
    <definedName name="P4XT" localSheetId="2">#REF!</definedName>
    <definedName name="P4XT" localSheetId="4">#REF!</definedName>
    <definedName name="P4XT" localSheetId="7">#REF!</definedName>
    <definedName name="P4XT">#REF!</definedName>
    <definedName name="P4YE" localSheetId="2">#REF!</definedName>
    <definedName name="P4YE" localSheetId="4">#REF!</definedName>
    <definedName name="P4YE" localSheetId="7">#REF!</definedName>
    <definedName name="P4YE">#REF!</definedName>
    <definedName name="P4YT" localSheetId="2">#REF!</definedName>
    <definedName name="P4YT" localSheetId="4">#REF!</definedName>
    <definedName name="P4YT" localSheetId="7">#REF!</definedName>
    <definedName name="P4YT">#REF!</definedName>
    <definedName name="P5XE" localSheetId="2">#REF!</definedName>
    <definedName name="P5XE" localSheetId="4">#REF!</definedName>
    <definedName name="P5XE" localSheetId="7">#REF!</definedName>
    <definedName name="P5XE">#REF!</definedName>
    <definedName name="P5YE" localSheetId="2">#REF!</definedName>
    <definedName name="P5YE" localSheetId="4">#REF!</definedName>
    <definedName name="P5YE" localSheetId="7">#REF!</definedName>
    <definedName name="P5YE">#REF!</definedName>
    <definedName name="P5YT" localSheetId="2">#REF!</definedName>
    <definedName name="P5YT" localSheetId="4">#REF!</definedName>
    <definedName name="P5YT" localSheetId="7">#REF!</definedName>
    <definedName name="P5YT">#REF!</definedName>
    <definedName name="P6XE" localSheetId="2">#REF!</definedName>
    <definedName name="P6XE" localSheetId="4">#REF!</definedName>
    <definedName name="P6XE" localSheetId="7">#REF!</definedName>
    <definedName name="P6XE">#REF!</definedName>
    <definedName name="P6XT" localSheetId="2">#REF!</definedName>
    <definedName name="P6XT" localSheetId="4">#REF!</definedName>
    <definedName name="P6XT" localSheetId="7">#REF!</definedName>
    <definedName name="P6XT">#REF!</definedName>
    <definedName name="P6YE" localSheetId="2">#REF!</definedName>
    <definedName name="P6YE" localSheetId="4">#REF!</definedName>
    <definedName name="P6YE" localSheetId="7">#REF!</definedName>
    <definedName name="P6YE">#REF!</definedName>
    <definedName name="P6YT" localSheetId="2">#REF!</definedName>
    <definedName name="P6YT" localSheetId="4">#REF!</definedName>
    <definedName name="P6YT" localSheetId="7">#REF!</definedName>
    <definedName name="P6YT">#REF!</definedName>
    <definedName name="P7XE" localSheetId="2">#REF!</definedName>
    <definedName name="P7XE" localSheetId="4">#REF!</definedName>
    <definedName name="P7XE" localSheetId="7">#REF!</definedName>
    <definedName name="P7XE">#REF!</definedName>
    <definedName name="P7YE" localSheetId="2">#REF!</definedName>
    <definedName name="P7YE" localSheetId="4">#REF!</definedName>
    <definedName name="P7YE" localSheetId="7">#REF!</definedName>
    <definedName name="P7YE">#REF!</definedName>
    <definedName name="P7YT" localSheetId="2">#REF!</definedName>
    <definedName name="P7YT" localSheetId="4">#REF!</definedName>
    <definedName name="P7YT" localSheetId="7">#REF!</definedName>
    <definedName name="P7YT">#REF!</definedName>
    <definedName name="PAASC1" localSheetId="2">[25]Volumenes!#REF!</definedName>
    <definedName name="PAASC1" localSheetId="4">[25]Volumenes!#REF!</definedName>
    <definedName name="PAASC1" localSheetId="7">[25]Volumenes!#REF!</definedName>
    <definedName name="PAASC1">[25]Volumenes!#REF!</definedName>
    <definedName name="pablo2" localSheetId="2">[25]Volumenes!#REF!</definedName>
    <definedName name="pablo2" localSheetId="4">[25]Volumenes!#REF!</definedName>
    <definedName name="pablo2" localSheetId="7">[25]Volumenes!#REF!</definedName>
    <definedName name="pablo2">[25]Volumenes!#REF!</definedName>
    <definedName name="pablo3" localSheetId="2">[25]Volumenes!#REF!</definedName>
    <definedName name="pablo3" localSheetId="4">[25]Volumenes!#REF!</definedName>
    <definedName name="pablo3" localSheetId="7">[25]Volumenes!#REF!</definedName>
    <definedName name="pablo3">[25]Volumenes!#REF!</definedName>
    <definedName name="PABR112EMT" localSheetId="2">#REF!</definedName>
    <definedName name="PABR112EMT" localSheetId="3">#REF!</definedName>
    <definedName name="PABR112EMT" localSheetId="4">#REF!</definedName>
    <definedName name="PABR112EMT" localSheetId="5">#REF!</definedName>
    <definedName name="PABR112EMT" localSheetId="6">#REF!</definedName>
    <definedName name="PABR112EMT" localSheetId="7">#REF!</definedName>
    <definedName name="PABR112EMT" localSheetId="0">#REF!</definedName>
    <definedName name="PABR112EMT">#REF!</definedName>
    <definedName name="PABR1HG" localSheetId="2">#REF!</definedName>
    <definedName name="PABR1HG" localSheetId="4">#REF!</definedName>
    <definedName name="PABR1HG" localSheetId="7">#REF!</definedName>
    <definedName name="PABR1HG">#REF!</definedName>
    <definedName name="PABR212HG" localSheetId="2">#REF!</definedName>
    <definedName name="PABR212HG" localSheetId="4">#REF!</definedName>
    <definedName name="PABR212HG" localSheetId="7">#REF!</definedName>
    <definedName name="PABR212HG">#REF!</definedName>
    <definedName name="PABR2HG" localSheetId="2">#REF!</definedName>
    <definedName name="PABR2HG" localSheetId="4">#REF!</definedName>
    <definedName name="PABR2HG" localSheetId="7">#REF!</definedName>
    <definedName name="PABR2HG">#REF!</definedName>
    <definedName name="PABR34HG" localSheetId="2">#REF!</definedName>
    <definedName name="PABR34HG" localSheetId="4">#REF!</definedName>
    <definedName name="PABR34HG" localSheetId="7">#REF!</definedName>
    <definedName name="PABR34HG">#REF!</definedName>
    <definedName name="PABR3HG" localSheetId="2">#REF!</definedName>
    <definedName name="PABR3HG" localSheetId="4">#REF!</definedName>
    <definedName name="PABR3HG" localSheetId="7">#REF!</definedName>
    <definedName name="PABR3HG">#REF!</definedName>
    <definedName name="PACERO1" localSheetId="2">'[86]LISTA DE MATERIALES'!#REF!</definedName>
    <definedName name="PACERO1" localSheetId="4">'[86]LISTA DE MATERIALES'!#REF!</definedName>
    <definedName name="PACERO1" localSheetId="7">'[86]LISTA DE MATERIALES'!#REF!</definedName>
    <definedName name="PACERO1">'[86]LISTA DE MATERIALES'!#REF!</definedName>
    <definedName name="PACERO12" localSheetId="2">'[86]LISTA DE MATERIALES'!#REF!</definedName>
    <definedName name="PACERO12" localSheetId="4">'[86]LISTA DE MATERIALES'!#REF!</definedName>
    <definedName name="PACERO12" localSheetId="7">'[86]LISTA DE MATERIALES'!#REF!</definedName>
    <definedName name="PACERO12">'[86]LISTA DE MATERIALES'!#REF!</definedName>
    <definedName name="PACERO1225" localSheetId="2">'[86]LISTA DE MATERIALES'!#REF!</definedName>
    <definedName name="PACERO1225" localSheetId="4">'[86]LISTA DE MATERIALES'!#REF!</definedName>
    <definedName name="PACERO1225" localSheetId="7">'[86]LISTA DE MATERIALES'!#REF!</definedName>
    <definedName name="PACERO1225">'[86]LISTA DE MATERIALES'!#REF!</definedName>
    <definedName name="PACERO14" localSheetId="2">'[86]LISTA DE MATERIALES'!#REF!</definedName>
    <definedName name="PACERO14" localSheetId="4">'[86]LISTA DE MATERIALES'!#REF!</definedName>
    <definedName name="PACERO14" localSheetId="7">'[86]LISTA DE MATERIALES'!#REF!</definedName>
    <definedName name="PACERO14">'[86]LISTA DE MATERIALES'!#REF!</definedName>
    <definedName name="PACERO34" localSheetId="2">'[86]LISTA DE MATERIALES'!#REF!</definedName>
    <definedName name="PACERO34" localSheetId="4">'[86]LISTA DE MATERIALES'!#REF!</definedName>
    <definedName name="PACERO34" localSheetId="7">'[86]LISTA DE MATERIALES'!#REF!</definedName>
    <definedName name="PACERO34">'[86]LISTA DE MATERIALES'!#REF!</definedName>
    <definedName name="PACERO38" localSheetId="2">'[86]LISTA DE MATERIALES'!#REF!</definedName>
    <definedName name="PACERO38" localSheetId="3">'[86]LISTA DE MATERIALES'!#REF!</definedName>
    <definedName name="PACERO38" localSheetId="4">'[86]LISTA DE MATERIALES'!#REF!</definedName>
    <definedName name="PACERO38" localSheetId="5">'[86]LISTA DE MATERIALES'!#REF!</definedName>
    <definedName name="PACERO38" localSheetId="6">'[86]LISTA DE MATERIALES'!#REF!</definedName>
    <definedName name="PACERO38" localSheetId="7">'[86]LISTA DE MATERIALES'!#REF!</definedName>
    <definedName name="PACERO38" localSheetId="0">'[86]LISTA DE MATERIALES'!#REF!</definedName>
    <definedName name="PACERO38">'[86]LISTA DE MATERIALES'!#REF!</definedName>
    <definedName name="PACERO3825" localSheetId="2">'[86]LISTA DE MATERIALES'!#REF!</definedName>
    <definedName name="PACERO3825" localSheetId="4">'[86]LISTA DE MATERIALES'!#REF!</definedName>
    <definedName name="PACERO3825" localSheetId="7">'[86]LISTA DE MATERIALES'!#REF!</definedName>
    <definedName name="PACERO3825">'[86]LISTA DE MATERIALES'!#REF!</definedName>
    <definedName name="PACERO601" localSheetId="2">#REF!</definedName>
    <definedName name="PACERO601" localSheetId="3">#REF!</definedName>
    <definedName name="PACERO601" localSheetId="4">#REF!</definedName>
    <definedName name="PACERO601" localSheetId="5">#REF!</definedName>
    <definedName name="PACERO601" localSheetId="6">#REF!</definedName>
    <definedName name="PACERO601" localSheetId="7">#REF!</definedName>
    <definedName name="PACERO601" localSheetId="0">#REF!</definedName>
    <definedName name="PACERO601">#REF!</definedName>
    <definedName name="PACERO6012" localSheetId="2">#REF!</definedName>
    <definedName name="PACERO6012" localSheetId="4">#REF!</definedName>
    <definedName name="PACERO6012" localSheetId="7">#REF!</definedName>
    <definedName name="PACERO6012">#REF!</definedName>
    <definedName name="PACERO601225" localSheetId="2">#REF!</definedName>
    <definedName name="PACERO601225" localSheetId="4">#REF!</definedName>
    <definedName name="PACERO601225" localSheetId="7">#REF!</definedName>
    <definedName name="PACERO601225">#REF!</definedName>
    <definedName name="PACERO6034" localSheetId="2">#REF!</definedName>
    <definedName name="PACERO6034" localSheetId="4">#REF!</definedName>
    <definedName name="PACERO6034" localSheetId="7">#REF!</definedName>
    <definedName name="PACERO6034">#REF!</definedName>
    <definedName name="PACERO6038" localSheetId="2">#REF!</definedName>
    <definedName name="PACERO6038" localSheetId="4">#REF!</definedName>
    <definedName name="PACERO6038" localSheetId="7">#REF!</definedName>
    <definedName name="PACERO6038">#REF!</definedName>
    <definedName name="PACERO603825" localSheetId="2">#REF!</definedName>
    <definedName name="PACERO603825" localSheetId="4">#REF!</definedName>
    <definedName name="PACERO603825" localSheetId="7">#REF!</definedName>
    <definedName name="PACERO603825">#REF!</definedName>
    <definedName name="PACEROMALLA" localSheetId="2">#REF!</definedName>
    <definedName name="PACEROMALLA" localSheetId="4">#REF!</definedName>
    <definedName name="PACEROMALLA" localSheetId="7">#REF!</definedName>
    <definedName name="PACEROMALLA">#REF!</definedName>
    <definedName name="PACEROMALLA23150" localSheetId="2">#REF!</definedName>
    <definedName name="PACEROMALLA23150" localSheetId="4">#REF!</definedName>
    <definedName name="PACEROMALLA23150" localSheetId="5">#REF!</definedName>
    <definedName name="PACEROMALLA23150" localSheetId="6">#REF!</definedName>
    <definedName name="PACEROMALLA23150" localSheetId="7">#REF!</definedName>
    <definedName name="PACEROMALLA23150">#REF!</definedName>
    <definedName name="PACEROMALLA23200" localSheetId="2">#REF!</definedName>
    <definedName name="PACEROMALLA23200" localSheetId="4">#REF!</definedName>
    <definedName name="PACEROMALLA23200" localSheetId="5">#REF!</definedName>
    <definedName name="PACEROMALLA23200" localSheetId="6">#REF!</definedName>
    <definedName name="PACEROMALLA23200" localSheetId="7">#REF!</definedName>
    <definedName name="PACEROMALLA23200">#REF!</definedName>
    <definedName name="PACOL1" localSheetId="2">[25]Volumenes!#REF!</definedName>
    <definedName name="PACOL1" localSheetId="4">[25]Volumenes!#REF!</definedName>
    <definedName name="PACOL1" localSheetId="7">[25]Volumenes!#REF!</definedName>
    <definedName name="PACOL1">[25]Volumenes!#REF!</definedName>
    <definedName name="PADO50080G" localSheetId="2">#REF!</definedName>
    <definedName name="PADO50080G" localSheetId="3">#REF!</definedName>
    <definedName name="PADO50080G" localSheetId="4">#REF!</definedName>
    <definedName name="PADO50080G" localSheetId="5">#REF!</definedName>
    <definedName name="PADO50080G" localSheetId="6">#REF!</definedName>
    <definedName name="PADO50080G" localSheetId="7">#REF!</definedName>
    <definedName name="PADO50080G" localSheetId="0">#REF!</definedName>
    <definedName name="PADO50080G">#REF!</definedName>
    <definedName name="PADO50080R" localSheetId="2">#REF!</definedName>
    <definedName name="PADO50080R" localSheetId="4">#REF!</definedName>
    <definedName name="PADO50080R" localSheetId="7">#REF!</definedName>
    <definedName name="PADO50080R">#REF!</definedName>
    <definedName name="PADO511G" localSheetId="2">#REF!</definedName>
    <definedName name="PADO511G" localSheetId="4">#REF!</definedName>
    <definedName name="PADO511G" localSheetId="7">#REF!</definedName>
    <definedName name="PADO511G">#REF!</definedName>
    <definedName name="PADO511R" localSheetId="2">#REF!</definedName>
    <definedName name="PADO511R" localSheetId="4">#REF!</definedName>
    <definedName name="PADO511R" localSheetId="5">#REF!</definedName>
    <definedName name="PADO511R" localSheetId="6">#REF!</definedName>
    <definedName name="PADO511R" localSheetId="7">#REF!</definedName>
    <definedName name="PADO511R">#REF!</definedName>
    <definedName name="PADO604G" localSheetId="2">#REF!</definedName>
    <definedName name="PADO604G" localSheetId="4">#REF!</definedName>
    <definedName name="PADO604G" localSheetId="5">#REF!</definedName>
    <definedName name="PADO604G" localSheetId="6">#REF!</definedName>
    <definedName name="PADO604G" localSheetId="7">#REF!</definedName>
    <definedName name="PADO604G">#REF!</definedName>
    <definedName name="PADO604R" localSheetId="2">#REF!</definedName>
    <definedName name="PADO604R" localSheetId="4">#REF!</definedName>
    <definedName name="PADO604R" localSheetId="5">#REF!</definedName>
    <definedName name="PADO604R" localSheetId="6">#REF!</definedName>
    <definedName name="PADO604R" localSheetId="7">#REF!</definedName>
    <definedName name="PADO604R">#REF!</definedName>
    <definedName name="pae">[137]Análisis!$G$44</definedName>
    <definedName name="Pala_Tramotina" localSheetId="2">[21]Insumos!#REF!</definedName>
    <definedName name="Pala_Tramotina" localSheetId="3">[21]Insumos!#REF!</definedName>
    <definedName name="Pala_Tramotina" localSheetId="4">[21]Insumos!#REF!</definedName>
    <definedName name="Pala_Tramotina" localSheetId="5">[21]Insumos!#REF!</definedName>
    <definedName name="Pala_Tramotina" localSheetId="6">[21]Insumos!#REF!</definedName>
    <definedName name="Pala_Tramotina" localSheetId="7">[21]Insumos!#REF!</definedName>
    <definedName name="Pala_Tramotina" localSheetId="0">[21]Insumos!#REF!</definedName>
    <definedName name="Pala_Tramotina">[21]Insumos!#REF!</definedName>
    <definedName name="PALM" localSheetId="2">#REF!</definedName>
    <definedName name="PALM" localSheetId="3">#REF!</definedName>
    <definedName name="PALM" localSheetId="4">#REF!</definedName>
    <definedName name="PALM" localSheetId="5">#REF!</definedName>
    <definedName name="PALM" localSheetId="6">#REF!</definedName>
    <definedName name="PALM" localSheetId="7">#REF!</definedName>
    <definedName name="PALM" localSheetId="0">#REF!</definedName>
    <definedName name="PALM">#REF!</definedName>
    <definedName name="PALPUA14" localSheetId="2">#REF!</definedName>
    <definedName name="PALPUA14" localSheetId="4">#REF!</definedName>
    <definedName name="PALPUA14" localSheetId="7">#REF!</definedName>
    <definedName name="PALPUA14">#REF!</definedName>
    <definedName name="PALPUA16" localSheetId="2">#REF!</definedName>
    <definedName name="PALPUA16" localSheetId="4">#REF!</definedName>
    <definedName name="PALPUA16" localSheetId="7">#REF!</definedName>
    <definedName name="PALPUA16">#REF!</definedName>
    <definedName name="PAMAEXT">[62]UASD!$F$3329</definedName>
    <definedName name="PAMAINT">[62]UASD!$F$3320</definedName>
    <definedName name="PAMU1" localSheetId="2">[25]Volumenes!#REF!</definedName>
    <definedName name="PAMU1" localSheetId="3">[25]Volumenes!#REF!</definedName>
    <definedName name="PAMU1" localSheetId="4">[25]Volumenes!#REF!</definedName>
    <definedName name="PAMU1" localSheetId="5">[25]Volumenes!#REF!</definedName>
    <definedName name="PAMU1" localSheetId="6">[25]Volumenes!#REF!</definedName>
    <definedName name="PAMU1" localSheetId="7">[25]Volumenes!#REF!</definedName>
    <definedName name="PAMU1">[25]Volumenes!#REF!</definedName>
    <definedName name="pamufac2" localSheetId="2">[25]Volumenes!#REF!</definedName>
    <definedName name="pamufac2" localSheetId="3">[25]Volumenes!#REF!</definedName>
    <definedName name="pamufac2" localSheetId="4">[25]Volumenes!#REF!</definedName>
    <definedName name="pamufac2" localSheetId="5">[25]Volumenes!#REF!</definedName>
    <definedName name="pamufac2" localSheetId="6">[25]Volumenes!#REF!</definedName>
    <definedName name="pamufac2" localSheetId="7">[25]Volumenes!#REF!</definedName>
    <definedName name="pamufac2">[25]Volumenes!#REF!</definedName>
    <definedName name="PANBN" localSheetId="2">#REF!</definedName>
    <definedName name="PANBN" localSheetId="3">#REF!</definedName>
    <definedName name="PANBN" localSheetId="4">#REF!</definedName>
    <definedName name="PANBN" localSheetId="5">#REF!</definedName>
    <definedName name="PANBN" localSheetId="6">#REF!</definedName>
    <definedName name="PANBN" localSheetId="7">#REF!</definedName>
    <definedName name="PANBN">#REF!</definedName>
    <definedName name="PANBN03" localSheetId="2">#REF!</definedName>
    <definedName name="PANBN03" localSheetId="4">#REF!</definedName>
    <definedName name="PANBN03" localSheetId="7">#REF!</definedName>
    <definedName name="PANBN03">#REF!</definedName>
    <definedName name="PANBN11" localSheetId="2">#REF!</definedName>
    <definedName name="PANBN11" localSheetId="4">#REF!</definedName>
    <definedName name="PANBN11" localSheetId="7">#REF!</definedName>
    <definedName name="PANBN11">#REF!</definedName>
    <definedName name="PANBN17" localSheetId="2">#REF!</definedName>
    <definedName name="PANBN17" localSheetId="4">#REF!</definedName>
    <definedName name="PANBN17" localSheetId="5">#REF!</definedName>
    <definedName name="PANBN17" localSheetId="6">#REF!</definedName>
    <definedName name="PANBN17" localSheetId="7">#REF!</definedName>
    <definedName name="PANBN17">#REF!</definedName>
    <definedName name="Panel_Plastbau">'[49]LISTA DE PRECIO'!$C$9</definedName>
    <definedName name="PANEL12CIR" localSheetId="2">#REF!</definedName>
    <definedName name="PANEL12CIR" localSheetId="3">#REF!</definedName>
    <definedName name="PANEL12CIR" localSheetId="4">#REF!</definedName>
    <definedName name="PANEL12CIR" localSheetId="5">#REF!</definedName>
    <definedName name="PANEL12CIR" localSheetId="6">#REF!</definedName>
    <definedName name="PANEL12CIR" localSheetId="7">#REF!</definedName>
    <definedName name="PANEL12CIR" localSheetId="0">#REF!</definedName>
    <definedName name="PANEL12CIR">#REF!</definedName>
    <definedName name="PANEL12ESPACIOS">[42]Analisis!$F$390</definedName>
    <definedName name="PANEL16CIR" localSheetId="2">#REF!</definedName>
    <definedName name="PANEL16CIR" localSheetId="3">#REF!</definedName>
    <definedName name="PANEL16CIR" localSheetId="4">#REF!</definedName>
    <definedName name="PANEL16CIR" localSheetId="5">#REF!</definedName>
    <definedName name="PANEL16CIR" localSheetId="6">#REF!</definedName>
    <definedName name="PANEL16CIR" localSheetId="7">#REF!</definedName>
    <definedName name="PANEL16CIR" localSheetId="0">#REF!</definedName>
    <definedName name="PANEL16CIR">#REF!</definedName>
    <definedName name="PANEL16ESPACIOS">[94]Analisis!$F$385</definedName>
    <definedName name="PANEL24CIR" localSheetId="2">#REF!</definedName>
    <definedName name="PANEL24CIR" localSheetId="3">#REF!</definedName>
    <definedName name="PANEL24CIR" localSheetId="4">#REF!</definedName>
    <definedName name="PANEL24CIR" localSheetId="5">#REF!</definedName>
    <definedName name="PANEL24CIR" localSheetId="6">#REF!</definedName>
    <definedName name="PANEL24CIR" localSheetId="7">#REF!</definedName>
    <definedName name="PANEL24CIR" localSheetId="0">#REF!</definedName>
    <definedName name="PANEL24CIR">#REF!</definedName>
    <definedName name="PANEL24ESPACIOS">[42]Analisis!$F$404</definedName>
    <definedName name="PANEL2CIR" localSheetId="2">#REF!</definedName>
    <definedName name="PANEL2CIR" localSheetId="3">#REF!</definedName>
    <definedName name="PANEL2CIR" localSheetId="4">#REF!</definedName>
    <definedName name="PANEL2CIR" localSheetId="5">#REF!</definedName>
    <definedName name="PANEL2CIR" localSheetId="6">#REF!</definedName>
    <definedName name="PANEL2CIR" localSheetId="7">#REF!</definedName>
    <definedName name="PANEL2CIR" localSheetId="0">#REF!</definedName>
    <definedName name="PANEL2CIR">#REF!</definedName>
    <definedName name="PANEL2ESPACIOS">[42]Analisis!$F$362</definedName>
    <definedName name="PANEL30ESPACIOS">[94]Analisis!$F$408</definedName>
    <definedName name="PANEL4CIR" localSheetId="2">#REF!</definedName>
    <definedName name="PANEL4CIR" localSheetId="3">#REF!</definedName>
    <definedName name="PANEL4CIR" localSheetId="4">#REF!</definedName>
    <definedName name="PANEL4CIR" localSheetId="5">#REF!</definedName>
    <definedName name="PANEL4CIR" localSheetId="6">#REF!</definedName>
    <definedName name="PANEL4CIR" localSheetId="7">#REF!</definedName>
    <definedName name="PANEL4CIR" localSheetId="0">#REF!</definedName>
    <definedName name="PANEL4CIR">#REF!</definedName>
    <definedName name="PANEL4ESPACIOS">[42]Analisis!$F$369</definedName>
    <definedName name="PANEL612CONTRA" localSheetId="2">#REF!</definedName>
    <definedName name="PANEL612CONTRA" localSheetId="3">#REF!</definedName>
    <definedName name="PANEL612CONTRA" localSheetId="4">#REF!</definedName>
    <definedName name="PANEL612CONTRA" localSheetId="5">#REF!</definedName>
    <definedName name="PANEL612CONTRA" localSheetId="6">#REF!</definedName>
    <definedName name="PANEL612CONTRA" localSheetId="7">#REF!</definedName>
    <definedName name="PANEL612CONTRA">#REF!</definedName>
    <definedName name="PANEL6CIR" localSheetId="2">#REF!</definedName>
    <definedName name="PANEL6CIR" localSheetId="4">#REF!</definedName>
    <definedName name="PANEL6CIR" localSheetId="7">#REF!</definedName>
    <definedName name="PANEL6CIR">#REF!</definedName>
    <definedName name="PANEL6ESPACIOS">[42]Analisis!$F$376</definedName>
    <definedName name="PANEL8CIR" localSheetId="2">#REF!</definedName>
    <definedName name="PANEL8CIR" localSheetId="3">#REF!</definedName>
    <definedName name="PANEL8CIR" localSheetId="4">#REF!</definedName>
    <definedName name="PANEL8CIR" localSheetId="5">#REF!</definedName>
    <definedName name="PANEL8CIR" localSheetId="6">#REF!</definedName>
    <definedName name="PANEL8CIR" localSheetId="7">#REF!</definedName>
    <definedName name="PANEL8CIR" localSheetId="0">#REF!</definedName>
    <definedName name="PANEL8CIR">#REF!</definedName>
    <definedName name="PANEL8ESPACIOS">[42]Analisis!$F$383</definedName>
    <definedName name="Panete.Coloreado" localSheetId="2">#REF!</definedName>
    <definedName name="Panete.Coloreado" localSheetId="3">#REF!</definedName>
    <definedName name="Panete.Coloreado" localSheetId="4">#REF!</definedName>
    <definedName name="Panete.Coloreado" localSheetId="5">#REF!</definedName>
    <definedName name="Panete.Coloreado" localSheetId="6">#REF!</definedName>
    <definedName name="Panete.Coloreado" localSheetId="7">#REF!</definedName>
    <definedName name="Panete.Coloreado">#REF!</definedName>
    <definedName name="Panete.Marmolina" localSheetId="2">#REF!</definedName>
    <definedName name="Panete.Marmolina" localSheetId="4">#REF!</definedName>
    <definedName name="Panete.Marmolina" localSheetId="7">#REF!</definedName>
    <definedName name="Panete.Marmolina">#REF!</definedName>
    <definedName name="Panete.Pared.Ext.Villas" localSheetId="2">#REF!</definedName>
    <definedName name="Panete.Pared.Ext.Villas" localSheetId="4">#REF!</definedName>
    <definedName name="Panete.Pared.Ext.Villas" localSheetId="7">#REF!</definedName>
    <definedName name="Panete.Pared.Ext.Villas">#REF!</definedName>
    <definedName name="panete.Pared.Int.para.estucar" localSheetId="2">#REF!</definedName>
    <definedName name="panete.Pared.Int.para.estucar" localSheetId="4">#REF!</definedName>
    <definedName name="panete.Pared.Int.para.estucar" localSheetId="7">#REF!</definedName>
    <definedName name="panete.Pared.Int.para.estucar">#REF!</definedName>
    <definedName name="Panete.Pared.Int.Villas" localSheetId="2">#REF!</definedName>
    <definedName name="Panete.Pared.Int.Villas" localSheetId="4">#REF!</definedName>
    <definedName name="Panete.Pared.Int.Villas" localSheetId="7">#REF!</definedName>
    <definedName name="Panete.Pared.Int.Villas">#REF!</definedName>
    <definedName name="Panete.patinillo" localSheetId="2">#REF!</definedName>
    <definedName name="Panete.patinillo" localSheetId="4">#REF!</definedName>
    <definedName name="Panete.patinillo" localSheetId="7">#REF!</definedName>
    <definedName name="Panete.patinillo">#REF!</definedName>
    <definedName name="Panete.rugoso" localSheetId="2">#REF!</definedName>
    <definedName name="Panete.rugoso" localSheetId="4">#REF!</definedName>
    <definedName name="Panete.rugoso" localSheetId="7">#REF!</definedName>
    <definedName name="Panete.rugoso">#REF!</definedName>
    <definedName name="panete.techo.horizontal" localSheetId="2">#REF!</definedName>
    <definedName name="panete.techo.horizontal" localSheetId="4">#REF!</definedName>
    <definedName name="panete.techo.horizontal" localSheetId="7">#REF!</definedName>
    <definedName name="panete.techo.horizontal">#REF!</definedName>
    <definedName name="Panete.techo.Inclinado" localSheetId="2">#REF!</definedName>
    <definedName name="Panete.techo.Inclinado" localSheetId="4">#REF!</definedName>
    <definedName name="Panete.techo.Inclinado" localSheetId="7">#REF!</definedName>
    <definedName name="Panete.techo.Inclinado">#REF!</definedName>
    <definedName name="PANETES_AN" localSheetId="2">#REF!</definedName>
    <definedName name="PANETES_AN" localSheetId="4">#REF!</definedName>
    <definedName name="PANETES_AN" localSheetId="7">#REF!</definedName>
    <definedName name="PANETES_AN">#REF!</definedName>
    <definedName name="PANGULAR12X18" localSheetId="2">#REF!</definedName>
    <definedName name="PANGULAR12X18" localSheetId="4">#REF!</definedName>
    <definedName name="PANGULAR12X18" localSheetId="7">#REF!</definedName>
    <definedName name="PANGULAR12X18">#REF!</definedName>
    <definedName name="PANGULAR12X316" localSheetId="2">#REF!</definedName>
    <definedName name="PANGULAR12X316" localSheetId="4">#REF!</definedName>
    <definedName name="PANGULAR12X316" localSheetId="7">#REF!</definedName>
    <definedName name="PANGULAR12X316">#REF!</definedName>
    <definedName name="PANGULAR15X14" localSheetId="2">#REF!</definedName>
    <definedName name="PANGULAR15X14" localSheetId="4">#REF!</definedName>
    <definedName name="PANGULAR15X14" localSheetId="7">#REF!</definedName>
    <definedName name="PANGULAR15X14">#REF!</definedName>
    <definedName name="PANGULAR1X14" localSheetId="2">#REF!</definedName>
    <definedName name="PANGULAR1X14" localSheetId="4">#REF!</definedName>
    <definedName name="PANGULAR1X14" localSheetId="7">#REF!</definedName>
    <definedName name="PANGULAR1X14">#REF!</definedName>
    <definedName name="PANGULAR1X18" localSheetId="2">#REF!</definedName>
    <definedName name="PANGULAR1X18" localSheetId="4">#REF!</definedName>
    <definedName name="PANGULAR1X18" localSheetId="7">#REF!</definedName>
    <definedName name="PANGULAR1X18">#REF!</definedName>
    <definedName name="PANGULAR25X14" localSheetId="2">#REF!</definedName>
    <definedName name="PANGULAR25X14" localSheetId="4">#REF!</definedName>
    <definedName name="PANGULAR25X14" localSheetId="7">#REF!</definedName>
    <definedName name="PANGULAR25X14">#REF!</definedName>
    <definedName name="PANGULAR2X14" localSheetId="2">#REF!</definedName>
    <definedName name="PANGULAR2X14" localSheetId="4">#REF!</definedName>
    <definedName name="PANGULAR2X14" localSheetId="7">#REF!</definedName>
    <definedName name="PANGULAR2X14">#REF!</definedName>
    <definedName name="PANGULAR34X316" localSheetId="2">#REF!</definedName>
    <definedName name="PANGULAR34X316" localSheetId="4">#REF!</definedName>
    <definedName name="PANGULAR34X316" localSheetId="7">#REF!</definedName>
    <definedName name="PANGULAR34X316">#REF!</definedName>
    <definedName name="PANGULAR3X14" localSheetId="2">#REF!</definedName>
    <definedName name="PANGULAR3X14" localSheetId="4">#REF!</definedName>
    <definedName name="PANGULAR3X14" localSheetId="7">#REF!</definedName>
    <definedName name="PANGULAR3X14">#REF!</definedName>
    <definedName name="PAÑ">[71]Analisis!$E$780</definedName>
    <definedName name="pañe" localSheetId="2">#REF!</definedName>
    <definedName name="pañe" localSheetId="3">#REF!</definedName>
    <definedName name="pañe" localSheetId="4">#REF!</definedName>
    <definedName name="pañe" localSheetId="5">#REF!</definedName>
    <definedName name="pañe" localSheetId="6">#REF!</definedName>
    <definedName name="pañe" localSheetId="7">#REF!</definedName>
    <definedName name="pañe">#REF!</definedName>
    <definedName name="pañet" localSheetId="2">#REF!</definedName>
    <definedName name="pañet" localSheetId="4">#REF!</definedName>
    <definedName name="pañet" localSheetId="7">#REF!</definedName>
    <definedName name="pañet">#REF!</definedName>
    <definedName name="pañete.col.ml" localSheetId="2">#REF!</definedName>
    <definedName name="pañete.col.ml" localSheetId="4">#REF!</definedName>
    <definedName name="pañete.col.ml" localSheetId="7">#REF!</definedName>
    <definedName name="pañete.col.ml">#REF!</definedName>
    <definedName name="Pañete.Exterior.Antillano" localSheetId="2">[65]Análisis!#REF!</definedName>
    <definedName name="Pañete.Exterior.Antillano" localSheetId="4">[65]Análisis!#REF!</definedName>
    <definedName name="Pañete.Exterior.Antillano" localSheetId="7">[65]Análisis!#REF!</definedName>
    <definedName name="Pañete.Exterior.Antillano">[65]Análisis!#REF!</definedName>
    <definedName name="Pañete.Int.1erN" localSheetId="2">#REF!</definedName>
    <definedName name="Pañete.Int.1erN" localSheetId="3">#REF!</definedName>
    <definedName name="Pañete.Int.1erN" localSheetId="4">#REF!</definedName>
    <definedName name="Pañete.Int.1erN" localSheetId="5">#REF!</definedName>
    <definedName name="Pañete.Int.1erN" localSheetId="6">#REF!</definedName>
    <definedName name="Pañete.Int.1erN" localSheetId="7">#REF!</definedName>
    <definedName name="Pañete.Int.1erN">#REF!</definedName>
    <definedName name="Pañete.int.2doN" localSheetId="2">#REF!</definedName>
    <definedName name="Pañete.int.2doN" localSheetId="4">#REF!</definedName>
    <definedName name="Pañete.int.2doN" localSheetId="7">#REF!</definedName>
    <definedName name="Pañete.int.2doN">#REF!</definedName>
    <definedName name="Pañete.int.3erN" localSheetId="2">#REF!</definedName>
    <definedName name="Pañete.int.3erN" localSheetId="4">#REF!</definedName>
    <definedName name="Pañete.int.3erN" localSheetId="7">#REF!</definedName>
    <definedName name="Pañete.int.3erN">#REF!</definedName>
    <definedName name="Pañete.int.4toN" localSheetId="2">#REF!</definedName>
    <definedName name="Pañete.int.4toN" localSheetId="4">#REF!</definedName>
    <definedName name="Pañete.int.4toN" localSheetId="7">#REF!</definedName>
    <definedName name="Pañete.int.4toN">#REF!</definedName>
    <definedName name="Pañete.Interior.Antillano" localSheetId="2">[65]Análisis!#REF!</definedName>
    <definedName name="Pañete.Interior.Antillano" localSheetId="4">[65]Análisis!#REF!</definedName>
    <definedName name="Pañete.Interior.Antillano" localSheetId="7">[65]Análisis!#REF!</definedName>
    <definedName name="Pañete.Interior.Antillano">[65]Análisis!#REF!</definedName>
    <definedName name="Pañete.Paredes">[89]Análisis!$N$906</definedName>
    <definedName name="Pañete.Techo.1erN" localSheetId="2">#REF!</definedName>
    <definedName name="Pañete.Techo.1erN" localSheetId="3">#REF!</definedName>
    <definedName name="Pañete.Techo.1erN" localSheetId="4">#REF!</definedName>
    <definedName name="Pañete.Techo.1erN" localSheetId="5">#REF!</definedName>
    <definedName name="Pañete.Techo.1erN" localSheetId="6">#REF!</definedName>
    <definedName name="Pañete.Techo.1erN" localSheetId="7">#REF!</definedName>
    <definedName name="Pañete.Techo.1erN">#REF!</definedName>
    <definedName name="Pañete.Techo.2doN" localSheetId="2">#REF!</definedName>
    <definedName name="Pañete.Techo.2doN" localSheetId="4">#REF!</definedName>
    <definedName name="Pañete.Techo.2doN" localSheetId="7">#REF!</definedName>
    <definedName name="Pañete.Techo.2doN">#REF!</definedName>
    <definedName name="Pañete.Techo.3erN" localSheetId="2">#REF!</definedName>
    <definedName name="Pañete.Techo.3erN" localSheetId="4">#REF!</definedName>
    <definedName name="Pañete.Techo.3erN" localSheetId="7">#REF!</definedName>
    <definedName name="Pañete.Techo.3erN">#REF!</definedName>
    <definedName name="Pañete.Techo.4toN" localSheetId="2">#REF!</definedName>
    <definedName name="Pañete.Techo.4toN" localSheetId="4">#REF!</definedName>
    <definedName name="Pañete.Techo.4toN" localSheetId="7">#REF!</definedName>
    <definedName name="Pañete.Techo.4toN">#REF!</definedName>
    <definedName name="Pañete.Techo.Horiz.Mezcla.Antillana" localSheetId="2">[65]Análisis!#REF!</definedName>
    <definedName name="Pañete.Techo.Horiz.Mezcla.Antillana" localSheetId="4">[65]Análisis!#REF!</definedName>
    <definedName name="Pañete.Techo.Horiz.Mezcla.Antillana" localSheetId="7">[65]Análisis!#REF!</definedName>
    <definedName name="Pañete.Techo.Horiz.Mezcla.Antillana">[65]Análisis!#REF!</definedName>
    <definedName name="Pañete.Techo.Horizontal" localSheetId="2">#REF!</definedName>
    <definedName name="Pañete.Techo.Horizontal" localSheetId="3">#REF!</definedName>
    <definedName name="Pañete.Techo.Horizontal" localSheetId="4">#REF!</definedName>
    <definedName name="Pañete.Techo.Horizontal" localSheetId="5">#REF!</definedName>
    <definedName name="Pañete.Techo.Horizontal" localSheetId="6">#REF!</definedName>
    <definedName name="Pañete.Techo.Horizontal" localSheetId="7">#REF!</definedName>
    <definedName name="Pañete.Techo.Horizontal">#REF!</definedName>
    <definedName name="PAÑETE_PARED">[138]Análisis!$G$44</definedName>
    <definedName name="PAÑETECOL">[42]Analisis!$F$994</definedName>
    <definedName name="PAÑETEEXTERIOR">[42]Analisis!$F$1015</definedName>
    <definedName name="PAÑETEINTERIOR">[43]Analisis!$F$826</definedName>
    <definedName name="PAÑETEPULIDO">[42]Analisis!$F$1046</definedName>
    <definedName name="PAÑETERASGADO">[42]Analisis!$F$1023</definedName>
    <definedName name="PAÑETERUSTICO">[42]Analisis!$F$1038</definedName>
    <definedName name="PAÑETETECHO">[43]Analisis!$F$850</definedName>
    <definedName name="pañett">[71]Analisis!$E$788</definedName>
    <definedName name="pañt" localSheetId="2">'[34]Pres. '!#REF!</definedName>
    <definedName name="pañt" localSheetId="3">'[34]Pres. '!#REF!</definedName>
    <definedName name="pañt" localSheetId="4">'[34]Pres. '!#REF!</definedName>
    <definedName name="pañt" localSheetId="5">'[34]Pres. '!#REF!</definedName>
    <definedName name="pañt" localSheetId="6">'[34]Pres. '!#REF!</definedName>
    <definedName name="pañt" localSheetId="7">'[34]Pres. '!#REF!</definedName>
    <definedName name="pañt" localSheetId="0">'[34]Pres. '!#REF!</definedName>
    <definedName name="pañt">'[34]Pres. '!#REF!</definedName>
    <definedName name="papu2" localSheetId="2">[25]Volumenes!#REF!</definedName>
    <definedName name="papu2" localSheetId="3">[25]Volumenes!#REF!</definedName>
    <definedName name="papu2" localSheetId="4">[25]Volumenes!#REF!</definedName>
    <definedName name="papu2" localSheetId="5">[25]Volumenes!#REF!</definedName>
    <definedName name="papu2" localSheetId="6">[25]Volumenes!#REF!</definedName>
    <definedName name="papu2" localSheetId="7">[25]Volumenes!#REF!</definedName>
    <definedName name="papu2">[25]Volumenes!#REF!</definedName>
    <definedName name="papuer2" localSheetId="2">[25]Volumenes!#REF!</definedName>
    <definedName name="papuer2" localSheetId="4">[25]Volumenes!#REF!</definedName>
    <definedName name="papuer2" localSheetId="7">[25]Volumenes!#REF!</definedName>
    <definedName name="papuer2">[25]Volumenes!#REF!</definedName>
    <definedName name="PARAGOMASCONTRA" localSheetId="2">#REF!</definedName>
    <definedName name="PARAGOMASCONTRA" localSheetId="3">#REF!</definedName>
    <definedName name="PARAGOMASCONTRA" localSheetId="4">#REF!</definedName>
    <definedName name="PARAGOMASCONTRA" localSheetId="5">#REF!</definedName>
    <definedName name="PARAGOMASCONTRA" localSheetId="6">#REF!</definedName>
    <definedName name="PARAGOMASCONTRA" localSheetId="7">#REF!</definedName>
    <definedName name="PARAGOMASCONTRA">#REF!</definedName>
    <definedName name="Parque.Infantil" localSheetId="2">#REF!</definedName>
    <definedName name="Parque.Infantil" localSheetId="4">#REF!</definedName>
    <definedName name="Parque.Infantil" localSheetId="7">#REF!</definedName>
    <definedName name="Parque.Infantil">#REF!</definedName>
    <definedName name="PARQUEO" localSheetId="2">#REF!</definedName>
    <definedName name="PARQUEO" localSheetId="4">#REF!</definedName>
    <definedName name="PARQUEO" localSheetId="7">#REF!</definedName>
    <definedName name="PARQUEO">#REF!</definedName>
    <definedName name="parte.electrica" localSheetId="2">#REF!</definedName>
    <definedName name="parte.electrica" localSheetId="4">#REF!</definedName>
    <definedName name="parte.electrica" localSheetId="7">#REF!</definedName>
    <definedName name="parte.electrica">#REF!</definedName>
    <definedName name="PARTIDA" localSheetId="2">#REF!</definedName>
    <definedName name="PARTIDA" localSheetId="4">#REF!</definedName>
    <definedName name="PARTIDA" localSheetId="7">#REF!</definedName>
    <definedName name="PARTIDA">#REF!</definedName>
    <definedName name="PARTIDANUEVA" localSheetId="2">#REF!</definedName>
    <definedName name="PARTIDANUEVA" localSheetId="4">#REF!</definedName>
    <definedName name="PARTIDANUEVA" localSheetId="5">#REF!</definedName>
    <definedName name="PARTIDANUEVA" localSheetId="6">#REF!</definedName>
    <definedName name="PARTIDANUEVA" localSheetId="7">#REF!</definedName>
    <definedName name="PARTIDANUEVA">#REF!</definedName>
    <definedName name="Partidas">[132]Cubicacion!$A$9:$B$120</definedName>
    <definedName name="partinuevas" localSheetId="2">#REF!</definedName>
    <definedName name="partinuevas" localSheetId="3">#REF!</definedName>
    <definedName name="partinuevas" localSheetId="4">#REF!</definedName>
    <definedName name="partinuevas" localSheetId="5">#REF!</definedName>
    <definedName name="partinuevas" localSheetId="6">#REF!</definedName>
    <definedName name="partinuevas" localSheetId="7">#REF!</definedName>
    <definedName name="partinuevas" localSheetId="0">#REF!</definedName>
    <definedName name="partinuevas">#REF!</definedName>
    <definedName name="PASAJES" localSheetId="2">#REF!</definedName>
    <definedName name="PASAJES" localSheetId="4">#REF!</definedName>
    <definedName name="PASAJES" localSheetId="7">#REF!</definedName>
    <definedName name="PASAJES">#REF!</definedName>
    <definedName name="PASC8" localSheetId="2">#REF!</definedName>
    <definedName name="PASC8" localSheetId="4">#REF!</definedName>
    <definedName name="PASC8" localSheetId="5">#REF!</definedName>
    <definedName name="PASC8" localSheetId="6">#REF!</definedName>
    <definedName name="PASC8" localSheetId="7">#REF!</definedName>
    <definedName name="PASC8">#REF!</definedName>
    <definedName name="pave2" localSheetId="2">[25]Volumenes!#REF!</definedName>
    <definedName name="pave2" localSheetId="4">[25]Volumenes!#REF!</definedName>
    <definedName name="pave2" localSheetId="7">[25]Volumenes!#REF!</definedName>
    <definedName name="pave2">[25]Volumenes!#REF!</definedName>
    <definedName name="pavent2" localSheetId="2">[25]Volumenes!#REF!</definedName>
    <definedName name="pavent2" localSheetId="4">[25]Volumenes!#REF!</definedName>
    <definedName name="pavent2" localSheetId="7">[25]Volumenes!#REF!</definedName>
    <definedName name="pavent2">[25]Volumenes!#REF!</definedName>
    <definedName name="Pay_Date" localSheetId="2">#REF!</definedName>
    <definedName name="Pay_Date" localSheetId="3">#REF!</definedName>
    <definedName name="Pay_Date" localSheetId="4">#REF!</definedName>
    <definedName name="Pay_Date" localSheetId="5">#REF!</definedName>
    <definedName name="Pay_Date" localSheetId="6">#REF!</definedName>
    <definedName name="Pay_Date" localSheetId="7">#REF!</definedName>
    <definedName name="Pay_Date">#REF!</definedName>
    <definedName name="Pay_Num" localSheetId="2">#REF!</definedName>
    <definedName name="Pay_Num" localSheetId="4">#REF!</definedName>
    <definedName name="Pay_Num" localSheetId="7">#REF!</definedName>
    <definedName name="Pay_Num">#REF!</definedName>
    <definedName name="Payment_Date" localSheetId="2">DATE(YEAR('LOTE II'!Loan_Start),MONTH('LOTE II'!Loan_Start)+Payment_Number,DAY('LOTE II'!Loan_Start))</definedName>
    <definedName name="Payment_Date" localSheetId="3">DATE(YEAR([0]!Loan_Start),MONTH([0]!Loan_Start)+Payment_Number,DAY([0]!Loan_Start))</definedName>
    <definedName name="Payment_Date" localSheetId="4">DATE(YEAR([0]!Loan_Start),MONTH([0]!Loan_Start)+Payment_Number,DAY([0]!Loan_Start))</definedName>
    <definedName name="Payment_Date" localSheetId="5">DATE(YEAR([0]!Loan_Start),MONTH([0]!Loan_Start)+Payment_Number,DAY([0]!Loan_Start))</definedName>
    <definedName name="Payment_Date" localSheetId="6">DATE(YEAR([0]!Loan_Start),MONTH([0]!Loan_Start)+Payment_Number,DAY([0]!Loan_Start))</definedName>
    <definedName name="Payment_Date" localSheetId="7">DATE(YEAR([0]!Loan_Start),MONTH([0]!Loan_Start)+Payment_Number,DAY([0]!Loan_Start))</definedName>
    <definedName name="Payment_Date" localSheetId="0">DATE(YEAR([0]!Loan_Start),MONTH([0]!Loan_Start)+Payment_Number,DAY([0]!Loan_Start))</definedName>
    <definedName name="Payment_Date">DATE(YEAR(Loan_Start),MONTH(Loan_Start)+Payment_Number,DAY(Loan_Start))</definedName>
    <definedName name="PBANERAHFBCA" localSheetId="2">#REF!</definedName>
    <definedName name="PBANERAHFBCA" localSheetId="3">#REF!</definedName>
    <definedName name="PBANERAHFBCA" localSheetId="4">#REF!</definedName>
    <definedName name="PBANERAHFBCA" localSheetId="5">#REF!</definedName>
    <definedName name="PBANERAHFBCA" localSheetId="6">#REF!</definedName>
    <definedName name="PBANERAHFBCA" localSheetId="7">#REF!</definedName>
    <definedName name="PBANERAHFBCA" localSheetId="0">#REF!</definedName>
    <definedName name="PBANERAHFBCA">#REF!</definedName>
    <definedName name="PBANERAHFCOL" localSheetId="2">#REF!</definedName>
    <definedName name="PBANERAHFCOL" localSheetId="4">#REF!</definedName>
    <definedName name="PBANERAHFCOL" localSheetId="7">#REF!</definedName>
    <definedName name="PBANERAHFCOL">#REF!</definedName>
    <definedName name="PBANERALIVBCA" localSheetId="2">#REF!</definedName>
    <definedName name="PBANERALIVBCA" localSheetId="4">#REF!</definedName>
    <definedName name="PBANERALIVBCA" localSheetId="7">#REF!</definedName>
    <definedName name="PBANERALIVBCA">#REF!</definedName>
    <definedName name="PBANERALIVCOL" localSheetId="2">#REF!</definedName>
    <definedName name="PBANERALIVCOL" localSheetId="4">#REF!</definedName>
    <definedName name="PBANERALIVCOL" localSheetId="7">#REF!</definedName>
    <definedName name="PBANERALIVCOL">#REF!</definedName>
    <definedName name="PBANERAPVCBCA" localSheetId="2">#REF!</definedName>
    <definedName name="PBANERAPVCBCA" localSheetId="4">#REF!</definedName>
    <definedName name="PBANERAPVCBCA" localSheetId="7">#REF!</definedName>
    <definedName name="PBANERAPVCBCA">#REF!</definedName>
    <definedName name="PBANERAPVCCOL" localSheetId="2">#REF!</definedName>
    <definedName name="PBANERAPVCCOL" localSheetId="4">#REF!</definedName>
    <definedName name="PBANERAPVCCOL" localSheetId="7">#REF!</definedName>
    <definedName name="PBANERAPVCCOL">#REF!</definedName>
    <definedName name="PBARRAC12" localSheetId="2">#REF!</definedName>
    <definedName name="PBARRAC12" localSheetId="4">#REF!</definedName>
    <definedName name="PBARRAC12" localSheetId="7">#REF!</definedName>
    <definedName name="PBARRAC12">#REF!</definedName>
    <definedName name="PBARRAC34" localSheetId="2">#REF!</definedName>
    <definedName name="PBARRAC34" localSheetId="4">#REF!</definedName>
    <definedName name="PBARRAC34" localSheetId="7">#REF!</definedName>
    <definedName name="PBARRAC34">#REF!</definedName>
    <definedName name="PBARRAC58" localSheetId="2">#REF!</definedName>
    <definedName name="PBARRAC58" localSheetId="4">#REF!</definedName>
    <definedName name="PBARRAC58" localSheetId="7">#REF!</definedName>
    <definedName name="PBARRAC58">#REF!</definedName>
    <definedName name="PBARRAT10" localSheetId="2">#REF!</definedName>
    <definedName name="PBARRAT10" localSheetId="4">#REF!</definedName>
    <definedName name="PBARRAT10" localSheetId="7">#REF!</definedName>
    <definedName name="PBARRAT10">#REF!</definedName>
    <definedName name="PBARRAT4" localSheetId="2">#REF!</definedName>
    <definedName name="PBARRAT4" localSheetId="4">#REF!</definedName>
    <definedName name="PBARRAT4" localSheetId="7">#REF!</definedName>
    <definedName name="PBARRAT4">#REF!</definedName>
    <definedName name="PBARRAT6" localSheetId="2">#REF!</definedName>
    <definedName name="PBARRAT6" localSheetId="4">#REF!</definedName>
    <definedName name="PBARRAT6" localSheetId="7">#REF!</definedName>
    <definedName name="PBARRAT6">#REF!</definedName>
    <definedName name="PBARRAT7" localSheetId="2">#REF!</definedName>
    <definedName name="PBARRAT7" localSheetId="4">#REF!</definedName>
    <definedName name="PBARRAT7" localSheetId="7">#REF!</definedName>
    <definedName name="PBARRAT7">#REF!</definedName>
    <definedName name="PBIDETBCO" localSheetId="2">#REF!</definedName>
    <definedName name="PBIDETBCO" localSheetId="4">#REF!</definedName>
    <definedName name="PBIDETBCO" localSheetId="7">#REF!</definedName>
    <definedName name="PBIDETBCO">#REF!</definedName>
    <definedName name="PBIDETCOL" localSheetId="2">#REF!</definedName>
    <definedName name="PBIDETCOL" localSheetId="4">#REF!</definedName>
    <definedName name="PBIDETCOL" localSheetId="7">#REF!</definedName>
    <definedName name="PBIDETCOL">#REF!</definedName>
    <definedName name="PBITUPOL25MM5" localSheetId="2">#REF!</definedName>
    <definedName name="PBITUPOL25MM5" localSheetId="4">#REF!</definedName>
    <definedName name="PBITUPOL25MM5" localSheetId="7">#REF!</definedName>
    <definedName name="PBITUPOL25MM5">#REF!</definedName>
    <definedName name="PBITUPOL3MM10" localSheetId="2">#REF!</definedName>
    <definedName name="PBITUPOL3MM10" localSheetId="4">#REF!</definedName>
    <definedName name="PBITUPOL3MM10" localSheetId="7">#REF!</definedName>
    <definedName name="PBITUPOL3MM10">#REF!</definedName>
    <definedName name="PBITUPOL4MM510" localSheetId="2">#REF!</definedName>
    <definedName name="PBITUPOL4MM510" localSheetId="4">#REF!</definedName>
    <definedName name="PBITUPOL4MM510" localSheetId="7">#REF!</definedName>
    <definedName name="PBITUPOL4MM510">#REF!</definedName>
    <definedName name="PBLINTEL6X8X8" localSheetId="2">#REF!</definedName>
    <definedName name="PBLINTEL6X8X8" localSheetId="4">#REF!</definedName>
    <definedName name="PBLINTEL6X8X8" localSheetId="7">#REF!</definedName>
    <definedName name="PBLINTEL6X8X8">#REF!</definedName>
    <definedName name="PBLINTEL8X8X8" localSheetId="2">#REF!</definedName>
    <definedName name="PBLINTEL8X8X8" localSheetId="4">#REF!</definedName>
    <definedName name="PBLINTEL8X8X8" localSheetId="5">#REF!</definedName>
    <definedName name="PBLINTEL8X8X8" localSheetId="6">#REF!</definedName>
    <definedName name="PBLINTEL8X8X8" localSheetId="7">#REF!</definedName>
    <definedName name="PBLINTEL8X8X8">#REF!</definedName>
    <definedName name="PBLOCALPER" localSheetId="2">#REF!</definedName>
    <definedName name="PBLOCALPER" localSheetId="4">#REF!</definedName>
    <definedName name="PBLOCALPER" localSheetId="5">#REF!</definedName>
    <definedName name="PBLOCALPER" localSheetId="6">#REF!</definedName>
    <definedName name="PBLOCALPER" localSheetId="7">#REF!</definedName>
    <definedName name="PBLOCALPER">#REF!</definedName>
    <definedName name="PBLOCK12" localSheetId="2">#REF!</definedName>
    <definedName name="PBLOCK12" localSheetId="4">#REF!</definedName>
    <definedName name="PBLOCK12" localSheetId="7">#REF!</definedName>
    <definedName name="PBLOCK12">#REF!</definedName>
    <definedName name="PBLOCK4" localSheetId="2">#REF!</definedName>
    <definedName name="PBLOCK4" localSheetId="3">#REF!</definedName>
    <definedName name="PBLOCK4" localSheetId="4">#REF!</definedName>
    <definedName name="PBLOCK4" localSheetId="5">#REF!</definedName>
    <definedName name="PBLOCK4" localSheetId="6">#REF!</definedName>
    <definedName name="PBLOCK4" localSheetId="7">#REF!</definedName>
    <definedName name="PBLOCK4" localSheetId="0">#REF!</definedName>
    <definedName name="PBLOCK4">#REF!</definedName>
    <definedName name="PBLOCK4BARRO" localSheetId="2">#REF!</definedName>
    <definedName name="PBLOCK4BARRO" localSheetId="4">#REF!</definedName>
    <definedName name="PBLOCK4BARRO" localSheetId="7">#REF!</definedName>
    <definedName name="PBLOCK4BARRO">#REF!</definedName>
    <definedName name="PBLOCK5" localSheetId="2">#REF!</definedName>
    <definedName name="PBLOCK5" localSheetId="4">#REF!</definedName>
    <definedName name="PBLOCK5" localSheetId="7">#REF!</definedName>
    <definedName name="PBLOCK5">#REF!</definedName>
    <definedName name="PBLOCK6" localSheetId="2">#REF!</definedName>
    <definedName name="PBLOCK6" localSheetId="3">#REF!</definedName>
    <definedName name="PBLOCK6" localSheetId="4">#REF!</definedName>
    <definedName name="PBLOCK6" localSheetId="5">#REF!</definedName>
    <definedName name="PBLOCK6" localSheetId="6">#REF!</definedName>
    <definedName name="PBLOCK6" localSheetId="7">#REF!</definedName>
    <definedName name="PBLOCK6" localSheetId="0">#REF!</definedName>
    <definedName name="PBLOCK6">#REF!</definedName>
    <definedName name="PBLOCK6BARRO" localSheetId="2">#REF!</definedName>
    <definedName name="PBLOCK6BARRO" localSheetId="4">#REF!</definedName>
    <definedName name="PBLOCK6BARRO" localSheetId="7">#REF!</definedName>
    <definedName name="PBLOCK6BARRO">#REF!</definedName>
    <definedName name="PBLOCK6DEC" localSheetId="2">#REF!</definedName>
    <definedName name="PBLOCK6DEC" localSheetId="4">#REF!</definedName>
    <definedName name="PBLOCK6DEC" localSheetId="5">#REF!</definedName>
    <definedName name="PBLOCK6DEC" localSheetId="6">#REF!</definedName>
    <definedName name="PBLOCK6DEC" localSheetId="7">#REF!</definedName>
    <definedName name="PBLOCK6DEC">#REF!</definedName>
    <definedName name="PBLOCK6TEX" localSheetId="2">#REF!</definedName>
    <definedName name="PBLOCK6TEX" localSheetId="4">#REF!</definedName>
    <definedName name="PBLOCK6TEX" localSheetId="5">#REF!</definedName>
    <definedName name="PBLOCK6TEX" localSheetId="6">#REF!</definedName>
    <definedName name="PBLOCK6TEX" localSheetId="7">#REF!</definedName>
    <definedName name="PBLOCK6TEX">#REF!</definedName>
    <definedName name="PBLOCK8" localSheetId="2">#REF!</definedName>
    <definedName name="PBLOCK8" localSheetId="4">#REF!</definedName>
    <definedName name="PBLOCK8" localSheetId="7">#REF!</definedName>
    <definedName name="PBLOCK8">#REF!</definedName>
    <definedName name="PBLOCK8BARRO" localSheetId="2">#REF!</definedName>
    <definedName name="PBLOCK8BARRO" localSheetId="4">#REF!</definedName>
    <definedName name="PBLOCK8BARRO" localSheetId="7">#REF!</definedName>
    <definedName name="PBLOCK8BARRO">#REF!</definedName>
    <definedName name="PBLOCK8DEC" localSheetId="2">#REF!</definedName>
    <definedName name="PBLOCK8DEC" localSheetId="4">#REF!</definedName>
    <definedName name="PBLOCK8DEC" localSheetId="5">#REF!</definedName>
    <definedName name="PBLOCK8DEC" localSheetId="6">#REF!</definedName>
    <definedName name="PBLOCK8DEC" localSheetId="7">#REF!</definedName>
    <definedName name="PBLOCK8DEC">#REF!</definedName>
    <definedName name="PBLOCK8TEX" localSheetId="2">#REF!</definedName>
    <definedName name="PBLOCK8TEX" localSheetId="4">#REF!</definedName>
    <definedName name="PBLOCK8TEX" localSheetId="5">#REF!</definedName>
    <definedName name="PBLOCK8TEX" localSheetId="6">#REF!</definedName>
    <definedName name="PBLOCK8TEX" localSheetId="7">#REF!</definedName>
    <definedName name="PBLOCK8TEX">#REF!</definedName>
    <definedName name="PBLOVIGA6" localSheetId="2">#REF!</definedName>
    <definedName name="PBLOVIGA6" localSheetId="4">#REF!</definedName>
    <definedName name="PBLOVIGA6" localSheetId="7">#REF!</definedName>
    <definedName name="PBLOVIGA6">#REF!</definedName>
    <definedName name="PBLOVIGA8" localSheetId="2">#REF!</definedName>
    <definedName name="PBLOVIGA8" localSheetId="4">#REF!</definedName>
    <definedName name="PBLOVIGA8" localSheetId="7">#REF!</definedName>
    <definedName name="PBLOVIGA8">#REF!</definedName>
    <definedName name="PBORPAVGPVT" localSheetId="2">#REF!</definedName>
    <definedName name="PBORPAVGPVT" localSheetId="4">#REF!</definedName>
    <definedName name="PBORPAVGPVT" localSheetId="5">#REF!</definedName>
    <definedName name="PBORPAVGPVT" localSheetId="6">#REF!</definedName>
    <definedName name="PBORPAVGPVT" localSheetId="7">#REF!</definedName>
    <definedName name="PBORPAVGPVT">#REF!</definedName>
    <definedName name="PBOTONTIMBRE" localSheetId="2">#REF!</definedName>
    <definedName name="PBOTONTIMBRE" localSheetId="4">#REF!</definedName>
    <definedName name="PBOTONTIMBRE" localSheetId="7">#REF!</definedName>
    <definedName name="PBOTONTIMBRE">#REF!</definedName>
    <definedName name="PCABASBACANOR" localSheetId="2">#REF!</definedName>
    <definedName name="PCABASBACANOR" localSheetId="4">#REF!</definedName>
    <definedName name="PCABASBACANOR" localSheetId="7">#REF!</definedName>
    <definedName name="PCABASBACANOR">#REF!</definedName>
    <definedName name="PCARRETILLA" localSheetId="2">#REF!</definedName>
    <definedName name="PCARRETILLA" localSheetId="4">#REF!</definedName>
    <definedName name="PCARRETILLA" localSheetId="7">#REF!</definedName>
    <definedName name="PCARRETILLA">#REF!</definedName>
    <definedName name="PCER01" localSheetId="2">#REF!</definedName>
    <definedName name="PCER01" localSheetId="4">#REF!</definedName>
    <definedName name="PCER01" localSheetId="7">#REF!</definedName>
    <definedName name="PCER01">#REF!</definedName>
    <definedName name="PCER02" localSheetId="2">#REF!</definedName>
    <definedName name="PCER02" localSheetId="4">#REF!</definedName>
    <definedName name="PCER02" localSheetId="7">#REF!</definedName>
    <definedName name="PCER02">#REF!</definedName>
    <definedName name="PCER03" localSheetId="2">#REF!</definedName>
    <definedName name="PCER03" localSheetId="4">#REF!</definedName>
    <definedName name="PCER03" localSheetId="7">#REF!</definedName>
    <definedName name="PCER03">#REF!</definedName>
    <definedName name="PCER04" localSheetId="2">#REF!</definedName>
    <definedName name="PCER04" localSheetId="4">#REF!</definedName>
    <definedName name="PCER04" localSheetId="7">#REF!</definedName>
    <definedName name="PCER04">#REF!</definedName>
    <definedName name="PCER05" localSheetId="2">#REF!</definedName>
    <definedName name="PCER05" localSheetId="4">#REF!</definedName>
    <definedName name="PCER05" localSheetId="7">#REF!</definedName>
    <definedName name="PCER05">#REF!</definedName>
    <definedName name="PCER06" localSheetId="2">#REF!</definedName>
    <definedName name="PCER06" localSheetId="4">#REF!</definedName>
    <definedName name="PCER06" localSheetId="7">#REF!</definedName>
    <definedName name="PCER06">#REF!</definedName>
    <definedName name="PCER07" localSheetId="2">#REF!</definedName>
    <definedName name="PCER07" localSheetId="4">#REF!</definedName>
    <definedName name="PCER07" localSheetId="7">#REF!</definedName>
    <definedName name="PCER07">#REF!</definedName>
    <definedName name="PCER08" localSheetId="2">#REF!</definedName>
    <definedName name="PCER08" localSheetId="4">#REF!</definedName>
    <definedName name="PCER08" localSheetId="7">#REF!</definedName>
    <definedName name="PCER08">#REF!</definedName>
    <definedName name="PCER09" localSheetId="2">#REF!</definedName>
    <definedName name="PCER09" localSheetId="4">#REF!</definedName>
    <definedName name="PCER09" localSheetId="7">#REF!</definedName>
    <definedName name="PCER09">#REF!</definedName>
    <definedName name="PCER10" localSheetId="2">#REF!</definedName>
    <definedName name="PCER10" localSheetId="4">#REF!</definedName>
    <definedName name="PCER10" localSheetId="7">#REF!</definedName>
    <definedName name="PCER10">#REF!</definedName>
    <definedName name="PCER11" localSheetId="2">#REF!</definedName>
    <definedName name="PCER11" localSheetId="4">#REF!</definedName>
    <definedName name="PCER11" localSheetId="7">#REF!</definedName>
    <definedName name="PCER11">#REF!</definedName>
    <definedName name="PCER12" localSheetId="2">#REF!</definedName>
    <definedName name="PCER12" localSheetId="4">#REF!</definedName>
    <definedName name="PCER12" localSheetId="7">#REF!</definedName>
    <definedName name="PCER12">#REF!</definedName>
    <definedName name="PCONVARTIE58" localSheetId="2">#REF!</definedName>
    <definedName name="PCONVARTIE58" localSheetId="4">#REF!</definedName>
    <definedName name="PCONVARTIE58" localSheetId="7">#REF!</definedName>
    <definedName name="PCONVARTIE58">#REF!</definedName>
    <definedName name="PCOPAF212" localSheetId="2">#REF!</definedName>
    <definedName name="PCOPAF212" localSheetId="4">#REF!</definedName>
    <definedName name="PCOPAF212" localSheetId="7">#REF!</definedName>
    <definedName name="PCOPAF212">#REF!</definedName>
    <definedName name="PCUBO10" localSheetId="2">#REF!</definedName>
    <definedName name="PCUBO10" localSheetId="4">#REF!</definedName>
    <definedName name="PCUBO10" localSheetId="7">#REF!</definedName>
    <definedName name="PCUBO10">#REF!</definedName>
    <definedName name="PCUBO8" localSheetId="2">#REF!</definedName>
    <definedName name="PCUBO8" localSheetId="4">#REF!</definedName>
    <definedName name="PCUBO8" localSheetId="7">#REF!</definedName>
    <definedName name="PCUBO8">#REF!</definedName>
    <definedName name="pd" localSheetId="2">#REF!</definedName>
    <definedName name="pd" localSheetId="4">#REF!</definedName>
    <definedName name="pd" localSheetId="7">#REF!</definedName>
    <definedName name="pd">#REF!</definedName>
    <definedName name="PDa">'[110]V.Tierras A'!$D$14</definedName>
    <definedName name="pdiesel" localSheetId="2">#REF!</definedName>
    <definedName name="pdiesel" localSheetId="3">#REF!</definedName>
    <definedName name="pdiesel" localSheetId="4">#REF!</definedName>
    <definedName name="pdiesel" localSheetId="5">#REF!</definedName>
    <definedName name="pdiesel" localSheetId="6">#REF!</definedName>
    <definedName name="pdiesel" localSheetId="7">#REF!</definedName>
    <definedName name="pdiesel">#REF!</definedName>
    <definedName name="PDUCHA" localSheetId="2">#REF!</definedName>
    <definedName name="PDUCHA" localSheetId="4">#REF!</definedName>
    <definedName name="PDUCHA" localSheetId="7">#REF!</definedName>
    <definedName name="PDUCHA">#REF!</definedName>
    <definedName name="Pedestal.H.V." localSheetId="2">#REF!</definedName>
    <definedName name="Pedestal.H.V." localSheetId="4">#REF!</definedName>
    <definedName name="Pedestal.H.V." localSheetId="7">#REF!</definedName>
    <definedName name="Pedestal.H.V.">#REF!</definedName>
    <definedName name="PEON" localSheetId="2">#REF!</definedName>
    <definedName name="PEON" localSheetId="3">#REF!</definedName>
    <definedName name="PEON" localSheetId="4">#REF!</definedName>
    <definedName name="PEON" localSheetId="5">#REF!</definedName>
    <definedName name="PEON" localSheetId="6">#REF!</definedName>
    <definedName name="PEON" localSheetId="7">#REF!</definedName>
    <definedName name="PEON" localSheetId="0">#REF!</definedName>
    <definedName name="PEON">#REF!</definedName>
    <definedName name="Peon.dia" localSheetId="2">#REF!</definedName>
    <definedName name="Peon.dia" localSheetId="4">#REF!</definedName>
    <definedName name="Peon.dia" localSheetId="7">#REF!</definedName>
    <definedName name="Peon.dia">#REF!</definedName>
    <definedName name="Peon_Colchas">[79]MO!$B$11</definedName>
    <definedName name="PEONCARP" localSheetId="2">[70]Ins!#REF!</definedName>
    <definedName name="PEONCARP" localSheetId="3">[70]Ins!#REF!</definedName>
    <definedName name="PEONCARP" localSheetId="4">[70]Ins!#REF!</definedName>
    <definedName name="PEONCARP" localSheetId="5">[70]Ins!#REF!</definedName>
    <definedName name="PEONCARP" localSheetId="6">[70]Ins!#REF!</definedName>
    <definedName name="PEONCARP" localSheetId="7">[70]Ins!#REF!</definedName>
    <definedName name="PEONCARP" localSheetId="0">[70]Ins!#REF!</definedName>
    <definedName name="PEONCARP">[70]Ins!#REF!</definedName>
    <definedName name="Peones" localSheetId="2">[57]Insumos!#REF!</definedName>
    <definedName name="Peones" localSheetId="3">[57]Insumos!#REF!</definedName>
    <definedName name="Peones" localSheetId="4">[57]Insumos!#REF!</definedName>
    <definedName name="Peones" localSheetId="5">[57]Insumos!#REF!</definedName>
    <definedName name="Peones" localSheetId="6">[57]Insumos!#REF!</definedName>
    <definedName name="Peones" localSheetId="7">[57]Insumos!#REF!</definedName>
    <definedName name="Peones">[57]Insumos!#REF!</definedName>
    <definedName name="Peones_2">#N/A</definedName>
    <definedName name="Peones_3">#N/A</definedName>
    <definedName name="PERFIL_CUADRADO_34">[79]INSU!$B$91</definedName>
    <definedName name="PERFIL4X4">[35]Materiales!$E$881</definedName>
    <definedName name="Pergolado.9pies" localSheetId="2">[65]Análisis!#REF!</definedName>
    <definedName name="Pergolado.9pies" localSheetId="3">[65]Análisis!#REF!</definedName>
    <definedName name="Pergolado.9pies" localSheetId="4">[65]Análisis!#REF!</definedName>
    <definedName name="Pergolado.9pies" localSheetId="5">[65]Análisis!#REF!</definedName>
    <definedName name="Pergolado.9pies" localSheetId="6">[65]Análisis!#REF!</definedName>
    <definedName name="Pergolado.9pies" localSheetId="7">[65]Análisis!#REF!</definedName>
    <definedName name="Pergolado.9pies">[65]Análisis!#REF!</definedName>
    <definedName name="pergolado.area.piscina" localSheetId="3">[100]Análisis!$D$1633</definedName>
    <definedName name="pergolado.area.piscina" localSheetId="4">[100]Análisis!$D$1633</definedName>
    <definedName name="pergolado.area.piscina" localSheetId="5">[100]Análisis!$D$1633</definedName>
    <definedName name="pergolado.area.piscina" localSheetId="6">[100]Análisis!$D$1633</definedName>
    <definedName name="pergolado.area.piscina" localSheetId="7">[100]Análisis!$D$1633</definedName>
    <definedName name="pergolado.area.piscina" localSheetId="0">[100]Análisis!$D$1633</definedName>
    <definedName name="pergolado.area.piscina">[101]Análisis!$D$1633</definedName>
    <definedName name="Pergolado.Madera" localSheetId="2">[65]Análisis!#REF!</definedName>
    <definedName name="Pergolado.Madera" localSheetId="3">[65]Análisis!#REF!</definedName>
    <definedName name="Pergolado.Madera" localSheetId="4">[65]Análisis!#REF!</definedName>
    <definedName name="Pergolado.Madera" localSheetId="5">[65]Análisis!#REF!</definedName>
    <definedName name="Pergolado.Madera" localSheetId="6">[65]Análisis!#REF!</definedName>
    <definedName name="Pergolado.Madera" localSheetId="7">[65]Análisis!#REF!</definedName>
    <definedName name="Pergolado.Madera">[65]Análisis!#REF!</definedName>
    <definedName name="periche" localSheetId="2">#REF!</definedName>
    <definedName name="periche" localSheetId="3">#REF!</definedName>
    <definedName name="periche" localSheetId="4">#REF!</definedName>
    <definedName name="periche" localSheetId="5">#REF!</definedName>
    <definedName name="periche" localSheetId="6">#REF!</definedName>
    <definedName name="periche" localSheetId="7">#REF!</definedName>
    <definedName name="periche">#REF!</definedName>
    <definedName name="Pernos" localSheetId="2">#REF!</definedName>
    <definedName name="Pernos" localSheetId="4">#REF!</definedName>
    <definedName name="Pernos" localSheetId="7">#REF!</definedName>
    <definedName name="Pernos">#REF!</definedName>
    <definedName name="Pernos_2">"$#REF!.$B$68"</definedName>
    <definedName name="Pernos_3">"$#REF!.$B$68"</definedName>
    <definedName name="PESCOBAPLASTICA" localSheetId="2">#REF!</definedName>
    <definedName name="PESCOBAPLASTICA" localSheetId="3">#REF!</definedName>
    <definedName name="PESCOBAPLASTICA" localSheetId="4">#REF!</definedName>
    <definedName name="PESCOBAPLASTICA" localSheetId="5">#REF!</definedName>
    <definedName name="PESCOBAPLASTICA" localSheetId="6">#REF!</definedName>
    <definedName name="PESCOBAPLASTICA" localSheetId="7">#REF!</definedName>
    <definedName name="PESCOBAPLASTICA" localSheetId="0">#REF!</definedName>
    <definedName name="PESCOBAPLASTICA">#REF!</definedName>
    <definedName name="peseuro" localSheetId="2">#REF!</definedName>
    <definedName name="peseuro" localSheetId="4">#REF!</definedName>
    <definedName name="peseuro" localSheetId="7">#REF!</definedName>
    <definedName name="peseuro">#REF!</definedName>
    <definedName name="pesoportico" localSheetId="2">#REF!</definedName>
    <definedName name="pesoportico" localSheetId="4">#REF!</definedName>
    <definedName name="pesoportico" localSheetId="7">#REF!</definedName>
    <definedName name="pesoportico">#REF!</definedName>
    <definedName name="pesoportico_1">"$#REF!.$H$61"</definedName>
    <definedName name="pesoportico_2" localSheetId="2">#REF!</definedName>
    <definedName name="pesoportico_2" localSheetId="3">#REF!</definedName>
    <definedName name="pesoportico_2" localSheetId="4">#REF!</definedName>
    <definedName name="pesoportico_2" localSheetId="5">#REF!</definedName>
    <definedName name="pesoportico_2" localSheetId="6">#REF!</definedName>
    <definedName name="pesoportico_2" localSheetId="7">#REF!</definedName>
    <definedName name="pesoportico_2">#REF!</definedName>
    <definedName name="pesoportico_3" localSheetId="2">#REF!</definedName>
    <definedName name="pesoportico_3" localSheetId="4">#REF!</definedName>
    <definedName name="pesoportico_3" localSheetId="7">#REF!</definedName>
    <definedName name="pesoportico_3">#REF!</definedName>
    <definedName name="PESTILLO" localSheetId="2">#REF!</definedName>
    <definedName name="PESTILLO" localSheetId="4">#REF!</definedName>
    <definedName name="PESTILLO" localSheetId="7">#REF!</definedName>
    <definedName name="PESTILLO">#REF!</definedName>
    <definedName name="PFREGADERO1" localSheetId="2">#REF!</definedName>
    <definedName name="PFREGADERO1" localSheetId="4">#REF!</definedName>
    <definedName name="PFREGADERO1" localSheetId="7">#REF!</definedName>
    <definedName name="PFREGADERO1">#REF!</definedName>
    <definedName name="PFREGADERO2" localSheetId="2">#REF!</definedName>
    <definedName name="PFREGADERO2" localSheetId="4">#REF!</definedName>
    <definedName name="PFREGADERO2" localSheetId="7">#REF!</definedName>
    <definedName name="PFREGADERO2">#REF!</definedName>
    <definedName name="PGLOBO6" localSheetId="2">#REF!</definedName>
    <definedName name="PGLOBO6" localSheetId="4">#REF!</definedName>
    <definedName name="PGLOBO6" localSheetId="7">#REF!</definedName>
    <definedName name="PGLOBO6">#REF!</definedName>
    <definedName name="PGRAMAR3030" localSheetId="2">#REF!</definedName>
    <definedName name="PGRAMAR3030" localSheetId="4">#REF!</definedName>
    <definedName name="PGRAMAR3030" localSheetId="5">#REF!</definedName>
    <definedName name="PGRAMAR3030" localSheetId="6">#REF!</definedName>
    <definedName name="PGRAMAR3030" localSheetId="7">#REF!</definedName>
    <definedName name="PGRAMAR3030">#REF!</definedName>
    <definedName name="PGRAMAR4040" localSheetId="2">#REF!</definedName>
    <definedName name="PGRAMAR4040" localSheetId="4">#REF!</definedName>
    <definedName name="PGRAMAR4040" localSheetId="5">#REF!</definedName>
    <definedName name="PGRAMAR4040" localSheetId="6">#REF!</definedName>
    <definedName name="PGRAMAR4040" localSheetId="7">#REF!</definedName>
    <definedName name="PGRAMAR4040">#REF!</definedName>
    <definedName name="PGRANITO30BCO" localSheetId="2">#REF!</definedName>
    <definedName name="PGRANITO30BCO" localSheetId="4">#REF!</definedName>
    <definedName name="PGRANITO30BCO" localSheetId="7">#REF!</definedName>
    <definedName name="PGRANITO30BCO">#REF!</definedName>
    <definedName name="PGRANITO30GRIS" localSheetId="2">#REF!</definedName>
    <definedName name="PGRANITO30GRIS" localSheetId="4">#REF!</definedName>
    <definedName name="PGRANITO30GRIS" localSheetId="7">#REF!</definedName>
    <definedName name="PGRANITO30GRIS">#REF!</definedName>
    <definedName name="PGRANITO40BCO" localSheetId="2">#REF!</definedName>
    <definedName name="PGRANITO40BCO" localSheetId="4">#REF!</definedName>
    <definedName name="PGRANITO40BCO" localSheetId="7">#REF!</definedName>
    <definedName name="PGRANITO40BCO">#REF!</definedName>
    <definedName name="PGRANITO40GRIS" localSheetId="2">#REF!</definedName>
    <definedName name="PGRANITO40GRIS" localSheetId="4">#REF!</definedName>
    <definedName name="PGRANITO40GRIS" localSheetId="5">#REF!</definedName>
    <definedName name="PGRANITO40GRIS" localSheetId="6">#REF!</definedName>
    <definedName name="PGRANITO40GRIS" localSheetId="7">#REF!</definedName>
    <definedName name="PGRANITO40GRIS">#REF!</definedName>
    <definedName name="PGRANITOPERROY40" localSheetId="2">#REF!</definedName>
    <definedName name="PGRANITOPERROY40" localSheetId="4">#REF!</definedName>
    <definedName name="PGRANITOPERROY40" localSheetId="7">#REF!</definedName>
    <definedName name="PGRANITOPERROY40">#REF!</definedName>
    <definedName name="PGRAPA1" localSheetId="2">#REF!</definedName>
    <definedName name="PGRAPA1" localSheetId="4">#REF!</definedName>
    <definedName name="PGRAPA1" localSheetId="7">#REF!</definedName>
    <definedName name="PGRAPA1">#REF!</definedName>
    <definedName name="PHCH23BCO" localSheetId="2">#REF!</definedName>
    <definedName name="PHCH23BCO" localSheetId="3">#REF!</definedName>
    <definedName name="PHCH23BCO" localSheetId="4">#REF!</definedName>
    <definedName name="PHCH23BCO" localSheetId="5">#REF!</definedName>
    <definedName name="PHCH23BCO" localSheetId="6">#REF!</definedName>
    <definedName name="PHCH23BCO" localSheetId="7">#REF!</definedName>
    <definedName name="PHCH23BCO" localSheetId="0">#REF!</definedName>
    <definedName name="PHCH23BCO">#REF!</definedName>
    <definedName name="PHCHGRAMAR" localSheetId="2">#REF!</definedName>
    <definedName name="PHCHGRAMAR" localSheetId="4">#REF!</definedName>
    <definedName name="PHCHGRAMAR" localSheetId="5">#REF!</definedName>
    <definedName name="PHCHGRAMAR" localSheetId="6">#REF!</definedName>
    <definedName name="PHCHGRAMAR" localSheetId="7">#REF!</definedName>
    <definedName name="PHCHGRAMAR">#REF!</definedName>
    <definedName name="PHCHMARAGLPR" localSheetId="2">#REF!</definedName>
    <definedName name="PHCHMARAGLPR" localSheetId="4">#REF!</definedName>
    <definedName name="PHCHMARAGLPR" localSheetId="5">#REF!</definedName>
    <definedName name="PHCHMARAGLPR" localSheetId="6">#REF!</definedName>
    <definedName name="PHCHMARAGLPR" localSheetId="7">#REF!</definedName>
    <definedName name="PHCHMARAGLPR">#REF!</definedName>
    <definedName name="PHCHSUPERBCO" localSheetId="2">#REF!</definedName>
    <definedName name="PHCHSUPERBCO" localSheetId="4">#REF!</definedName>
    <definedName name="PHCHSUPERBCO" localSheetId="7">#REF!</definedName>
    <definedName name="PHCHSUPERBCO">#REF!</definedName>
    <definedName name="PIACRBCA" localSheetId="3">[5]Mat!$D$77</definedName>
    <definedName name="PIACRBCA" localSheetId="4">[5]Mat!$D$77</definedName>
    <definedName name="PIACRBCA" localSheetId="5">[5]Mat!$D$77</definedName>
    <definedName name="PIACRBCA" localSheetId="6">[5]Mat!$D$77</definedName>
    <definedName name="PIACRBCA" localSheetId="7">[5]Mat!$D$77</definedName>
    <definedName name="PIACRBCA" localSheetId="0">[5]Mat!$D$77</definedName>
    <definedName name="PIACRBCA">[6]Mat!$D$77</definedName>
    <definedName name="PIACRINT">[62]UASD!$F$3554</definedName>
    <definedName name="PIASC1" localSheetId="2">[25]Volumenes!#REF!</definedName>
    <definedName name="PIASC1" localSheetId="3">[25]Volumenes!#REF!</definedName>
    <definedName name="PIASC1" localSheetId="4">[25]Volumenes!#REF!</definedName>
    <definedName name="PIASC1" localSheetId="5">[25]Volumenes!#REF!</definedName>
    <definedName name="PIASC1" localSheetId="6">[25]Volumenes!#REF!</definedName>
    <definedName name="PIASC1" localSheetId="7">[25]Volumenes!#REF!</definedName>
    <definedName name="PIASC1">[25]Volumenes!#REF!</definedName>
    <definedName name="piblo3" localSheetId="2">[25]Volumenes!#REF!</definedName>
    <definedName name="piblo3" localSheetId="3">[25]Volumenes!#REF!</definedName>
    <definedName name="piblo3" localSheetId="4">[25]Volumenes!#REF!</definedName>
    <definedName name="piblo3" localSheetId="5">[25]Volumenes!#REF!</definedName>
    <definedName name="piblo3" localSheetId="6">[25]Volumenes!#REF!</definedName>
    <definedName name="piblo3" localSheetId="7">[25]Volumenes!#REF!</definedName>
    <definedName name="piblo3">[25]Volumenes!#REF!</definedName>
    <definedName name="PICER">[62]UASD!$F$3459</definedName>
    <definedName name="PICER33X33" localSheetId="3">[5]Mat!$D$66</definedName>
    <definedName name="PICER33X33" localSheetId="4">[5]Mat!$D$66</definedName>
    <definedName name="PICER33X33" localSheetId="5">[5]Mat!$D$66</definedName>
    <definedName name="PICER33X33" localSheetId="6">[5]Mat!$D$66</definedName>
    <definedName name="PICER33X33" localSheetId="7">[5]Mat!$D$66</definedName>
    <definedName name="PICER33X33" localSheetId="0">[5]Mat!$D$66</definedName>
    <definedName name="PICER33X33">[6]Mat!$D$66</definedName>
    <definedName name="PIECON" localSheetId="3">[5]Mat!$D$81</definedName>
    <definedName name="PIECON" localSheetId="4">[5]Mat!$D$81</definedName>
    <definedName name="PIECON" localSheetId="5">[5]Mat!$D$81</definedName>
    <definedName name="PIECON" localSheetId="6">[5]Mat!$D$81</definedName>
    <definedName name="PIECON" localSheetId="7">[5]Mat!$D$81</definedName>
    <definedName name="PIECON" localSheetId="0">[5]Mat!$D$81</definedName>
    <definedName name="PIECON">[6]Mat!$D$81</definedName>
    <definedName name="Piedra_de_Río" localSheetId="2">[21]Insumos!#REF!</definedName>
    <definedName name="Piedra_de_Río" localSheetId="3">[21]Insumos!#REF!</definedName>
    <definedName name="Piedra_de_Río" localSheetId="4">[21]Insumos!#REF!</definedName>
    <definedName name="Piedra_de_Río" localSheetId="5">[21]Insumos!#REF!</definedName>
    <definedName name="Piedra_de_Río" localSheetId="6">[21]Insumos!#REF!</definedName>
    <definedName name="Piedra_de_Río" localSheetId="7">[21]Insumos!#REF!</definedName>
    <definedName name="Piedra_de_Río" localSheetId="0">[21]Insumos!#REF!</definedName>
    <definedName name="Piedra_de_Río">[21]Insumos!#REF!</definedName>
    <definedName name="PIEDRA_GAVIONE_M3">'[61]MATERIALES LISTADO'!$D$12</definedName>
    <definedName name="Piedra_para_Encache" localSheetId="2">[21]Insumos!#REF!</definedName>
    <definedName name="Piedra_para_Encache" localSheetId="3">[21]Insumos!#REF!</definedName>
    <definedName name="Piedra_para_Encache" localSheetId="4">[21]Insumos!#REF!</definedName>
    <definedName name="Piedra_para_Encache" localSheetId="5">[21]Insumos!#REF!</definedName>
    <definedName name="Piedra_para_Encache" localSheetId="6">[21]Insumos!#REF!</definedName>
    <definedName name="Piedra_para_Encache" localSheetId="7">[21]Insumos!#REF!</definedName>
    <definedName name="Piedra_para_Encache" localSheetId="0">[21]Insumos!#REF!</definedName>
    <definedName name="Piedra_para_Encache">[21]Insumos!#REF!</definedName>
    <definedName name="PIEDRAS" localSheetId="2">#REF!</definedName>
    <definedName name="PIEDRAS" localSheetId="3">#REF!</definedName>
    <definedName name="PIEDRAS" localSheetId="4">#REF!</definedName>
    <definedName name="PIEDRAS" localSheetId="5">#REF!</definedName>
    <definedName name="PIEDRAS" localSheetId="6">#REF!</definedName>
    <definedName name="PIEDRAS" localSheetId="7">#REF!</definedName>
    <definedName name="PIEDRAS" localSheetId="0">#REF!</definedName>
    <definedName name="PIEDRAS">#REF!</definedName>
    <definedName name="piem" localSheetId="2">#REF!</definedName>
    <definedName name="piem" localSheetId="4">#REF!</definedName>
    <definedName name="piem" localSheetId="7">#REF!</definedName>
    <definedName name="piem">#REF!</definedName>
    <definedName name="piext1" localSheetId="2">[25]Volumenes!#REF!</definedName>
    <definedName name="piext1" localSheetId="4">[25]Volumenes!#REF!</definedName>
    <definedName name="piext1" localSheetId="7">[25]Volumenes!#REF!</definedName>
    <definedName name="piext1">[25]Volumenes!#REF!</definedName>
    <definedName name="piext2" localSheetId="2">[25]Volumenes!#REF!</definedName>
    <definedName name="piext2" localSheetId="4">[25]Volumenes!#REF!</definedName>
    <definedName name="piext2" localSheetId="7">[25]Volumenes!#REF!</definedName>
    <definedName name="piext2">[25]Volumenes!#REF!</definedName>
    <definedName name="pilotes" localSheetId="2">[111]Análisis!#REF!</definedName>
    <definedName name="pilotes" localSheetId="4">[111]Análisis!#REF!</definedName>
    <definedName name="pilotes" localSheetId="7">[111]Análisis!#REF!</definedName>
    <definedName name="pilotes">[111]Análisis!#REF!</definedName>
    <definedName name="pimufac2" localSheetId="2">[25]Volumenes!#REF!</definedName>
    <definedName name="pimufac2" localSheetId="4">[25]Volumenes!#REF!</definedName>
    <definedName name="pimufac2" localSheetId="7">[25]Volumenes!#REF!</definedName>
    <definedName name="pimufac2">[25]Volumenes!#REF!</definedName>
    <definedName name="pinacrext2">'[62]anal term'!$G$1219</definedName>
    <definedName name="pinblo2" localSheetId="2">[25]Volumenes!#REF!</definedName>
    <definedName name="pinblo2" localSheetId="3">[25]Volumenes!#REF!</definedName>
    <definedName name="pinblo2" localSheetId="4">[25]Volumenes!#REF!</definedName>
    <definedName name="pinblo2" localSheetId="5">[25]Volumenes!#REF!</definedName>
    <definedName name="pinblo2" localSheetId="6">[25]Volumenes!#REF!</definedName>
    <definedName name="pinblo2" localSheetId="7">[25]Volumenes!#REF!</definedName>
    <definedName name="pinblo2">[25]Volumenes!#REF!</definedName>
    <definedName name="PINCOL1" localSheetId="2">[25]Volumenes!#REF!</definedName>
    <definedName name="PINCOL1" localSheetId="3">[25]Volumenes!#REF!</definedName>
    <definedName name="PINCOL1" localSheetId="4">[25]Volumenes!#REF!</definedName>
    <definedName name="PINCOL1" localSheetId="5">[25]Volumenes!#REF!</definedName>
    <definedName name="PINCOL1" localSheetId="6">[25]Volumenes!#REF!</definedName>
    <definedName name="PINCOL1" localSheetId="7">[25]Volumenes!#REF!</definedName>
    <definedName name="PINCOL1">[25]Volumenes!#REF!</definedName>
    <definedName name="PINMU1" localSheetId="2">[25]Volumenes!#REF!</definedName>
    <definedName name="PINMU1" localSheetId="4">[25]Volumenes!#REF!</definedName>
    <definedName name="PINMU1" localSheetId="7">[25]Volumenes!#REF!</definedName>
    <definedName name="PINMU1">[25]Volumenes!#REF!</definedName>
    <definedName name="PINO">[97]INS!$D$770</definedName>
    <definedName name="Pino.Americano" localSheetId="2">#REF!</definedName>
    <definedName name="Pino.Americano" localSheetId="3">#REF!</definedName>
    <definedName name="Pino.Americano" localSheetId="4">#REF!</definedName>
    <definedName name="Pino.Americano" localSheetId="5">#REF!</definedName>
    <definedName name="Pino.Americano" localSheetId="6">#REF!</definedName>
    <definedName name="Pino.Americano" localSheetId="7">#REF!</definedName>
    <definedName name="Pino.Americano">#REF!</definedName>
    <definedName name="pino.tratado">[139]Insumos!$C$35</definedName>
    <definedName name="Pino_Bruto_Americano">[48]Insumos!$B$75:$D$75</definedName>
    <definedName name="PINO1x10BRUTO" localSheetId="2">#REF!</definedName>
    <definedName name="PINO1x10BRUTO" localSheetId="3">#REF!</definedName>
    <definedName name="PINO1x10BRUTO" localSheetId="4">#REF!</definedName>
    <definedName name="PINO1x10BRUTO" localSheetId="5">#REF!</definedName>
    <definedName name="PINO1x10BRUTO" localSheetId="6">#REF!</definedName>
    <definedName name="PINO1x10BRUTO" localSheetId="7">#REF!</definedName>
    <definedName name="PINO1x10BRUTO" localSheetId="0">#REF!</definedName>
    <definedName name="PINO1x10BRUTO">#REF!</definedName>
    <definedName name="PINO1x12BRUTO" localSheetId="2">#REF!</definedName>
    <definedName name="PINO1x12BRUTO" localSheetId="3">#REF!</definedName>
    <definedName name="PINO1x12BRUTO" localSheetId="4">#REF!</definedName>
    <definedName name="PINO1x12BRUTO" localSheetId="5">#REF!</definedName>
    <definedName name="PINO1x12BRUTO" localSheetId="6">#REF!</definedName>
    <definedName name="PINO1x12BRUTO" localSheetId="7">#REF!</definedName>
    <definedName name="PINO1x12BRUTO" localSheetId="0">#REF!</definedName>
    <definedName name="PINO1x12BRUTO">#REF!</definedName>
    <definedName name="PINO1X12BRUTOTRAT" localSheetId="2">#REF!</definedName>
    <definedName name="PINO1X12BRUTOTRAT" localSheetId="4">#REF!</definedName>
    <definedName name="PINO1X12BRUTOTRAT" localSheetId="7">#REF!</definedName>
    <definedName name="PINO1X12BRUTOTRAT">#REF!</definedName>
    <definedName name="PINO1X4X12" localSheetId="2">#REF!</definedName>
    <definedName name="PINO1X4X12" localSheetId="4">#REF!</definedName>
    <definedName name="PINO1X4X12" localSheetId="7">#REF!</definedName>
    <definedName name="PINO1X4X12">#REF!</definedName>
    <definedName name="PINO2X12BRUTO" localSheetId="2">#REF!</definedName>
    <definedName name="PINO2X12BRUTO" localSheetId="4">#REF!</definedName>
    <definedName name="PINO2X12BRUTO" localSheetId="5">#REF!</definedName>
    <definedName name="PINO2X12BRUTO" localSheetId="6">#REF!</definedName>
    <definedName name="PINO2X12BRUTO" localSheetId="7">#REF!</definedName>
    <definedName name="PINO2X12BRUTO">#REF!</definedName>
    <definedName name="PINO4X4BRUTO" localSheetId="2">#REF!</definedName>
    <definedName name="PINO4X4BRUTO" localSheetId="4">#REF!</definedName>
    <definedName name="PINO4X4BRUTO" localSheetId="5">#REF!</definedName>
    <definedName name="PINO4X4BRUTO" localSheetId="6">#REF!</definedName>
    <definedName name="PINO4X4BRUTO" localSheetId="7">#REF!</definedName>
    <definedName name="PINO4X4BRUTO">#REF!</definedName>
    <definedName name="PINOAME">[6]Mat!$D$46</definedName>
    <definedName name="pinobruto">[51]MATERIALES!$G$33</definedName>
    <definedName name="PINOBRUTO1x4x10" localSheetId="2">'[70]Ins 2'!#REF!</definedName>
    <definedName name="PINOBRUTO1x4x10" localSheetId="3">'[70]Ins 2'!#REF!</definedName>
    <definedName name="PINOBRUTO1x4x10" localSheetId="4">'[70]Ins 2'!#REF!</definedName>
    <definedName name="PINOBRUTO1x4x10" localSheetId="5">'[70]Ins 2'!#REF!</definedName>
    <definedName name="PINOBRUTO1x4x10" localSheetId="6">'[70]Ins 2'!#REF!</definedName>
    <definedName name="PINOBRUTO1x4x10" localSheetId="7">'[70]Ins 2'!#REF!</definedName>
    <definedName name="PINOBRUTO1x4x10" localSheetId="0">'[70]Ins 2'!#REF!</definedName>
    <definedName name="PINOBRUTO1x4x10">'[70]Ins 2'!#REF!</definedName>
    <definedName name="PINOBRUTO4x4x12" localSheetId="2">'[70]Ins 2'!#REF!</definedName>
    <definedName name="PINOBRUTO4x4x12" localSheetId="3">'[70]Ins 2'!#REF!</definedName>
    <definedName name="PINOBRUTO4x4x12" localSheetId="4">'[70]Ins 2'!#REF!</definedName>
    <definedName name="PINOBRUTO4x4x12" localSheetId="5">'[70]Ins 2'!#REF!</definedName>
    <definedName name="PINOBRUTO4x4x12" localSheetId="6">'[70]Ins 2'!#REF!</definedName>
    <definedName name="PINOBRUTO4x4x12" localSheetId="7">'[70]Ins 2'!#REF!</definedName>
    <definedName name="PINOBRUTO4x4x12">'[70]Ins 2'!#REF!</definedName>
    <definedName name="PINOBRUTOTRAT1x2x12" localSheetId="2">'[70]Ins 2'!#REF!</definedName>
    <definedName name="PINOBRUTOTRAT1x2x12" localSheetId="4">'[70]Ins 2'!#REF!</definedName>
    <definedName name="PINOBRUTOTRAT1x2x12" localSheetId="7">'[70]Ins 2'!#REF!</definedName>
    <definedName name="PINOBRUTOTRAT1x2x12">'[70]Ins 2'!#REF!</definedName>
    <definedName name="PINOBRUTOTRAT2x4x12" localSheetId="2">'[70]Ins 2'!#REF!</definedName>
    <definedName name="PINOBRUTOTRAT2x4x12" localSheetId="4">'[70]Ins 2'!#REF!</definedName>
    <definedName name="PINOBRUTOTRAT2x4x12" localSheetId="7">'[70]Ins 2'!#REF!</definedName>
    <definedName name="PINOBRUTOTRAT2x4x12">'[70]Ins 2'!#REF!</definedName>
    <definedName name="PINOBRUTOTRAT4x4x12" localSheetId="2">#REF!</definedName>
    <definedName name="PINOBRUTOTRAT4x4x12" localSheetId="3">#REF!</definedName>
    <definedName name="PINOBRUTOTRAT4x4x12" localSheetId="4">#REF!</definedName>
    <definedName name="PINOBRUTOTRAT4x4x12" localSheetId="5">#REF!</definedName>
    <definedName name="PINOBRUTOTRAT4x4x12" localSheetId="6">#REF!</definedName>
    <definedName name="PINOBRUTOTRAT4x4x12" localSheetId="7">#REF!</definedName>
    <definedName name="PINOBRUTOTRAT4x4x12" localSheetId="0">#REF!</definedName>
    <definedName name="PINOBRUTOTRAT4x4x12">#REF!</definedName>
    <definedName name="PINODOROBCOALA" localSheetId="2">#REF!</definedName>
    <definedName name="PINODOROBCOALA" localSheetId="4">#REF!</definedName>
    <definedName name="PINODOROBCOALA" localSheetId="7">#REF!</definedName>
    <definedName name="PINODOROBCOALA">#REF!</definedName>
    <definedName name="PINODOROBCOCORR" localSheetId="2">#REF!</definedName>
    <definedName name="PINODOROBCOCORR" localSheetId="4">#REF!</definedName>
    <definedName name="PINODOROBCOCORR" localSheetId="7">#REF!</definedName>
    <definedName name="PINODOROBCOCORR">#REF!</definedName>
    <definedName name="PINODOROBCOST" localSheetId="2">#REF!</definedName>
    <definedName name="PINODOROBCOST" localSheetId="4">#REF!</definedName>
    <definedName name="PINODOROBCOST" localSheetId="7">#REF!</definedName>
    <definedName name="PINODOROBCOST">#REF!</definedName>
    <definedName name="PINODOROCOLALA" localSheetId="2">#REF!</definedName>
    <definedName name="PINODOROCOLALA" localSheetId="4">#REF!</definedName>
    <definedName name="PINODOROCOLALA" localSheetId="7">#REF!</definedName>
    <definedName name="PINODOROCOLALA">#REF!</definedName>
    <definedName name="PINODOROFLUX" localSheetId="2">#REF!</definedName>
    <definedName name="PINODOROFLUX" localSheetId="4">#REF!</definedName>
    <definedName name="PINODOROFLUX" localSheetId="7">#REF!</definedName>
    <definedName name="PINODOROFLUX">#REF!</definedName>
    <definedName name="pint" localSheetId="2">#REF!</definedName>
    <definedName name="pint" localSheetId="4">#REF!</definedName>
    <definedName name="pint" localSheetId="7">#REF!</definedName>
    <definedName name="pint">#REF!</definedName>
    <definedName name="pinta">[71]Analisis!$E$1257</definedName>
    <definedName name="PINTACRIEXT" localSheetId="2">#REF!</definedName>
    <definedName name="PINTACRIEXT" localSheetId="3">#REF!</definedName>
    <definedName name="PINTACRIEXT" localSheetId="4">#REF!</definedName>
    <definedName name="PINTACRIEXT" localSheetId="5">#REF!</definedName>
    <definedName name="PINTACRIEXT" localSheetId="6">#REF!</definedName>
    <definedName name="PINTACRIEXT" localSheetId="7">#REF!</definedName>
    <definedName name="PINTACRIEXT" localSheetId="0">#REF!</definedName>
    <definedName name="PINTACRIEXT">#REF!</definedName>
    <definedName name="PINTACRIEXTAND" localSheetId="2">#REF!</definedName>
    <definedName name="PINTACRIEXTAND" localSheetId="3">#REF!</definedName>
    <definedName name="PINTACRIEXTAND" localSheetId="4">#REF!</definedName>
    <definedName name="PINTACRIEXTAND" localSheetId="5">#REF!</definedName>
    <definedName name="PINTACRIEXTAND" localSheetId="6">#REF!</definedName>
    <definedName name="PINTACRIEXTAND" localSheetId="7">#REF!</definedName>
    <definedName name="PINTACRIEXTAND" localSheetId="0">#REF!</definedName>
    <definedName name="PINTACRIEXTAND">#REF!</definedName>
    <definedName name="PINTACRIINT" localSheetId="2">#REF!</definedName>
    <definedName name="PINTACRIINT" localSheetId="4">#REF!</definedName>
    <definedName name="PINTACRIINT" localSheetId="7">#REF!</definedName>
    <definedName name="PINTACRIINT">#REF!</definedName>
    <definedName name="pintam">[71]Analisis!$E$1249</definedName>
    <definedName name="pinte">[71]Analisis!$E$1277</definedName>
    <definedName name="PINTECO" localSheetId="2">#REF!</definedName>
    <definedName name="PINTECO" localSheetId="3">#REF!</definedName>
    <definedName name="PINTECO" localSheetId="4">#REF!</definedName>
    <definedName name="PINTECO" localSheetId="5">#REF!</definedName>
    <definedName name="PINTECO" localSheetId="6">#REF!</definedName>
    <definedName name="PINTECO" localSheetId="7">#REF!</definedName>
    <definedName name="PINTECO" localSheetId="0">#REF!</definedName>
    <definedName name="PINTECO">#REF!</definedName>
    <definedName name="PINTEPOX" localSheetId="2">#REF!</definedName>
    <definedName name="PINTEPOX" localSheetId="3">#REF!</definedName>
    <definedName name="PINTEPOX" localSheetId="4">#REF!</definedName>
    <definedName name="PINTEPOX" localSheetId="5">#REF!</definedName>
    <definedName name="PINTEPOX" localSheetId="6">#REF!</definedName>
    <definedName name="PINTEPOX" localSheetId="7">#REF!</definedName>
    <definedName name="PINTEPOX" localSheetId="0">#REF!</definedName>
    <definedName name="PINTEPOX">#REF!</definedName>
    <definedName name="PINTERRUPOR1" localSheetId="2">#REF!</definedName>
    <definedName name="PINTERRUPOR1" localSheetId="4">#REF!</definedName>
    <definedName name="PINTERRUPOR1" localSheetId="7">#REF!</definedName>
    <definedName name="PINTERRUPOR1">#REF!</definedName>
    <definedName name="PINTERRUPTOR2" localSheetId="2">#REF!</definedName>
    <definedName name="PINTERRUPTOR2" localSheetId="4">#REF!</definedName>
    <definedName name="PINTERRUPTOR2" localSheetId="7">#REF!</definedName>
    <definedName name="PINTERRUPTOR2">#REF!</definedName>
    <definedName name="PINTERRUPTOR3" localSheetId="2">#REF!</definedName>
    <definedName name="PINTERRUPTOR3" localSheetId="4">#REF!</definedName>
    <definedName name="PINTERRUPTOR3" localSheetId="7">#REF!</definedName>
    <definedName name="PINTERRUPTOR3">#REF!</definedName>
    <definedName name="PINTERRUPTOR3VIAS" localSheetId="2">#REF!</definedName>
    <definedName name="PINTERRUPTOR3VIAS" localSheetId="4">#REF!</definedName>
    <definedName name="PINTERRUPTOR3VIAS" localSheetId="7">#REF!</definedName>
    <definedName name="PINTERRUPTOR3VIAS">#REF!</definedName>
    <definedName name="PINTERRUPTOR4VIAS" localSheetId="2">#REF!</definedName>
    <definedName name="PINTERRUPTOR4VIAS" localSheetId="4">#REF!</definedName>
    <definedName name="PINTERRUPTOR4VIAS" localSheetId="7">#REF!</definedName>
    <definedName name="PINTERRUPTOR4VIAS">#REF!</definedName>
    <definedName name="PINTERRUPTORPILOTO" localSheetId="2">#REF!</definedName>
    <definedName name="PINTERRUPTORPILOTO" localSheetId="4">#REF!</definedName>
    <definedName name="PINTERRUPTORPILOTO" localSheetId="7">#REF!</definedName>
    <definedName name="PINTERRUPTORPILOTO">#REF!</definedName>
    <definedName name="PINTERRUPTORSEG100A2P" localSheetId="2">#REF!</definedName>
    <definedName name="PINTERRUPTORSEG100A2P" localSheetId="4">#REF!</definedName>
    <definedName name="PINTERRUPTORSEG100A2P" localSheetId="7">#REF!</definedName>
    <definedName name="PINTERRUPTORSEG100A2P">#REF!</definedName>
    <definedName name="PINTERRUPTORSEG30A2P" localSheetId="2">#REF!</definedName>
    <definedName name="PINTERRUPTORSEG30A2P" localSheetId="4">#REF!</definedName>
    <definedName name="PINTERRUPTORSEG30A2P" localSheetId="7">#REF!</definedName>
    <definedName name="PINTERRUPTORSEG30A2P">#REF!</definedName>
    <definedName name="PINTERRUPTORSEG60A2P" localSheetId="2">#REF!</definedName>
    <definedName name="PINTERRUPTORSEG60A2P" localSheetId="4">#REF!</definedName>
    <definedName name="PINTERRUPTORSEG60A2P" localSheetId="7">#REF!</definedName>
    <definedName name="PINTERRUPTORSEG60A2P">#REF!</definedName>
    <definedName name="pinth">'[34]Pres. '!$E$19</definedName>
    <definedName name="PINTLACA" localSheetId="2">#REF!</definedName>
    <definedName name="PINTLACA" localSheetId="3">#REF!</definedName>
    <definedName name="PINTLACA" localSheetId="4">#REF!</definedName>
    <definedName name="PINTLACA" localSheetId="5">#REF!</definedName>
    <definedName name="PINTLACA" localSheetId="6">#REF!</definedName>
    <definedName name="PINTLACA" localSheetId="7">#REF!</definedName>
    <definedName name="PINTLACA" localSheetId="0">#REF!</definedName>
    <definedName name="PINTLACA">#REF!</definedName>
    <definedName name="PINTMAN" localSheetId="2">#REF!</definedName>
    <definedName name="PINTMAN" localSheetId="3">#REF!</definedName>
    <definedName name="PINTMAN" localSheetId="4">#REF!</definedName>
    <definedName name="PINTMAN" localSheetId="5">#REF!</definedName>
    <definedName name="PINTMAN" localSheetId="6">#REF!</definedName>
    <definedName name="PINTMAN" localSheetId="7">#REF!</definedName>
    <definedName name="PINTMAN" localSheetId="0">#REF!</definedName>
    <definedName name="PINTMAN">#REF!</definedName>
    <definedName name="PINTMANAND" localSheetId="2">#REF!</definedName>
    <definedName name="PINTMANAND" localSheetId="3">#REF!</definedName>
    <definedName name="PINTMANAND" localSheetId="4">#REF!</definedName>
    <definedName name="PINTMANAND" localSheetId="5">#REF!</definedName>
    <definedName name="PINTMANAND" localSheetId="6">#REF!</definedName>
    <definedName name="PINTMANAND" localSheetId="7">#REF!</definedName>
    <definedName name="PINTMANAND" localSheetId="0">#REF!</definedName>
    <definedName name="PINTMANAND">#REF!</definedName>
    <definedName name="pints">[71]Analisis!$E$1302</definedName>
    <definedName name="PINTSATIN" localSheetId="2">#REF!</definedName>
    <definedName name="PINTSATIN" localSheetId="3">#REF!</definedName>
    <definedName name="PINTSATIN" localSheetId="4">#REF!</definedName>
    <definedName name="PINTSATIN" localSheetId="5">#REF!</definedName>
    <definedName name="PINTSATIN" localSheetId="6">#REF!</definedName>
    <definedName name="PINTSATIN" localSheetId="7">#REF!</definedName>
    <definedName name="PINTSATIN" localSheetId="0">#REF!</definedName>
    <definedName name="PINTSATIN">#REF!</definedName>
    <definedName name="PINTU1" localSheetId="2">[25]Volumenes!#REF!</definedName>
    <definedName name="PINTU1" localSheetId="3">[25]Volumenes!#REF!</definedName>
    <definedName name="PINTU1" localSheetId="4">[25]Volumenes!#REF!</definedName>
    <definedName name="PINTU1" localSheetId="5">[25]Volumenes!#REF!</definedName>
    <definedName name="PINTU1" localSheetId="6">[25]Volumenes!#REF!</definedName>
    <definedName name="PINTU1" localSheetId="7">[25]Volumenes!#REF!</definedName>
    <definedName name="PINTU1" localSheetId="0">[25]Volumenes!#REF!</definedName>
    <definedName name="PINTU1">[25]Volumenes!#REF!</definedName>
    <definedName name="Pintura" localSheetId="2">#REF!</definedName>
    <definedName name="Pintura" localSheetId="3">#REF!</definedName>
    <definedName name="Pintura" localSheetId="4">#REF!</definedName>
    <definedName name="Pintura" localSheetId="5">#REF!</definedName>
    <definedName name="Pintura" localSheetId="6">#REF!</definedName>
    <definedName name="Pintura" localSheetId="7">#REF!</definedName>
    <definedName name="Pintura">#REF!</definedName>
    <definedName name="Pintura.Aceite" localSheetId="2">#REF!</definedName>
    <definedName name="Pintura.Aceite" localSheetId="4">#REF!</definedName>
    <definedName name="Pintura.Aceite" localSheetId="7">#REF!</definedName>
    <definedName name="Pintura.Aceite">#REF!</definedName>
    <definedName name="Pintura.aceite.pared" localSheetId="2">#REF!</definedName>
    <definedName name="Pintura.aceite.pared" localSheetId="4">#REF!</definedName>
    <definedName name="Pintura.aceite.pared" localSheetId="7">#REF!</definedName>
    <definedName name="Pintura.aceite.pared">#REF!</definedName>
    <definedName name="Pintura.Acrilica.Bca.MA" localSheetId="2">#REF!</definedName>
    <definedName name="Pintura.Acrilica.Bca.MA" localSheetId="4">#REF!</definedName>
    <definedName name="Pintura.Acrilica.Bca.MA" localSheetId="7">#REF!</definedName>
    <definedName name="Pintura.Acrilica.Bca.MA">#REF!</definedName>
    <definedName name="Pintura.Acrilica.Ma" localSheetId="2">#REF!</definedName>
    <definedName name="Pintura.Acrilica.Ma" localSheetId="4">#REF!</definedName>
    <definedName name="Pintura.Acrilica.Ma" localSheetId="7">#REF!</definedName>
    <definedName name="Pintura.Acrilica.Ma">#REF!</definedName>
    <definedName name="Pintura.Acrilica.preparada.MA" localSheetId="2">#REF!</definedName>
    <definedName name="Pintura.Acrilica.preparada.MA" localSheetId="4">#REF!</definedName>
    <definedName name="Pintura.Acrilica.preparada.MA" localSheetId="7">#REF!</definedName>
    <definedName name="Pintura.Acrilica.preparada.MA">#REF!</definedName>
    <definedName name="Pintura.Eco.Pupolar" localSheetId="2">#REF!</definedName>
    <definedName name="Pintura.Eco.Pupolar" localSheetId="4">#REF!</definedName>
    <definedName name="Pintura.Eco.Pupolar" localSheetId="7">#REF!</definedName>
    <definedName name="Pintura.Eco.Pupolar">#REF!</definedName>
    <definedName name="Pintura.Epóxica" localSheetId="2">#REF!</definedName>
    <definedName name="Pintura.Epóxica" localSheetId="4">#REF!</definedName>
    <definedName name="Pintura.Epóxica" localSheetId="7">#REF!</definedName>
    <definedName name="Pintura.Epóxica">#REF!</definedName>
    <definedName name="Pintura.epoxica.piscina" localSheetId="3">[100]Análisis!$D$1562</definedName>
    <definedName name="Pintura.epoxica.piscina" localSheetId="4">[100]Análisis!$D$1562</definedName>
    <definedName name="Pintura.epoxica.piscina" localSheetId="5">[100]Análisis!$D$1562</definedName>
    <definedName name="Pintura.epoxica.piscina" localSheetId="6">[100]Análisis!$D$1562</definedName>
    <definedName name="Pintura.epoxica.piscina" localSheetId="7">[100]Análisis!$D$1562</definedName>
    <definedName name="Pintura.epoxica.piscina" localSheetId="0">[100]Análisis!$D$1562</definedName>
    <definedName name="Pintura.epoxica.piscina">[101]Análisis!$D$1562</definedName>
    <definedName name="Pintura.Epoxica.Popular.MA" localSheetId="2">#REF!</definedName>
    <definedName name="Pintura.Epoxica.Popular.MA" localSheetId="3">#REF!</definedName>
    <definedName name="Pintura.Epoxica.Popular.MA" localSheetId="4">#REF!</definedName>
    <definedName name="Pintura.Epoxica.Popular.MA" localSheetId="5">#REF!</definedName>
    <definedName name="Pintura.Epoxica.Popular.MA" localSheetId="6">#REF!</definedName>
    <definedName name="Pintura.Epoxica.Popular.MA" localSheetId="7">#REF!</definedName>
    <definedName name="Pintura.Epoxica.Popular.MA">#REF!</definedName>
    <definedName name="pintura.man.puertas">[99]Análisis!$D$1549</definedName>
    <definedName name="pintura.mant.puertas">[98]Análisis!$D$1164</definedName>
    <definedName name="Pintura.Pared.Exteriores" localSheetId="2">#REF!</definedName>
    <definedName name="Pintura.Pared.Exteriores" localSheetId="3">#REF!</definedName>
    <definedName name="Pintura.Pared.Exteriores" localSheetId="4">#REF!</definedName>
    <definedName name="Pintura.Pared.Exteriores" localSheetId="5">#REF!</definedName>
    <definedName name="Pintura.Pared.Exteriores" localSheetId="6">#REF!</definedName>
    <definedName name="Pintura.Pared.Exteriores" localSheetId="7">#REF!</definedName>
    <definedName name="Pintura.Pared.Exteriores">#REF!</definedName>
    <definedName name="Pintura.pared.Interior" localSheetId="2">#REF!</definedName>
    <definedName name="Pintura.pared.Interior" localSheetId="4">#REF!</definedName>
    <definedName name="Pintura.pared.Interior" localSheetId="7">#REF!</definedName>
    <definedName name="Pintura.pared.Interior">#REF!</definedName>
    <definedName name="pintura.sobre.clavot">[99]Análisis!$D$1556</definedName>
    <definedName name="Pintura.techo" localSheetId="2">#REF!</definedName>
    <definedName name="Pintura.techo" localSheetId="3">#REF!</definedName>
    <definedName name="Pintura.techo" localSheetId="4">#REF!</definedName>
    <definedName name="Pintura.techo" localSheetId="5">#REF!</definedName>
    <definedName name="Pintura.techo" localSheetId="6">#REF!</definedName>
    <definedName name="Pintura.techo" localSheetId="7">#REF!</definedName>
    <definedName name="Pintura.techo">#REF!</definedName>
    <definedName name="PINTURA_ACRILICA_NOPAÑETE">[78]Analisis!$F$621</definedName>
    <definedName name="Pintura_Epóxica_Popular" localSheetId="2">[57]Insumos!#REF!</definedName>
    <definedName name="Pintura_Epóxica_Popular" localSheetId="3">[57]Insumos!#REF!</definedName>
    <definedName name="Pintura_Epóxica_Popular" localSheetId="4">[57]Insumos!#REF!</definedName>
    <definedName name="Pintura_Epóxica_Popular" localSheetId="5">[57]Insumos!#REF!</definedName>
    <definedName name="Pintura_Epóxica_Popular" localSheetId="6">[57]Insumos!#REF!</definedName>
    <definedName name="Pintura_Epóxica_Popular" localSheetId="7">[57]Insumos!#REF!</definedName>
    <definedName name="Pintura_Epóxica_Popular">[57]Insumos!#REF!</definedName>
    <definedName name="Pintura_Epóxica_Popular_2">#N/A</definedName>
    <definedName name="Pintura_Epóxica_Popular_3">#N/A</definedName>
    <definedName name="PINTURAACRILICA">[43]Analisis!$F$67</definedName>
    <definedName name="PINTURAACRILICAAND" localSheetId="2">[119]Analisis!#REF!</definedName>
    <definedName name="PINTURAACRILICAAND" localSheetId="3">[119]Analisis!#REF!</definedName>
    <definedName name="PINTURAACRILICAAND" localSheetId="4">[119]Analisis!#REF!</definedName>
    <definedName name="PINTURAACRILICAAND" localSheetId="5">[119]Analisis!#REF!</definedName>
    <definedName name="PINTURAACRILICAAND" localSheetId="6">[119]Analisis!#REF!</definedName>
    <definedName name="PINTURAACRILICAAND" localSheetId="7">[119]Analisis!#REF!</definedName>
    <definedName name="PINTURAACRILICAAND" localSheetId="0">[119]Analisis!#REF!</definedName>
    <definedName name="PINTURAACRILICAAND">[119]Analisis!#REF!</definedName>
    <definedName name="PINTURAECONOTE">[42]Analisis!$F$107</definedName>
    <definedName name="PINTURALACA">[42]Analisis!$F$100</definedName>
    <definedName name="PINTURAMANT">[94]Analisis!$F$120</definedName>
    <definedName name="PINTURAMANTAND" localSheetId="2">[119]Analisis!#REF!</definedName>
    <definedName name="PINTURAMANTAND" localSheetId="3">[119]Analisis!#REF!</definedName>
    <definedName name="PINTURAMANTAND" localSheetId="4">[119]Analisis!#REF!</definedName>
    <definedName name="PINTURAMANTAND" localSheetId="5">[119]Analisis!#REF!</definedName>
    <definedName name="PINTURAMANTAND" localSheetId="6">[119]Analisis!#REF!</definedName>
    <definedName name="PINTURAMANTAND" localSheetId="7">[119]Analisis!#REF!</definedName>
    <definedName name="PINTURAMANTAND" localSheetId="0">[119]Analisis!#REF!</definedName>
    <definedName name="PINTURAMANTAND">[119]Analisis!#REF!</definedName>
    <definedName name="PINTURAS" localSheetId="2">#REF!</definedName>
    <definedName name="PINTURAS" localSheetId="3">#REF!</definedName>
    <definedName name="PINTURAS" localSheetId="4">#REF!</definedName>
    <definedName name="PINTURAS" localSheetId="5">#REF!</definedName>
    <definedName name="PINTURAS" localSheetId="6">#REF!</definedName>
    <definedName name="PINTURAS" localSheetId="7">#REF!</definedName>
    <definedName name="PINTURAS" localSheetId="0">#REF!</definedName>
    <definedName name="PINTURAS">#REF!</definedName>
    <definedName name="PINTURASEMIG">[43]Analisis!$F$135</definedName>
    <definedName name="PINTURASEMIGAND" localSheetId="2">[119]Analisis!#REF!</definedName>
    <definedName name="PINTURASEMIGAND" localSheetId="3">[119]Analisis!#REF!</definedName>
    <definedName name="PINTURASEMIGAND" localSheetId="4">[119]Analisis!#REF!</definedName>
    <definedName name="PINTURASEMIGAND" localSheetId="5">[119]Analisis!#REF!</definedName>
    <definedName name="PINTURASEMIGAND" localSheetId="6">[119]Analisis!#REF!</definedName>
    <definedName name="PINTURASEMIGAND" localSheetId="7">[119]Analisis!#REF!</definedName>
    <definedName name="PINTURASEMIGAND" localSheetId="0">[119]Analisis!#REF!</definedName>
    <definedName name="PINTURASEMIGAND">[119]Analisis!#REF!</definedName>
    <definedName name="PINTURASEMIGLOSS">'[140]Analisis Reclamados'!$F$10</definedName>
    <definedName name="Pinturat" localSheetId="2">#REF!</definedName>
    <definedName name="Pinturat" localSheetId="3">#REF!</definedName>
    <definedName name="Pinturat" localSheetId="4">#REF!</definedName>
    <definedName name="Pinturat" localSheetId="5">#REF!</definedName>
    <definedName name="Pinturat" localSheetId="6">#REF!</definedName>
    <definedName name="Pinturat" localSheetId="7">#REF!</definedName>
    <definedName name="Pinturat">#REF!</definedName>
    <definedName name="PINTURATRAFICO">[42]Analisis!$F$114</definedName>
    <definedName name="PIPORC30X30" localSheetId="3">[5]Mat!$D$65</definedName>
    <definedName name="PIPORC30X30" localSheetId="4">[5]Mat!$D$65</definedName>
    <definedName name="PIPORC30X30" localSheetId="5">[5]Mat!$D$65</definedName>
    <definedName name="PIPORC30X30" localSheetId="6">[5]Mat!$D$65</definedName>
    <definedName name="PIPORC30X30" localSheetId="7">[5]Mat!$D$65</definedName>
    <definedName name="PIPORC30X30" localSheetId="0">[5]Mat!$D$65</definedName>
    <definedName name="PIPORC30X30">[6]Mat!$D$65</definedName>
    <definedName name="pipu2" localSheetId="2">[25]Volumenes!#REF!</definedName>
    <definedName name="pipu2" localSheetId="3">[25]Volumenes!#REF!</definedName>
    <definedName name="pipu2" localSheetId="4">[25]Volumenes!#REF!</definedName>
    <definedName name="pipu2" localSheetId="5">[25]Volumenes!#REF!</definedName>
    <definedName name="pipu2" localSheetId="6">[25]Volumenes!#REF!</definedName>
    <definedName name="pipu2" localSheetId="7">[25]Volumenes!#REF!</definedName>
    <definedName name="pipu2">[25]Volumenes!#REF!</definedName>
    <definedName name="pipu3" localSheetId="2">[25]Volumenes!#REF!</definedName>
    <definedName name="pipu3" localSheetId="3">[25]Volumenes!#REF!</definedName>
    <definedName name="pipu3" localSheetId="4">[25]Volumenes!#REF!</definedName>
    <definedName name="pipu3" localSheetId="5">[25]Volumenes!#REF!</definedName>
    <definedName name="pipu3" localSheetId="6">[25]Volumenes!#REF!</definedName>
    <definedName name="pipu3" localSheetId="7">[25]Volumenes!#REF!</definedName>
    <definedName name="pipu3">[25]Volumenes!#REF!</definedName>
    <definedName name="pipu3y" localSheetId="2">[25]Volumenes!#REF!</definedName>
    <definedName name="pipu3y" localSheetId="4">[25]Volumenes!#REF!</definedName>
    <definedName name="pipu3y" localSheetId="7">[25]Volumenes!#REF!</definedName>
    <definedName name="pipu3y">[25]Volumenes!#REF!</definedName>
    <definedName name="pipue2" localSheetId="2">[25]Volumenes!#REF!</definedName>
    <definedName name="pipue2" localSheetId="4">[25]Volumenes!#REF!</definedName>
    <definedName name="pipue2" localSheetId="7">[25]Volumenes!#REF!</definedName>
    <definedName name="pipue2">[25]Volumenes!#REF!</definedName>
    <definedName name="Piscina" localSheetId="2">#REF!</definedName>
    <definedName name="Piscina" localSheetId="3">#REF!</definedName>
    <definedName name="Piscina" localSheetId="4">#REF!</definedName>
    <definedName name="Piscina" localSheetId="5">#REF!</definedName>
    <definedName name="Piscina" localSheetId="6">#REF!</definedName>
    <definedName name="Piscina" localSheetId="7">#REF!</definedName>
    <definedName name="Piscina">#REF!</definedName>
    <definedName name="Piscina.Crhist" localSheetId="2">[65]Análisis!#REF!</definedName>
    <definedName name="Piscina.Crhist" localSheetId="3">[65]Análisis!#REF!</definedName>
    <definedName name="Piscina.Crhist" localSheetId="4">[65]Análisis!#REF!</definedName>
    <definedName name="Piscina.Crhist" localSheetId="5">[65]Análisis!#REF!</definedName>
    <definedName name="Piscina.Crhist" localSheetId="6">[65]Análisis!#REF!</definedName>
    <definedName name="Piscina.Crhist" localSheetId="7">[65]Análisis!#REF!</definedName>
    <definedName name="Piscina.Crhist">[65]Análisis!#REF!</definedName>
    <definedName name="Piscina.Losa.Fondo" localSheetId="2">[65]Análisis!#REF!</definedName>
    <definedName name="Piscina.Losa.Fondo" localSheetId="4">[65]Análisis!#REF!</definedName>
    <definedName name="Piscina.Losa.Fondo" localSheetId="7">[65]Análisis!#REF!</definedName>
    <definedName name="Piscina.Losa.Fondo">[65]Análisis!#REF!</definedName>
    <definedName name="Piscina.Muro" localSheetId="2">[65]Análisis!#REF!</definedName>
    <definedName name="Piscina.Muro" localSheetId="4">[65]Análisis!#REF!</definedName>
    <definedName name="Piscina.Muro" localSheetId="7">[65]Análisis!#REF!</definedName>
    <definedName name="Piscina.Muro">[65]Análisis!#REF!</definedName>
    <definedName name="PiscinaKurt" localSheetId="2">[65]Análisis!#REF!</definedName>
    <definedName name="PiscinaKurt" localSheetId="4">[65]Análisis!#REF!</definedName>
    <definedName name="PiscinaKurt" localSheetId="7">[65]Análisis!#REF!</definedName>
    <definedName name="PiscinaKurt">[65]Análisis!#REF!</definedName>
    <definedName name="Pisntura.Piscina" localSheetId="2">[65]Análisis!#REF!</definedName>
    <definedName name="Pisntura.Piscina" localSheetId="4">[65]Análisis!#REF!</definedName>
    <definedName name="Pisntura.Piscina" localSheetId="7">[65]Análisis!#REF!</definedName>
    <definedName name="Pisntura.Piscina">[65]Análisis!#REF!</definedName>
    <definedName name="Piso.Baldosin30x60" localSheetId="2">[65]Análisis!#REF!</definedName>
    <definedName name="Piso.Baldosin30x60" localSheetId="4">[65]Análisis!#REF!</definedName>
    <definedName name="Piso.Baldosin30x60" localSheetId="7">[65]Análisis!#REF!</definedName>
    <definedName name="Piso.Baldosin30x60">[65]Análisis!#REF!</definedName>
    <definedName name="Piso.Ceram" localSheetId="2">#REF!</definedName>
    <definedName name="Piso.Ceram" localSheetId="3">#REF!</definedName>
    <definedName name="Piso.Ceram" localSheetId="4">#REF!</definedName>
    <definedName name="Piso.Ceram" localSheetId="5">#REF!</definedName>
    <definedName name="Piso.Ceram" localSheetId="6">#REF!</definedName>
    <definedName name="Piso.Ceram" localSheetId="7">#REF!</definedName>
    <definedName name="Piso.Ceram">#REF!</definedName>
    <definedName name="Piso.Ceram.Blanca.20x20" localSheetId="2">#REF!</definedName>
    <definedName name="Piso.Ceram.Blanca.20x20" localSheetId="4">#REF!</definedName>
    <definedName name="Piso.Ceram.Blanca.20x20" localSheetId="7">#REF!</definedName>
    <definedName name="Piso.Ceram.Blanca.20x20">#REF!</definedName>
    <definedName name="Piso.Ceram.Boston" localSheetId="2">[141]Análisis!#REF!</definedName>
    <definedName name="Piso.Ceram.Boston" localSheetId="4">[141]Análisis!#REF!</definedName>
    <definedName name="Piso.Ceram.Boston" localSheetId="7">[141]Análisis!#REF!</definedName>
    <definedName name="Piso.Ceram.Boston">[141]Análisis!#REF!</definedName>
    <definedName name="Piso.Ceram.Etrusco.30x30" localSheetId="2">#REF!</definedName>
    <definedName name="Piso.Ceram.Etrusco.30x30" localSheetId="3">#REF!</definedName>
    <definedName name="Piso.Ceram.Etrusco.30x30" localSheetId="4">#REF!</definedName>
    <definedName name="Piso.Ceram.Etrusco.30x30" localSheetId="5">#REF!</definedName>
    <definedName name="Piso.Ceram.Etrusco.30x30" localSheetId="6">#REF!</definedName>
    <definedName name="Piso.Ceram.Etrusco.30x30" localSheetId="7">#REF!</definedName>
    <definedName name="Piso.Ceram.Etrusco.30x30">#REF!</definedName>
    <definedName name="Piso.Ceram.Gres.Piso.Mezc.Antillana" localSheetId="2">[65]Análisis!#REF!</definedName>
    <definedName name="Piso.Ceram.Gres.Piso.Mezc.Antillana" localSheetId="3">[65]Análisis!#REF!</definedName>
    <definedName name="Piso.Ceram.Gres.Piso.Mezc.Antillana" localSheetId="4">[65]Análisis!#REF!</definedName>
    <definedName name="Piso.Ceram.Gres.Piso.Mezc.Antillana" localSheetId="5">[65]Análisis!#REF!</definedName>
    <definedName name="Piso.Ceram.Gres.Piso.Mezc.Antillana" localSheetId="6">[65]Análisis!#REF!</definedName>
    <definedName name="Piso.Ceram.Gres.Piso.Mezc.Antillana" localSheetId="7">[65]Análisis!#REF!</definedName>
    <definedName name="Piso.Ceram.Gres.Piso.Mezc.Antillana">[65]Análisis!#REF!</definedName>
    <definedName name="Piso.Ceram.Imperial.Gris" localSheetId="2">#REF!</definedName>
    <definedName name="Piso.Ceram.Imperial.Gris" localSheetId="3">#REF!</definedName>
    <definedName name="Piso.Ceram.Imperial.Gris" localSheetId="4">#REF!</definedName>
    <definedName name="Piso.Ceram.Imperial.Gris" localSheetId="5">#REF!</definedName>
    <definedName name="Piso.Ceram.Imperial.Gris" localSheetId="6">#REF!</definedName>
    <definedName name="Piso.Ceram.Imperial.Gris" localSheetId="7">#REF!</definedName>
    <definedName name="Piso.Ceram.Imperial.Gris">#REF!</definedName>
    <definedName name="Piso.Ceram.Ines.Gris" localSheetId="2">#REF!</definedName>
    <definedName name="Piso.Ceram.Ines.Gris" localSheetId="4">#REF!</definedName>
    <definedName name="Piso.Ceram.Ines.Gris" localSheetId="7">#REF!</definedName>
    <definedName name="Piso.Ceram.Ines.Gris">#REF!</definedName>
    <definedName name="Piso.Ceram.Nevada.33x33" localSheetId="2">#REF!</definedName>
    <definedName name="Piso.Ceram.Nevada.33x33" localSheetId="4">#REF!</definedName>
    <definedName name="Piso.Ceram.Nevada.33x33" localSheetId="7">#REF!</definedName>
    <definedName name="Piso.Ceram.Nevada.33x33">#REF!</definedName>
    <definedName name="Piso.Ceram.Serv.">[60]Análisis!$D$580</definedName>
    <definedName name="Piso.Ceram.Ultra.Bco." localSheetId="2">#REF!</definedName>
    <definedName name="Piso.Ceram.Ultra.Bco." localSheetId="3">#REF!</definedName>
    <definedName name="Piso.Ceram.Ultra.Bco." localSheetId="4">#REF!</definedName>
    <definedName name="Piso.Ceram.Ultra.Bco." localSheetId="5">#REF!</definedName>
    <definedName name="Piso.Ceram.Ultra.Bco." localSheetId="6">#REF!</definedName>
    <definedName name="Piso.Ceram.Ultra.Bco." localSheetId="7">#REF!</definedName>
    <definedName name="Piso.Ceram.Ultra.Bco.">#REF!</definedName>
    <definedName name="Piso.Cerámica" localSheetId="2">[65]Análisis!#REF!</definedName>
    <definedName name="Piso.Cerámica" localSheetId="3">[65]Análisis!#REF!</definedName>
    <definedName name="Piso.Cerámica" localSheetId="4">[65]Análisis!#REF!</definedName>
    <definedName name="Piso.Cerámica" localSheetId="5">[65]Análisis!#REF!</definedName>
    <definedName name="Piso.Cerámica" localSheetId="6">[65]Análisis!#REF!</definedName>
    <definedName name="Piso.Cerámica" localSheetId="7">[65]Análisis!#REF!</definedName>
    <definedName name="Piso.Cerámica">[65]Análisis!#REF!</definedName>
    <definedName name="Piso.Ceramica.A">[60]Análisis!$D$522</definedName>
    <definedName name="piso.ceramica.antideslizante" localSheetId="2">#REF!</definedName>
    <definedName name="piso.ceramica.antideslizante" localSheetId="3">#REF!</definedName>
    <definedName name="piso.ceramica.antideslizante" localSheetId="4">#REF!</definedName>
    <definedName name="piso.ceramica.antideslizante" localSheetId="5">#REF!</definedName>
    <definedName name="piso.ceramica.antideslizante" localSheetId="6">#REF!</definedName>
    <definedName name="piso.ceramica.antideslizante" localSheetId="7">#REF!</definedName>
    <definedName name="piso.ceramica.antideslizante">#REF!</definedName>
    <definedName name="Piso.Ceramica.B">[60]Análisis!$D$541</definedName>
    <definedName name="Piso.Ceramica.C">[60]Análisis!$D$560</definedName>
    <definedName name="Piso.Cerámica.Importada" localSheetId="2">#REF!</definedName>
    <definedName name="Piso.Cerámica.Importada" localSheetId="3">#REF!</definedName>
    <definedName name="Piso.Cerámica.Importada" localSheetId="4">#REF!</definedName>
    <definedName name="Piso.Cerámica.Importada" localSheetId="5">#REF!</definedName>
    <definedName name="Piso.Cerámica.Importada" localSheetId="6">#REF!</definedName>
    <definedName name="Piso.Cerámica.Importada" localSheetId="7">#REF!</definedName>
    <definedName name="Piso.Cerámica.Importada">#REF!</definedName>
    <definedName name="Piso.Cerámica.Mezc.Antillana" localSheetId="2">[65]Análisis!#REF!</definedName>
    <definedName name="Piso.Cerámica.Mezc.Antillana" localSheetId="3">[65]Análisis!#REF!</definedName>
    <definedName name="Piso.Cerámica.Mezc.Antillana" localSheetId="4">[65]Análisis!#REF!</definedName>
    <definedName name="Piso.Cerámica.Mezc.Antillana" localSheetId="5">[65]Análisis!#REF!</definedName>
    <definedName name="Piso.Cerámica.Mezc.Antillana" localSheetId="6">[65]Análisis!#REF!</definedName>
    <definedName name="Piso.Cerámica.Mezc.Antillana" localSheetId="7">[65]Análisis!#REF!</definedName>
    <definedName name="Piso.Cerámica.Mezc.Antillana">[65]Análisis!#REF!</definedName>
    <definedName name="piso.de.marmol" localSheetId="2">#REF!</definedName>
    <definedName name="piso.de.marmol" localSheetId="3">#REF!</definedName>
    <definedName name="piso.de.marmol" localSheetId="4">#REF!</definedName>
    <definedName name="piso.de.marmol" localSheetId="5">#REF!</definedName>
    <definedName name="piso.de.marmol" localSheetId="6">#REF!</definedName>
    <definedName name="piso.de.marmol" localSheetId="7">#REF!</definedName>
    <definedName name="piso.de.marmol">#REF!</definedName>
    <definedName name="Piso.Granimarmol" localSheetId="2">#REF!</definedName>
    <definedName name="Piso.Granimarmol" localSheetId="4">#REF!</definedName>
    <definedName name="Piso.Granimarmol" localSheetId="7">#REF!</definedName>
    <definedName name="Piso.Granimarmol">#REF!</definedName>
    <definedName name="Piso.Granito.Blanco" localSheetId="2">#REF!</definedName>
    <definedName name="Piso.Granito.Blanco" localSheetId="4">#REF!</definedName>
    <definedName name="Piso.Granito.Blanco" localSheetId="7">#REF!</definedName>
    <definedName name="Piso.Granito.Blanco">#REF!</definedName>
    <definedName name="piso.granito.ext.crema">[60]Análisis!$D$415</definedName>
    <definedName name="piso.granito.ext.rosado">[60]Análisis!$D$427</definedName>
    <definedName name="piso.granito.ext.rozado">[60]Análisis!$D$427</definedName>
    <definedName name="Piso.granito.fondo.blanco">[60]Análisis!$D$449</definedName>
    <definedName name="Piso.granito.fondo.gris">[60]Análisis!$D$460</definedName>
    <definedName name="piso.granito.p.exterior.rojo">[60]Análisis!$D$438</definedName>
    <definedName name="piso.granito.p.exterior.rosado">[60]Análisis!$D$438</definedName>
    <definedName name="Piso.Horm.10cm.Sin.Malla" localSheetId="2">#REF!</definedName>
    <definedName name="Piso.Horm.10cm.Sin.Malla" localSheetId="3">#REF!</definedName>
    <definedName name="Piso.Horm.10cm.Sin.Malla" localSheetId="4">#REF!</definedName>
    <definedName name="Piso.Horm.10cm.Sin.Malla" localSheetId="5">#REF!</definedName>
    <definedName name="Piso.Horm.10cm.Sin.Malla" localSheetId="6">#REF!</definedName>
    <definedName name="Piso.Horm.10cm.Sin.Malla" localSheetId="7">#REF!</definedName>
    <definedName name="Piso.Horm.10cm.Sin.Malla">#REF!</definedName>
    <definedName name="Piso.Horm.Estampado" localSheetId="2">#REF!</definedName>
    <definedName name="Piso.Horm.Estampado" localSheetId="4">#REF!</definedName>
    <definedName name="Piso.Horm.Estampado" localSheetId="7">#REF!</definedName>
    <definedName name="Piso.Horm.Estampado">#REF!</definedName>
    <definedName name="Piso.loseta.cemento.25x25" localSheetId="2">#REF!</definedName>
    <definedName name="Piso.loseta.cemento.25x25" localSheetId="4">#REF!</definedName>
    <definedName name="Piso.loseta.cemento.25x25" localSheetId="7">#REF!</definedName>
    <definedName name="Piso.loseta.cemento.25x25">#REF!</definedName>
    <definedName name="Piso.Madera.Teka" localSheetId="2">#REF!</definedName>
    <definedName name="Piso.Madera.Teka" localSheetId="4">#REF!</definedName>
    <definedName name="Piso.Madera.Teka" localSheetId="7">#REF!</definedName>
    <definedName name="Piso.Madera.Teka">#REF!</definedName>
    <definedName name="Piso.marmol.A.20x40" localSheetId="2">#REF!</definedName>
    <definedName name="Piso.marmol.A.20x40" localSheetId="4">#REF!</definedName>
    <definedName name="Piso.marmol.A.20x40" localSheetId="7">#REF!</definedName>
    <definedName name="Piso.marmol.A.20x40">#REF!</definedName>
    <definedName name="Piso.marmol.A.40x40" localSheetId="2">#REF!</definedName>
    <definedName name="Piso.marmol.A.40x40" localSheetId="4">#REF!</definedName>
    <definedName name="Piso.marmol.A.40x40" localSheetId="7">#REF!</definedName>
    <definedName name="Piso.marmol.A.40x40">#REF!</definedName>
    <definedName name="Piso.Marmol.B.40x40" localSheetId="2">#REF!</definedName>
    <definedName name="Piso.Marmol.B.40x40" localSheetId="4">#REF!</definedName>
    <definedName name="Piso.Marmol.B.40x40" localSheetId="7">#REF!</definedName>
    <definedName name="Piso.Marmol.B.40x40">#REF!</definedName>
    <definedName name="piso.marmol.crema" localSheetId="2">#REF!</definedName>
    <definedName name="piso.marmol.crema" localSheetId="4">#REF!</definedName>
    <definedName name="piso.marmol.crema" localSheetId="7">#REF!</definedName>
    <definedName name="piso.marmol.crema">#REF!</definedName>
    <definedName name="Piso.Mármol.crema" localSheetId="2">[65]Análisis!#REF!</definedName>
    <definedName name="Piso.Mármol.crema" localSheetId="4">[65]Análisis!#REF!</definedName>
    <definedName name="Piso.Mármol.crema" localSheetId="7">[65]Análisis!#REF!</definedName>
    <definedName name="Piso.Mármol.crema">[65]Análisis!#REF!</definedName>
    <definedName name="Piso.marmol.Tipo.B" localSheetId="2">#REF!</definedName>
    <definedName name="Piso.marmol.Tipo.B" localSheetId="3">#REF!</definedName>
    <definedName name="Piso.marmol.Tipo.B" localSheetId="4">#REF!</definedName>
    <definedName name="Piso.marmol.Tipo.B" localSheetId="5">#REF!</definedName>
    <definedName name="Piso.marmol.Tipo.B" localSheetId="6">#REF!</definedName>
    <definedName name="Piso.marmol.Tipo.B" localSheetId="7">#REF!</definedName>
    <definedName name="Piso.marmol.Tipo.B">#REF!</definedName>
    <definedName name="piso.mosaico.25x25">[99]Análisis!$D$1256</definedName>
    <definedName name="piso.porcelanato.40x40">[60]Análisis!$D$491</definedName>
    <definedName name="Piso.Quary.Tile" localSheetId="2">#REF!</definedName>
    <definedName name="Piso.Quary.Tile" localSheetId="3">#REF!</definedName>
    <definedName name="Piso.Quary.Tile" localSheetId="4">#REF!</definedName>
    <definedName name="Piso.Quary.Tile" localSheetId="5">#REF!</definedName>
    <definedName name="Piso.Quary.Tile" localSheetId="6">#REF!</definedName>
    <definedName name="Piso.Quary.Tile" localSheetId="7">#REF!</definedName>
    <definedName name="Piso.Quary.Tile">#REF!</definedName>
    <definedName name="Piso.Vibrazo.Blanco30x30" localSheetId="2">#REF!</definedName>
    <definedName name="Piso.Vibrazo.Blanco30x30" localSheetId="4">#REF!</definedName>
    <definedName name="Piso.Vibrazo.Blanco30x30" localSheetId="7">#REF!</definedName>
    <definedName name="Piso.Vibrazo.Blanco30x30">#REF!</definedName>
    <definedName name="piso_asept" localSheetId="2">#REF!</definedName>
    <definedName name="piso_asept" localSheetId="4">#REF!</definedName>
    <definedName name="piso_asept" localSheetId="7">#REF!</definedName>
    <definedName name="piso_asept">#REF!</definedName>
    <definedName name="PISO_GRANITO_FONDO_BCO">[79]INSU!$B$103</definedName>
    <definedName name="PISO01" localSheetId="2">#REF!</definedName>
    <definedName name="PISO01" localSheetId="3">#REF!</definedName>
    <definedName name="PISO01" localSheetId="4">#REF!</definedName>
    <definedName name="PISO01" localSheetId="5">#REF!</definedName>
    <definedName name="PISO01" localSheetId="6">#REF!</definedName>
    <definedName name="PISO01" localSheetId="7">#REF!</definedName>
    <definedName name="PISO01" localSheetId="0">#REF!</definedName>
    <definedName name="PISO01">#REF!</definedName>
    <definedName name="PISO09" localSheetId="2">#REF!</definedName>
    <definedName name="PISO09" localSheetId="4">#REF!</definedName>
    <definedName name="PISO09" localSheetId="7">#REF!</definedName>
    <definedName name="PISO09">#REF!</definedName>
    <definedName name="PISOADO50080G" localSheetId="2">#REF!</definedName>
    <definedName name="PISOADO50080G" localSheetId="4">#REF!</definedName>
    <definedName name="PISOADO50080G" localSheetId="5">#REF!</definedName>
    <definedName name="PISOADO50080G" localSheetId="6">#REF!</definedName>
    <definedName name="PISOADO50080G" localSheetId="7">#REF!</definedName>
    <definedName name="PISOADO50080G">#REF!</definedName>
    <definedName name="PISOADO50080R" localSheetId="2">#REF!</definedName>
    <definedName name="PISOADO50080R" localSheetId="4">#REF!</definedName>
    <definedName name="PISOADO50080R" localSheetId="5">#REF!</definedName>
    <definedName name="PISOADO50080R" localSheetId="6">#REF!</definedName>
    <definedName name="PISOADO50080R" localSheetId="7">#REF!</definedName>
    <definedName name="PISOADO50080R">#REF!</definedName>
    <definedName name="PISOADO511G" localSheetId="2">#REF!</definedName>
    <definedName name="PISOADO511G" localSheetId="4">#REF!</definedName>
    <definedName name="PISOADO511G" localSheetId="5">#REF!</definedName>
    <definedName name="PISOADO511G" localSheetId="6">#REF!</definedName>
    <definedName name="PISOADO511G" localSheetId="7">#REF!</definedName>
    <definedName name="PISOADO511G">#REF!</definedName>
    <definedName name="PISOADO511R" localSheetId="2">#REF!</definedName>
    <definedName name="PISOADO511R" localSheetId="4">#REF!</definedName>
    <definedName name="PISOADO511R" localSheetId="5">#REF!</definedName>
    <definedName name="PISOADO511R" localSheetId="6">#REF!</definedName>
    <definedName name="PISOADO511R" localSheetId="7">#REF!</definedName>
    <definedName name="PISOADO511R">#REF!</definedName>
    <definedName name="PISOADO604G" localSheetId="2">#REF!</definedName>
    <definedName name="PISOADO604G" localSheetId="4">#REF!</definedName>
    <definedName name="PISOADO604G" localSheetId="5">#REF!</definedName>
    <definedName name="PISOADO604G" localSheetId="6">#REF!</definedName>
    <definedName name="PISOADO604G" localSheetId="7">#REF!</definedName>
    <definedName name="PISOADO604G">#REF!</definedName>
    <definedName name="PISOADO604R" localSheetId="2">#REF!</definedName>
    <definedName name="PISOADO604R" localSheetId="4">#REF!</definedName>
    <definedName name="PISOADO604R" localSheetId="5">#REF!</definedName>
    <definedName name="PISOADO604R" localSheetId="6">#REF!</definedName>
    <definedName name="PISOADO604R" localSheetId="7">#REF!</definedName>
    <definedName name="PISOADO604R">#REF!</definedName>
    <definedName name="PISOADOCLAGRIS" localSheetId="2">#REF!</definedName>
    <definedName name="PISOADOCLAGRIS" localSheetId="4">#REF!</definedName>
    <definedName name="PISOADOCLAGRIS" localSheetId="7">#REF!</definedName>
    <definedName name="PISOADOCLAGRIS">#REF!</definedName>
    <definedName name="PISOADOCLAQUEM" localSheetId="2">#REF!</definedName>
    <definedName name="PISOADOCLAQUEM" localSheetId="4">#REF!</definedName>
    <definedName name="PISOADOCLAQUEM" localSheetId="7">#REF!</definedName>
    <definedName name="PISOADOCLAQUEM">#REF!</definedName>
    <definedName name="PISOADOCLAROJO" localSheetId="2">#REF!</definedName>
    <definedName name="PISOADOCLAROJO" localSheetId="4">#REF!</definedName>
    <definedName name="PISOADOCLAROJO" localSheetId="7">#REF!</definedName>
    <definedName name="PISOADOCLAROJO">#REF!</definedName>
    <definedName name="PISOADOCOLGRIS" localSheetId="2">#REF!</definedName>
    <definedName name="PISOADOCOLGRIS" localSheetId="4">#REF!</definedName>
    <definedName name="PISOADOCOLGRIS" localSheetId="7">#REF!</definedName>
    <definedName name="PISOADOCOLGRIS">#REF!</definedName>
    <definedName name="PISOADOCOLROJO" localSheetId="2">#REF!</definedName>
    <definedName name="PISOADOCOLROJO" localSheetId="4">#REF!</definedName>
    <definedName name="PISOADOCOLROJO" localSheetId="7">#REF!</definedName>
    <definedName name="PISOADOCOLROJO">#REF!</definedName>
    <definedName name="PISOADOMEDGRIS" localSheetId="2">#REF!</definedName>
    <definedName name="PISOADOMEDGRIS" localSheetId="4">#REF!</definedName>
    <definedName name="PISOADOMEDGRIS" localSheetId="7">#REF!</definedName>
    <definedName name="PISOADOMEDGRIS">#REF!</definedName>
    <definedName name="PISOADOMEDQUEM" localSheetId="2">#REF!</definedName>
    <definedName name="PISOADOMEDQUEM" localSheetId="4">#REF!</definedName>
    <definedName name="PISOADOMEDQUEM" localSheetId="7">#REF!</definedName>
    <definedName name="PISOADOMEDQUEM">#REF!</definedName>
    <definedName name="PISOADOMEDROJO" localSheetId="2">#REF!</definedName>
    <definedName name="PISOADOMEDROJO" localSheetId="4">#REF!</definedName>
    <definedName name="PISOADOMEDROJO" localSheetId="7">#REF!</definedName>
    <definedName name="PISOADOMEDROJO">#REF!</definedName>
    <definedName name="pisoasept" localSheetId="3">'[126]PRESUPUESTO DE TERMINACION'!$G$123</definedName>
    <definedName name="pisoasept" localSheetId="4">'[126]PRESUPUESTO DE TERMINACION'!$G$123</definedName>
    <definedName name="pisoasept" localSheetId="5">'[126]PRESUPUESTO DE TERMINACION'!$G$123</definedName>
    <definedName name="pisoasept" localSheetId="6">'[126]PRESUPUESTO DE TERMINACION'!$G$123</definedName>
    <definedName name="pisoasept" localSheetId="7">'[126]PRESUPUESTO DE TERMINACION'!$G$123</definedName>
    <definedName name="pisoasept" localSheetId="0">'[126]PRESUPUESTO DE TERMINACION'!$G$123</definedName>
    <definedName name="pisoasept">'[127]PRESUPUESTO DE TERMINACION'!$G$123</definedName>
    <definedName name="PISOCERAMICA">[43]Analisis!$F$1487</definedName>
    <definedName name="pisofro">[71]Analisis!$E$1227</definedName>
    <definedName name="PISOGRA1233030BCO" localSheetId="2">#REF!</definedName>
    <definedName name="PISOGRA1233030BCO" localSheetId="3">#REF!</definedName>
    <definedName name="PISOGRA1233030BCO" localSheetId="4">#REF!</definedName>
    <definedName name="PISOGRA1233030BCO" localSheetId="5">#REF!</definedName>
    <definedName name="PISOGRA1233030BCO" localSheetId="6">#REF!</definedName>
    <definedName name="PISOGRA1233030BCO" localSheetId="7">#REF!</definedName>
    <definedName name="PISOGRA1233030BCO" localSheetId="0">#REF!</definedName>
    <definedName name="PISOGRA1233030BCO">#REF!</definedName>
    <definedName name="PISOGRA1233030GRIS" localSheetId="2">#REF!</definedName>
    <definedName name="PISOGRA1233030GRIS" localSheetId="4">#REF!</definedName>
    <definedName name="PISOGRA1233030GRIS" localSheetId="7">#REF!</definedName>
    <definedName name="PISOGRA1233030GRIS">#REF!</definedName>
    <definedName name="PISOGRA1234040BCO" localSheetId="2">#REF!</definedName>
    <definedName name="PISOGRA1234040BCO" localSheetId="4">#REF!</definedName>
    <definedName name="PISOGRA1234040BCO" localSheetId="7">#REF!</definedName>
    <definedName name="PISOGRA1234040BCO">#REF!</definedName>
    <definedName name="PISOGRAPROY4040" localSheetId="2">#REF!</definedName>
    <definedName name="PISOGRAPROY4040" localSheetId="4">#REF!</definedName>
    <definedName name="PISOGRAPROY4040" localSheetId="7">#REF!</definedName>
    <definedName name="PISOGRAPROY4040">#REF!</definedName>
    <definedName name="PISOHFV10" localSheetId="2">#REF!</definedName>
    <definedName name="PISOHFV10" localSheetId="4">#REF!</definedName>
    <definedName name="PISOHFV10" localSheetId="7">#REF!</definedName>
    <definedName name="PISOHFV10">#REF!</definedName>
    <definedName name="PISOLADEXAPEQ" localSheetId="2">#REF!</definedName>
    <definedName name="PISOLADEXAPEQ" localSheetId="4">#REF!</definedName>
    <definedName name="PISOLADEXAPEQ" localSheetId="7">#REF!</definedName>
    <definedName name="PISOLADEXAPEQ">#REF!</definedName>
    <definedName name="PISOLADFERIAPEQ" localSheetId="2">#REF!</definedName>
    <definedName name="PISOLADFERIAPEQ" localSheetId="4">#REF!</definedName>
    <definedName name="PISOLADFERIAPEQ" localSheetId="7">#REF!</definedName>
    <definedName name="PISOLADFERIAPEQ">#REF!</definedName>
    <definedName name="PISOMOSROJ2525" localSheetId="2">#REF!</definedName>
    <definedName name="PISOMOSROJ2525" localSheetId="4">#REF!</definedName>
    <definedName name="PISOMOSROJ2525" localSheetId="7">#REF!</definedName>
    <definedName name="PISOMOSROJ2525">#REF!</definedName>
    <definedName name="PISOPORCELANATO">[43]Analisis!$F$1497</definedName>
    <definedName name="PISOPUL10" localSheetId="2">#REF!</definedName>
    <definedName name="PISOPUL10" localSheetId="3">#REF!</definedName>
    <definedName name="PISOPUL10" localSheetId="4">#REF!</definedName>
    <definedName name="PISOPUL10" localSheetId="5">#REF!</definedName>
    <definedName name="PISOPUL10" localSheetId="6">#REF!</definedName>
    <definedName name="PISOPUL10" localSheetId="7">#REF!</definedName>
    <definedName name="PISOPUL10" localSheetId="0">#REF!</definedName>
    <definedName name="PISOPUL10">#REF!</definedName>
    <definedName name="PISOS" localSheetId="2">#REF!</definedName>
    <definedName name="PISOS" localSheetId="4">#REF!</definedName>
    <definedName name="PISOS" localSheetId="5">#REF!</definedName>
    <definedName name="PISOS" localSheetId="6">#REF!</definedName>
    <definedName name="PISOS" localSheetId="7">#REF!</definedName>
    <definedName name="PISOS">#REF!</definedName>
    <definedName name="PISOS_AN" localSheetId="2">#REF!</definedName>
    <definedName name="PISOS_AN" localSheetId="4">#REF!</definedName>
    <definedName name="PISOS_AN" localSheetId="7">#REF!</definedName>
    <definedName name="PISOS_AN">#REF!</definedName>
    <definedName name="PITACRILLICA" localSheetId="2">#REF!</definedName>
    <definedName name="PITACRILLICA" localSheetId="3">#REF!</definedName>
    <definedName name="PITACRILLICA" localSheetId="4">#REF!</definedName>
    <definedName name="PITACRILLICA" localSheetId="5">#REF!</definedName>
    <definedName name="PITACRILLICA" localSheetId="6">#REF!</definedName>
    <definedName name="PITACRILLICA" localSheetId="7">#REF!</definedName>
    <definedName name="PITACRILLICA" localSheetId="0">#REF!</definedName>
    <definedName name="PITACRILLICA">#REF!</definedName>
    <definedName name="PITECONOMICA" localSheetId="2">#REF!</definedName>
    <definedName name="PITECONOMICA" localSheetId="3">#REF!</definedName>
    <definedName name="PITECONOMICA" localSheetId="4">#REF!</definedName>
    <definedName name="PITECONOMICA" localSheetId="5">#REF!</definedName>
    <definedName name="PITECONOMICA" localSheetId="6">#REF!</definedName>
    <definedName name="PITECONOMICA" localSheetId="7">#REF!</definedName>
    <definedName name="PITECONOMICA" localSheetId="0">#REF!</definedName>
    <definedName name="PITECONOMICA">#REF!</definedName>
    <definedName name="pitesmalte" localSheetId="2">#REF!</definedName>
    <definedName name="pitesmalte" localSheetId="3">#REF!</definedName>
    <definedName name="pitesmalte" localSheetId="4">#REF!</definedName>
    <definedName name="pitesmalte" localSheetId="5">#REF!</definedName>
    <definedName name="pitesmalte" localSheetId="6">#REF!</definedName>
    <definedName name="pitesmalte" localSheetId="7">#REF!</definedName>
    <definedName name="pitesmalte" localSheetId="0">#REF!</definedName>
    <definedName name="pitesmalte">#REF!</definedName>
    <definedName name="PITMANTENIMIENTO" localSheetId="2">#REF!</definedName>
    <definedName name="PITMANTENIMIENTO" localSheetId="3">#REF!</definedName>
    <definedName name="PITMANTENIMIENTO" localSheetId="4">#REF!</definedName>
    <definedName name="PITMANTENIMIENTO" localSheetId="5">#REF!</definedName>
    <definedName name="PITMANTENIMIENTO" localSheetId="6">#REF!</definedName>
    <definedName name="PITMANTENIMIENTO" localSheetId="7">#REF!</definedName>
    <definedName name="PITMANTENIMIENTO" localSheetId="0">#REF!</definedName>
    <definedName name="PITMANTENIMIENTO">#REF!</definedName>
    <definedName name="pitoxidoverde" localSheetId="2">#REF!</definedName>
    <definedName name="pitoxidoverde" localSheetId="3">#REF!</definedName>
    <definedName name="pitoxidoverde" localSheetId="4">#REF!</definedName>
    <definedName name="pitoxidoverde" localSheetId="5">#REF!</definedName>
    <definedName name="pitoxidoverde" localSheetId="6">#REF!</definedName>
    <definedName name="pitoxidoverde" localSheetId="7">#REF!</definedName>
    <definedName name="pitoxidoverde" localSheetId="0">#REF!</definedName>
    <definedName name="pitoxidoverde">#REF!</definedName>
    <definedName name="PITSATINADA" localSheetId="2">#REF!</definedName>
    <definedName name="PITSATINADA" localSheetId="3">#REF!</definedName>
    <definedName name="PITSATINADA" localSheetId="4">#REF!</definedName>
    <definedName name="PITSATINADA" localSheetId="5">#REF!</definedName>
    <definedName name="PITSATINADA" localSheetId="6">#REF!</definedName>
    <definedName name="PITSATINADA" localSheetId="7">#REF!</definedName>
    <definedName name="PITSATINADA" localSheetId="0">#REF!</definedName>
    <definedName name="PITSATINADA">#REF!</definedName>
    <definedName name="pitsemiglos" localSheetId="2">#REF!</definedName>
    <definedName name="pitsemiglos" localSheetId="3">#REF!</definedName>
    <definedName name="pitsemiglos" localSheetId="4">#REF!</definedName>
    <definedName name="pitsemiglos" localSheetId="5">#REF!</definedName>
    <definedName name="pitsemiglos" localSheetId="6">#REF!</definedName>
    <definedName name="pitsemiglos" localSheetId="7">#REF!</definedName>
    <definedName name="pitsemiglos" localSheetId="0">#REF!</definedName>
    <definedName name="pitsemiglos">#REF!</definedName>
    <definedName name="pive2" localSheetId="2">[25]Volumenes!#REF!</definedName>
    <definedName name="pive2" localSheetId="4">[25]Volumenes!#REF!</definedName>
    <definedName name="pive2" localSheetId="7">[25]Volumenes!#REF!</definedName>
    <definedName name="pive2">[25]Volumenes!#REF!</definedName>
    <definedName name="pive3" localSheetId="2">[25]Volumenes!#REF!</definedName>
    <definedName name="pive3" localSheetId="4">[25]Volumenes!#REF!</definedName>
    <definedName name="pive3" localSheetId="7">[25]Volumenes!#REF!</definedName>
    <definedName name="pive3">[25]Volumenes!#REF!</definedName>
    <definedName name="pive3y" localSheetId="2">[25]Volumenes!#REF!</definedName>
    <definedName name="pive3y" localSheetId="4">[25]Volumenes!#REF!</definedName>
    <definedName name="pive3y" localSheetId="7">[25]Volumenes!#REF!</definedName>
    <definedName name="pive3y">[25]Volumenes!#REF!</definedName>
    <definedName name="piven2" localSheetId="2">[25]Volumenes!#REF!</definedName>
    <definedName name="piven2" localSheetId="4">[25]Volumenes!#REF!</definedName>
    <definedName name="piven2" localSheetId="7">[25]Volumenes!#REF!</definedName>
    <definedName name="piven2">[25]Volumenes!#REF!</definedName>
    <definedName name="PL" localSheetId="2">[32]A!#REF!</definedName>
    <definedName name="PL" localSheetId="3">[32]A!#REF!</definedName>
    <definedName name="PL" localSheetId="4">[32]A!#REF!</definedName>
    <definedName name="PL" localSheetId="5">[32]A!#REF!</definedName>
    <definedName name="PL" localSheetId="6">[32]A!#REF!</definedName>
    <definedName name="PL" localSheetId="7">[32]A!#REF!</definedName>
    <definedName name="PL" localSheetId="0">[32]A!#REF!</definedName>
    <definedName name="PL">[32]A!#REF!</definedName>
    <definedName name="PLADRILLO2X2X8" localSheetId="2">#REF!</definedName>
    <definedName name="PLADRILLO2X2X8" localSheetId="3">#REF!</definedName>
    <definedName name="PLADRILLO2X2X8" localSheetId="4">#REF!</definedName>
    <definedName name="PLADRILLO2X2X8" localSheetId="5">#REF!</definedName>
    <definedName name="PLADRILLO2X2X8" localSheetId="6">#REF!</definedName>
    <definedName name="PLADRILLO2X2X8" localSheetId="7">#REF!</definedName>
    <definedName name="PLADRILLO2X2X8" localSheetId="0">#REF!</definedName>
    <definedName name="PLADRILLO2X2X8">#REF!</definedName>
    <definedName name="PLADRILLO2X4X8" localSheetId="2">#REF!</definedName>
    <definedName name="PLADRILLO2X4X8" localSheetId="4">#REF!</definedName>
    <definedName name="PLADRILLO2X4X8" localSheetId="7">#REF!</definedName>
    <definedName name="PLADRILLO2X4X8">#REF!</definedName>
    <definedName name="plafon" localSheetId="2">'[25]anal term'!#REF!</definedName>
    <definedName name="plafon" localSheetId="4">'[25]anal term'!#REF!</definedName>
    <definedName name="plafon" localSheetId="7">'[25]anal term'!#REF!</definedName>
    <definedName name="plafon">'[25]anal term'!#REF!</definedName>
    <definedName name="plafon.pvc.hache" localSheetId="2">#REF!</definedName>
    <definedName name="plafon.pvc.hache" localSheetId="3">#REF!</definedName>
    <definedName name="plafon.pvc.hache" localSheetId="4">#REF!</definedName>
    <definedName name="plafon.pvc.hache" localSheetId="5">#REF!</definedName>
    <definedName name="plafon.pvc.hache" localSheetId="6">#REF!</definedName>
    <definedName name="plafon.pvc.hache" localSheetId="7">#REF!</definedName>
    <definedName name="plafon.pvc.hache">#REF!</definedName>
    <definedName name="plafon.pvc.varece" localSheetId="2">#REF!</definedName>
    <definedName name="plafon.pvc.varece" localSheetId="4">#REF!</definedName>
    <definedName name="plafon.pvc.varece" localSheetId="7">#REF!</definedName>
    <definedName name="plafon.pvc.varece">#REF!</definedName>
    <definedName name="plafond.antihumeda" localSheetId="2">#REF!</definedName>
    <definedName name="plafond.antihumeda" localSheetId="4">#REF!</definedName>
    <definedName name="plafond.antihumeda" localSheetId="7">#REF!</definedName>
    <definedName name="plafond.antihumeda">#REF!</definedName>
    <definedName name="Plafond.PVC" localSheetId="2">#REF!</definedName>
    <definedName name="Plafond.PVC" localSheetId="4">#REF!</definedName>
    <definedName name="Plafond.PVC" localSheetId="7">#REF!</definedName>
    <definedName name="Plafond.PVC">#REF!</definedName>
    <definedName name="plafond.sheetrock">'[102]Plafond Sheetrock'!$E$54</definedName>
    <definedName name="plafondasept" localSheetId="3">'[126]PRESUPUESTO DE TERMINACION'!$G$124</definedName>
    <definedName name="plafondasept" localSheetId="4">'[126]PRESUPUESTO DE TERMINACION'!$G$124</definedName>
    <definedName name="plafondasept" localSheetId="5">'[126]PRESUPUESTO DE TERMINACION'!$G$124</definedName>
    <definedName name="plafondasept" localSheetId="6">'[126]PRESUPUESTO DE TERMINACION'!$G$124</definedName>
    <definedName name="plafondasept" localSheetId="7">'[126]PRESUPUESTO DE TERMINACION'!$G$124</definedName>
    <definedName name="plafondasept" localSheetId="0">'[126]PRESUPUESTO DE TERMINACION'!$G$124</definedName>
    <definedName name="plafondasept">'[127]PRESUPUESTO DE TERMINACION'!$G$124</definedName>
    <definedName name="PLAJ4040GRI" localSheetId="2">#REF!</definedName>
    <definedName name="PLAJ4040GRI" localSheetId="3">#REF!</definedName>
    <definedName name="PLAJ4040GRI" localSheetId="4">#REF!</definedName>
    <definedName name="PLAJ4040GRI" localSheetId="5">#REF!</definedName>
    <definedName name="PLAJ4040GRI" localSheetId="6">#REF!</definedName>
    <definedName name="PLAJ4040GRI" localSheetId="7">#REF!</definedName>
    <definedName name="PLAJ4040GRI" localSheetId="0">#REF!</definedName>
    <definedName name="PLAJ4040GRI">#REF!</definedName>
    <definedName name="PLAMPARAFLUORES24" localSheetId="2">#REF!</definedName>
    <definedName name="PLAMPARAFLUORES24" localSheetId="4">#REF!</definedName>
    <definedName name="PLAMPARAFLUORES24" localSheetId="7">#REF!</definedName>
    <definedName name="PLAMPARAFLUORES24">#REF!</definedName>
    <definedName name="PLAMPARAFLUORESSUP2TDIFTRANS" localSheetId="2">#REF!</definedName>
    <definedName name="PLAMPARAFLUORESSUP2TDIFTRANS" localSheetId="4">#REF!</definedName>
    <definedName name="PLAMPARAFLUORESSUP2TDIFTRANS" localSheetId="7">#REF!</definedName>
    <definedName name="PLAMPARAFLUORESSUP2TDIFTRANS">#REF!</definedName>
    <definedName name="Plancha_de_Plywood_4_x8_x3_4" localSheetId="2">#REF!</definedName>
    <definedName name="Plancha_de_Plywood_4_x8_x3_4" localSheetId="4">#REF!</definedName>
    <definedName name="Plancha_de_Plywood_4_x8_x3_4" localSheetId="7">#REF!</definedName>
    <definedName name="Plancha_de_Plywood_4_x8_x3_4">#REF!</definedName>
    <definedName name="Plancha_de_Plywood_4_x8_x3_4_2">#N/A</definedName>
    <definedName name="Plancha_de_Plywood_4_x8_x3_4_3">#N/A</definedName>
    <definedName name="planta.electrica500w">[60]Resumen!$D$25</definedName>
    <definedName name="Planta.Tratamiento" localSheetId="2">#REF!</definedName>
    <definedName name="Planta.Tratamiento" localSheetId="3">#REF!</definedName>
    <definedName name="Planta.Tratamiento" localSheetId="4">#REF!</definedName>
    <definedName name="Planta.Tratamiento" localSheetId="5">#REF!</definedName>
    <definedName name="Planta.Tratamiento" localSheetId="6">#REF!</definedName>
    <definedName name="Planta.Tratamiento" localSheetId="7">#REF!</definedName>
    <definedName name="Planta.Tratamiento">#REF!</definedName>
    <definedName name="Planta_Eléctrica_para_tesado" localSheetId="2">[57]Insumos!#REF!</definedName>
    <definedName name="Planta_Eléctrica_para_tesado" localSheetId="3">[57]Insumos!#REF!</definedName>
    <definedName name="Planta_Eléctrica_para_tesado" localSheetId="4">[57]Insumos!#REF!</definedName>
    <definedName name="Planta_Eléctrica_para_tesado" localSheetId="5">[57]Insumos!#REF!</definedName>
    <definedName name="Planta_Eléctrica_para_tesado" localSheetId="6">[57]Insumos!#REF!</definedName>
    <definedName name="Planta_Eléctrica_para_tesado" localSheetId="7">[57]Insumos!#REF!</definedName>
    <definedName name="Planta_Eléctrica_para_tesado">[57]Insumos!#REF!</definedName>
    <definedName name="Planta_Eléctrica_para_tesado_2">#N/A</definedName>
    <definedName name="Planta_Eléctrica_para_tesado_3">#N/A</definedName>
    <definedName name="PLANTASELECT" localSheetId="2">#REF!</definedName>
    <definedName name="PLANTASELECT" localSheetId="3">#REF!</definedName>
    <definedName name="PLANTASELECT" localSheetId="4">#REF!</definedName>
    <definedName name="PLANTASELECT" localSheetId="5">#REF!</definedName>
    <definedName name="PLANTASELECT" localSheetId="6">#REF!</definedName>
    <definedName name="PLANTASELECT" localSheetId="7">#REF!</definedName>
    <definedName name="PLANTASELECT" localSheetId="0">#REF!</definedName>
    <definedName name="PLANTASELECT">#REF!</definedName>
    <definedName name="PLASFONES" localSheetId="2">#REF!</definedName>
    <definedName name="PLASFONES" localSheetId="4">#REF!</definedName>
    <definedName name="PLASFONES" localSheetId="7">#REF!</definedName>
    <definedName name="PLASFONES">#REF!</definedName>
    <definedName name="PLASTICO">[79]INSU!$B$90</definedName>
    <definedName name="PLATEA">[78]Analisis!$F$119</definedName>
    <definedName name="Platea.Fundación.Villa" localSheetId="2">#REF!</definedName>
    <definedName name="Platea.Fundación.Villa" localSheetId="3">#REF!</definedName>
    <definedName name="Platea.Fundación.Villa" localSheetId="4">#REF!</definedName>
    <definedName name="Platea.Fundación.Villa" localSheetId="5">#REF!</definedName>
    <definedName name="Platea.Fundación.Villa" localSheetId="6">#REF!</definedName>
    <definedName name="Platea.Fundación.Villa" localSheetId="7">#REF!</definedName>
    <definedName name="Platea.Fundación.Villa">#REF!</definedName>
    <definedName name="platea.piscina" localSheetId="3">[100]Análisis!$D$200</definedName>
    <definedName name="platea.piscina" localSheetId="4">[100]Análisis!$D$200</definedName>
    <definedName name="platea.piscina" localSheetId="5">[100]Análisis!$D$200</definedName>
    <definedName name="platea.piscina" localSheetId="6">[100]Análisis!$D$200</definedName>
    <definedName name="platea.piscina" localSheetId="7">[100]Análisis!$D$200</definedName>
    <definedName name="platea.piscina" localSheetId="0">[100]Análisis!$D$200</definedName>
    <definedName name="platea.piscina">[101]Análisis!$D$200</definedName>
    <definedName name="Plato.Acrilico" localSheetId="2">#REF!</definedName>
    <definedName name="Plato.Acrilico" localSheetId="3">#REF!</definedName>
    <definedName name="Plato.Acrilico" localSheetId="4">#REF!</definedName>
    <definedName name="Plato.Acrilico" localSheetId="5">#REF!</definedName>
    <definedName name="Plato.Acrilico" localSheetId="6">#REF!</definedName>
    <definedName name="Plato.Acrilico" localSheetId="7">#REF!</definedName>
    <definedName name="Plato.Acrilico">#REF!</definedName>
    <definedName name="PLAVADERO1" localSheetId="2">#REF!</definedName>
    <definedName name="PLAVADERO1" localSheetId="4">#REF!</definedName>
    <definedName name="PLAVADERO1" localSheetId="7">#REF!</definedName>
    <definedName name="PLAVADERO1">#REF!</definedName>
    <definedName name="PLAVADERO2" localSheetId="2">#REF!</definedName>
    <definedName name="PLAVADERO2" localSheetId="4">#REF!</definedName>
    <definedName name="PLAVADERO2" localSheetId="7">#REF!</definedName>
    <definedName name="PLAVADERO2">#REF!</definedName>
    <definedName name="PLAVBCO" localSheetId="2">#REF!</definedName>
    <definedName name="PLAVBCO" localSheetId="4">#REF!</definedName>
    <definedName name="PLAVBCO" localSheetId="7">#REF!</definedName>
    <definedName name="PLAVBCO">#REF!</definedName>
    <definedName name="PLAVBCOPEQ" localSheetId="2">#REF!</definedName>
    <definedName name="PLAVBCOPEQ" localSheetId="4">#REF!</definedName>
    <definedName name="PLAVBCOPEQ" localSheetId="7">#REF!</definedName>
    <definedName name="PLAVBCOPEQ">#REF!</definedName>
    <definedName name="PLAVCOL" localSheetId="2">#REF!</definedName>
    <definedName name="PLAVCOL" localSheetId="4">#REF!</definedName>
    <definedName name="PLAVCOL" localSheetId="7">#REF!</definedName>
    <definedName name="PLAVCOL">#REF!</definedName>
    <definedName name="PLAVOVABCO" localSheetId="2">#REF!</definedName>
    <definedName name="PLAVOVABCO" localSheetId="4">#REF!</definedName>
    <definedName name="PLAVOVABCO" localSheetId="7">#REF!</definedName>
    <definedName name="PLAVOVABCO">#REF!</definedName>
    <definedName name="PLAVOVACOL" localSheetId="2">#REF!</definedName>
    <definedName name="PLAVOVACOL" localSheetId="4">#REF!</definedName>
    <definedName name="PLAVOVACOL" localSheetId="7">#REF!</definedName>
    <definedName name="PLAVOVACOL">#REF!</definedName>
    <definedName name="PLAVPEDCOL" localSheetId="2">#REF!</definedName>
    <definedName name="PLAVPEDCOL" localSheetId="3">#REF!</definedName>
    <definedName name="PLAVPEDCOL" localSheetId="4">#REF!</definedName>
    <definedName name="PLAVPEDCOL" localSheetId="5">#REF!</definedName>
    <definedName name="PLAVPEDCOL" localSheetId="6">#REF!</definedName>
    <definedName name="PLAVPEDCOL" localSheetId="7">#REF!</definedName>
    <definedName name="PLAVPEDCOL" localSheetId="0">#REF!</definedName>
    <definedName name="PLAVPEDCOL">#REF!</definedName>
    <definedName name="PLIGADORA2">[114]INS!$D$563</definedName>
    <definedName name="PLLAVECHORRO12">'[86]LISTA DE MATERIALES'!$C$188</definedName>
    <definedName name="PLLAVECHORRO34" localSheetId="2">#REF!</definedName>
    <definedName name="PLLAVECHORRO34" localSheetId="3">#REF!</definedName>
    <definedName name="PLLAVECHORRO34" localSheetId="4">#REF!</definedName>
    <definedName name="PLLAVECHORRO34" localSheetId="5">#REF!</definedName>
    <definedName name="PLLAVECHORRO34" localSheetId="6">#REF!</definedName>
    <definedName name="PLLAVECHORRO34" localSheetId="7">#REF!</definedName>
    <definedName name="PLLAVECHORRO34" localSheetId="0">#REF!</definedName>
    <definedName name="PLLAVECHORRO34">#REF!</definedName>
    <definedName name="PLLAVEPASOBOLA1" localSheetId="2">#REF!</definedName>
    <definedName name="PLLAVEPASOBOLA1" localSheetId="4">#REF!</definedName>
    <definedName name="PLLAVEPASOBOLA1" localSheetId="7">#REF!</definedName>
    <definedName name="PLLAVEPASOBOLA1">#REF!</definedName>
    <definedName name="PLLAVEPASOBOLA112" localSheetId="2">#REF!</definedName>
    <definedName name="PLLAVEPASOBOLA112" localSheetId="4">#REF!</definedName>
    <definedName name="PLLAVEPASOBOLA112" localSheetId="5">#REF!</definedName>
    <definedName name="PLLAVEPASOBOLA112" localSheetId="6">#REF!</definedName>
    <definedName name="PLLAVEPASOBOLA112" localSheetId="7">#REF!</definedName>
    <definedName name="PLLAVEPASOBOLA112">#REF!</definedName>
    <definedName name="PLLAVEPASOBOLA12" localSheetId="2">#REF!</definedName>
    <definedName name="PLLAVEPASOBOLA12" localSheetId="4">#REF!</definedName>
    <definedName name="PLLAVEPASOBOLA12" localSheetId="5">#REF!</definedName>
    <definedName name="PLLAVEPASOBOLA12" localSheetId="6">#REF!</definedName>
    <definedName name="PLLAVEPASOBOLA12" localSheetId="7">#REF!</definedName>
    <definedName name="PLLAVEPASOBOLA12">#REF!</definedName>
    <definedName name="PLLAVEPASOBOLA2" localSheetId="2">#REF!</definedName>
    <definedName name="PLLAVEPASOBOLA2" localSheetId="4">#REF!</definedName>
    <definedName name="PLLAVEPASOBOLA2" localSheetId="5">#REF!</definedName>
    <definedName name="PLLAVEPASOBOLA2" localSheetId="6">#REF!</definedName>
    <definedName name="PLLAVEPASOBOLA2" localSheetId="7">#REF!</definedName>
    <definedName name="PLLAVEPASOBOLA2">#REF!</definedName>
    <definedName name="PLLAVEPASOBOLA212" localSheetId="2">#REF!</definedName>
    <definedName name="PLLAVEPASOBOLA212" localSheetId="4">#REF!</definedName>
    <definedName name="PLLAVEPASOBOLA212" localSheetId="5">#REF!</definedName>
    <definedName name="PLLAVEPASOBOLA212" localSheetId="6">#REF!</definedName>
    <definedName name="PLLAVEPASOBOLA212" localSheetId="7">#REF!</definedName>
    <definedName name="PLLAVEPASOBOLA212">#REF!</definedName>
    <definedName name="PLLAVEPASOBOLA3" localSheetId="2">#REF!</definedName>
    <definedName name="PLLAVEPASOBOLA3" localSheetId="4">#REF!</definedName>
    <definedName name="PLLAVEPASOBOLA3" localSheetId="5">#REF!</definedName>
    <definedName name="PLLAVEPASOBOLA3" localSheetId="6">#REF!</definedName>
    <definedName name="PLLAVEPASOBOLA3" localSheetId="7">#REF!</definedName>
    <definedName name="PLLAVEPASOBOLA3">#REF!</definedName>
    <definedName name="PLLAVEPASOBOLA34" localSheetId="2">#REF!</definedName>
    <definedName name="PLLAVEPASOBOLA34" localSheetId="4">#REF!</definedName>
    <definedName name="PLLAVEPASOBOLA34" localSheetId="5">#REF!</definedName>
    <definedName name="PLLAVEPASOBOLA34" localSheetId="6">#REF!</definedName>
    <definedName name="PLLAVEPASOBOLA34" localSheetId="7">#REF!</definedName>
    <definedName name="PLLAVEPASOBOLA34">#REF!</definedName>
    <definedName name="PLOMERIA.GENERAL" localSheetId="2">#REF!</definedName>
    <definedName name="PLOMERIA.GENERAL" localSheetId="4">#REF!</definedName>
    <definedName name="PLOMERIA.GENERAL" localSheetId="7">#REF!</definedName>
    <definedName name="PLOMERIA.GENERAL">#REF!</definedName>
    <definedName name="PLOMERO" localSheetId="2">[70]Ins!#REF!</definedName>
    <definedName name="PLOMERO" localSheetId="4">[70]Ins!#REF!</definedName>
    <definedName name="PLOMERO" localSheetId="7">[70]Ins!#REF!</definedName>
    <definedName name="PLOMERO">[70]Ins!#REF!</definedName>
    <definedName name="PLOMEROAYUDANTE" localSheetId="2">[70]Ins!#REF!</definedName>
    <definedName name="PLOMEROAYUDANTE" localSheetId="4">[70]Ins!#REF!</definedName>
    <definedName name="PLOMEROAYUDANTE" localSheetId="7">[70]Ins!#REF!</definedName>
    <definedName name="PLOMEROAYUDANTE">[70]Ins!#REF!</definedName>
    <definedName name="PLOMEROOFICIAL" localSheetId="2">[70]Ins!#REF!</definedName>
    <definedName name="PLOMEROOFICIAL" localSheetId="4">[70]Ins!#REF!</definedName>
    <definedName name="PLOMEROOFICIAL" localSheetId="7">[70]Ins!#REF!</definedName>
    <definedName name="PLOMEROOFICIAL">[70]Ins!#REF!</definedName>
    <definedName name="PLOSABARROEXAGDE" localSheetId="2">#REF!</definedName>
    <definedName name="PLOSABARROEXAGDE" localSheetId="3">#REF!</definedName>
    <definedName name="PLOSABARROEXAGDE" localSheetId="4">#REF!</definedName>
    <definedName name="PLOSABARROEXAGDE" localSheetId="5">#REF!</definedName>
    <definedName name="PLOSABARROEXAGDE" localSheetId="6">#REF!</definedName>
    <definedName name="PLOSABARROEXAGDE" localSheetId="7">#REF!</definedName>
    <definedName name="PLOSABARROEXAGDE" localSheetId="0">#REF!</definedName>
    <definedName name="PLOSABARROEXAGDE">#REF!</definedName>
    <definedName name="PLOSABARROEXAGONALPEQUEÑA" localSheetId="2">#REF!</definedName>
    <definedName name="PLOSABARROEXAGONALPEQUEÑA" localSheetId="4">#REF!</definedName>
    <definedName name="PLOSABARROEXAGONALPEQUEÑA" localSheetId="7">#REF!</definedName>
    <definedName name="PLOSABARROEXAGONALPEQUEÑA">#REF!</definedName>
    <definedName name="PLOSABARROFERIAGDE" localSheetId="2">#REF!</definedName>
    <definedName name="PLOSABARROFERIAGDE" localSheetId="4">#REF!</definedName>
    <definedName name="PLOSABARROFERIAGDE" localSheetId="7">#REF!</definedName>
    <definedName name="PLOSABARROFERIAGDE">#REF!</definedName>
    <definedName name="PLOSABARROFERIAPEQ" localSheetId="2">#REF!</definedName>
    <definedName name="PLOSABARROFERIAPEQ" localSheetId="4">#REF!</definedName>
    <definedName name="PLOSABARROFERIAPEQ" localSheetId="7">#REF!</definedName>
    <definedName name="PLOSABARROFERIAPEQ">#REF!</definedName>
    <definedName name="PLYW">[6]Mat!$D$49</definedName>
    <definedName name="PLYWOOD" localSheetId="2">#REF!</definedName>
    <definedName name="PLYWOOD" localSheetId="3">#REF!</definedName>
    <definedName name="PLYWOOD" localSheetId="4">#REF!</definedName>
    <definedName name="PLYWOOD" localSheetId="5">#REF!</definedName>
    <definedName name="PLYWOOD" localSheetId="6">#REF!</definedName>
    <definedName name="PLYWOOD" localSheetId="7">#REF!</definedName>
    <definedName name="PLYWOOD">#REF!</definedName>
    <definedName name="Plywood3.4" localSheetId="2">#REF!</definedName>
    <definedName name="Plywood3.4" localSheetId="4">#REF!</definedName>
    <definedName name="Plywood3.4" localSheetId="7">#REF!</definedName>
    <definedName name="Plywood3.4">#REF!</definedName>
    <definedName name="PM" localSheetId="2">[4]A!#REF!</definedName>
    <definedName name="PM" localSheetId="4">[4]A!#REF!</definedName>
    <definedName name="PM" localSheetId="7">[4]A!#REF!</definedName>
    <definedName name="PM">[4]A!#REF!</definedName>
    <definedName name="PMALLA38" localSheetId="2">#REF!</definedName>
    <definedName name="PMALLA38" localSheetId="3">#REF!</definedName>
    <definedName name="PMALLA38" localSheetId="4">#REF!</definedName>
    <definedName name="PMALLA38" localSheetId="5">#REF!</definedName>
    <definedName name="PMALLA38" localSheetId="6">#REF!</definedName>
    <definedName name="PMALLA38" localSheetId="7">#REF!</definedName>
    <definedName name="PMALLA38" localSheetId="0">#REF!</definedName>
    <definedName name="PMALLA38">#REF!</definedName>
    <definedName name="PMALLACAL9HG6" localSheetId="2">#REF!</definedName>
    <definedName name="PMALLACAL9HG6" localSheetId="4">#REF!</definedName>
    <definedName name="PMALLACAL9HG6" localSheetId="7">#REF!</definedName>
    <definedName name="PMALLACAL9HG6">#REF!</definedName>
    <definedName name="PMALLACAL9HG7" localSheetId="2">#REF!</definedName>
    <definedName name="PMALLACAL9HG7" localSheetId="4">#REF!</definedName>
    <definedName name="PMALLACAL9HG7" localSheetId="7">#REF!</definedName>
    <definedName name="PMALLACAL9HG7">#REF!</definedName>
    <definedName name="PMES23BCO" localSheetId="2">#REF!</definedName>
    <definedName name="PMES23BCO" localSheetId="4">#REF!</definedName>
    <definedName name="PMES23BCO" localSheetId="7">#REF!</definedName>
    <definedName name="PMES23BCO">#REF!</definedName>
    <definedName name="PMESSUPBCO" localSheetId="2">#REF!</definedName>
    <definedName name="PMESSUPBCO" localSheetId="4">#REF!</definedName>
    <definedName name="PMESSUPBCO" localSheetId="5">#REF!</definedName>
    <definedName name="PMESSUPBCO" localSheetId="6">#REF!</definedName>
    <definedName name="PMESSUPBCO" localSheetId="7">#REF!</definedName>
    <definedName name="PMESSUPBCO">#REF!</definedName>
    <definedName name="PMOSAICO25X25ROJO" localSheetId="2">#REF!</definedName>
    <definedName name="PMOSAICO25X25ROJO" localSheetId="4">#REF!</definedName>
    <definedName name="PMOSAICO25X25ROJO" localSheetId="7">#REF!</definedName>
    <definedName name="PMOSAICO25X25ROJO">#REF!</definedName>
    <definedName name="Poblado.Columnas" localSheetId="2">[65]Análisis!#REF!</definedName>
    <definedName name="Poblado.Columnas" localSheetId="4">[65]Análisis!#REF!</definedName>
    <definedName name="Poblado.Columnas" localSheetId="7">[65]Análisis!#REF!</definedName>
    <definedName name="Poblado.Columnas">[65]Análisis!#REF!</definedName>
    <definedName name="Poblado.Comercial" localSheetId="2">#REF!</definedName>
    <definedName name="Poblado.Comercial" localSheetId="3">#REF!</definedName>
    <definedName name="Poblado.Comercial" localSheetId="4">#REF!</definedName>
    <definedName name="Poblado.Comercial" localSheetId="5">#REF!</definedName>
    <definedName name="Poblado.Comercial" localSheetId="6">#REF!</definedName>
    <definedName name="Poblado.Comercial" localSheetId="7">#REF!</definedName>
    <definedName name="Poblado.Comercial">#REF!</definedName>
    <definedName name="Poblado.Zap.Columna" localSheetId="2">[65]Análisis!#REF!</definedName>
    <definedName name="Poblado.Zap.Columna" localSheetId="3">[65]Análisis!#REF!</definedName>
    <definedName name="Poblado.Zap.Columna" localSheetId="4">[65]Análisis!#REF!</definedName>
    <definedName name="Poblado.Zap.Columna" localSheetId="5">[65]Análisis!#REF!</definedName>
    <definedName name="Poblado.Zap.Columna" localSheetId="6">[65]Análisis!#REF!</definedName>
    <definedName name="Poblado.Zap.Columna" localSheetId="7">[65]Análisis!#REF!</definedName>
    <definedName name="Poblado.Zap.Columna">[65]Análisis!#REF!</definedName>
    <definedName name="pol" localSheetId="2">#REF!</definedName>
    <definedName name="pol" localSheetId="3">#REF!</definedName>
    <definedName name="pol" localSheetId="4">#REF!</definedName>
    <definedName name="pol" localSheetId="5">#REF!</definedName>
    <definedName name="pol" localSheetId="6">#REF!</definedName>
    <definedName name="pol" localSheetId="7">#REF!</definedName>
    <definedName name="pol">#REF!</definedName>
    <definedName name="pold" localSheetId="2">#REF!</definedName>
    <definedName name="pold" localSheetId="4">#REF!</definedName>
    <definedName name="pold" localSheetId="7">#REF!</definedName>
    <definedName name="pold">#REF!</definedName>
    <definedName name="poli">'[34]Pres. '!$E$17</definedName>
    <definedName name="poli2">'[34]Pres. '!$E$57</definedName>
    <definedName name="por" localSheetId="2">'[34]Pres. '!#REF!</definedName>
    <definedName name="por" localSheetId="3">'[34]Pres. '!#REF!</definedName>
    <definedName name="por" localSheetId="4">'[34]Pres. '!#REF!</definedName>
    <definedName name="por" localSheetId="5">'[34]Pres. '!#REF!</definedName>
    <definedName name="por" localSheetId="6">'[34]Pres. '!#REF!</definedName>
    <definedName name="por" localSheetId="7">'[34]Pres. '!#REF!</definedName>
    <definedName name="por" localSheetId="0">'[34]Pres. '!#REF!</definedName>
    <definedName name="por">'[34]Pres. '!#REF!</definedName>
    <definedName name="porcela" localSheetId="2">[142]Materiales!#REF!</definedName>
    <definedName name="porcela" localSheetId="3">[142]Materiales!#REF!</definedName>
    <definedName name="porcela" localSheetId="4">[142]Materiales!#REF!</definedName>
    <definedName name="porcela" localSheetId="5">[142]Materiales!#REF!</definedName>
    <definedName name="porcela" localSheetId="6">[142]Materiales!#REF!</definedName>
    <definedName name="porcela" localSheetId="7">[142]Materiales!#REF!</definedName>
    <definedName name="porcela">[142]Materiales!#REF!</definedName>
    <definedName name="Porcelanato" localSheetId="2">#REF!</definedName>
    <definedName name="Porcelanato" localSheetId="3">#REF!</definedName>
    <definedName name="Porcelanato" localSheetId="4">#REF!</definedName>
    <definedName name="Porcelanato" localSheetId="5">#REF!</definedName>
    <definedName name="Porcelanato" localSheetId="6">#REF!</definedName>
    <definedName name="Porcelanato" localSheetId="7">#REF!</definedName>
    <definedName name="Porcelanato" localSheetId="0">#REF!</definedName>
    <definedName name="Porcelanato">#REF!</definedName>
    <definedName name="Porcelanato30x60">[60]Análisis!$D$512</definedName>
    <definedName name="porcentaje" localSheetId="2">#REF!</definedName>
    <definedName name="porcentaje" localSheetId="3">#REF!</definedName>
    <definedName name="porcentaje" localSheetId="4">#REF!</definedName>
    <definedName name="porcentaje" localSheetId="5">#REF!</definedName>
    <definedName name="porcentaje" localSheetId="6">#REF!</definedName>
    <definedName name="porcentaje" localSheetId="7">#REF!</definedName>
    <definedName name="porcentaje" localSheetId="0">#REF!</definedName>
    <definedName name="porcentaje">#REF!</definedName>
    <definedName name="porcentaje_2">"$#REF!.$J$12"</definedName>
    <definedName name="porcentaje_3">"$#REF!.$J$12"</definedName>
    <definedName name="porciento" localSheetId="2">#REF!</definedName>
    <definedName name="porciento" localSheetId="3">#REF!</definedName>
    <definedName name="porciento" localSheetId="4">#REF!</definedName>
    <definedName name="porciento" localSheetId="5">#REF!</definedName>
    <definedName name="porciento" localSheetId="6">#REF!</definedName>
    <definedName name="porciento" localSheetId="7">#REF!</definedName>
    <definedName name="porciento" localSheetId="0">#REF!</definedName>
    <definedName name="porciento">#REF!</definedName>
    <definedName name="PORTACANDADO" localSheetId="2">#REF!</definedName>
    <definedName name="PORTACANDADO" localSheetId="4">#REF!</definedName>
    <definedName name="PORTACANDADO" localSheetId="7">#REF!</definedName>
    <definedName name="PORTACANDADO">#REF!</definedName>
    <definedName name="post">'[117]Trabajos Generales'!$F$4</definedName>
    <definedName name="postmagueyal">'[117]Trabajos Generales'!$C$8</definedName>
    <definedName name="POZO10" localSheetId="2">#REF!</definedName>
    <definedName name="POZO10" localSheetId="3">#REF!</definedName>
    <definedName name="POZO10" localSheetId="4">#REF!</definedName>
    <definedName name="POZO10" localSheetId="5">#REF!</definedName>
    <definedName name="POZO10" localSheetId="6">#REF!</definedName>
    <definedName name="POZO10" localSheetId="7">#REF!</definedName>
    <definedName name="POZO10" localSheetId="0">#REF!</definedName>
    <definedName name="POZO10">#REF!</definedName>
    <definedName name="POZO8" localSheetId="2">#REF!</definedName>
    <definedName name="POZO8" localSheetId="4">#REF!</definedName>
    <definedName name="POZO8" localSheetId="7">#REF!</definedName>
    <definedName name="POZO8">#REF!</definedName>
    <definedName name="POZOS" localSheetId="2">#REF!</definedName>
    <definedName name="POZOS" localSheetId="4">#REF!</definedName>
    <definedName name="POZOS" localSheetId="5">#REF!</definedName>
    <definedName name="POZOS" localSheetId="6">#REF!</definedName>
    <definedName name="POZOS" localSheetId="7">#REF!</definedName>
    <definedName name="POZOS">#REF!</definedName>
    <definedName name="PP" localSheetId="2">[4]A!#REF!</definedName>
    <definedName name="PP" localSheetId="4">[4]A!#REF!</definedName>
    <definedName name="PP" localSheetId="7">[4]A!#REF!</definedName>
    <definedName name="PP">[4]A!#REF!</definedName>
    <definedName name="PPAL1123CDOB" localSheetId="2">#REF!</definedName>
    <definedName name="PPAL1123CDOB" localSheetId="3">#REF!</definedName>
    <definedName name="PPAL1123CDOB" localSheetId="4">#REF!</definedName>
    <definedName name="PPAL1123CDOB" localSheetId="5">#REF!</definedName>
    <definedName name="PPAL1123CDOB" localSheetId="6">#REF!</definedName>
    <definedName name="PPAL1123CDOB" localSheetId="7">#REF!</definedName>
    <definedName name="PPAL1123CDOB" localSheetId="0">#REF!</definedName>
    <definedName name="PPAL1123CDOB">#REF!</definedName>
    <definedName name="PPAL1123CSENC" localSheetId="2">#REF!</definedName>
    <definedName name="PPAL1123CSENC" localSheetId="4">#REF!</definedName>
    <definedName name="PPAL1123CSENC" localSheetId="7">#REF!</definedName>
    <definedName name="PPAL1123CSENC">#REF!</definedName>
    <definedName name="PPALACUADRADA" localSheetId="2">#REF!</definedName>
    <definedName name="PPALACUADRADA" localSheetId="4">#REF!</definedName>
    <definedName name="PPALACUADRADA" localSheetId="7">#REF!</definedName>
    <definedName name="PPALACUADRADA">#REF!</definedName>
    <definedName name="PPALAREDONDA" localSheetId="2">#REF!</definedName>
    <definedName name="PPALAREDONDA" localSheetId="4">#REF!</definedName>
    <definedName name="PPALAREDONDA" localSheetId="7">#REF!</definedName>
    <definedName name="PPALAREDONDA">#REF!</definedName>
    <definedName name="PPANEL12A24" localSheetId="2">#REF!</definedName>
    <definedName name="PPANEL12A24" localSheetId="4">#REF!</definedName>
    <definedName name="PPANEL12A24" localSheetId="7">#REF!</definedName>
    <definedName name="PPANEL12A24">#REF!</definedName>
    <definedName name="PPANEL2A4" localSheetId="2">#REF!</definedName>
    <definedName name="PPANEL2A4" localSheetId="4">#REF!</definedName>
    <definedName name="PPANEL2A4" localSheetId="7">#REF!</definedName>
    <definedName name="PPANEL2A4">#REF!</definedName>
    <definedName name="PPANEL4A8" localSheetId="2">#REF!</definedName>
    <definedName name="PPANEL4A8" localSheetId="4">#REF!</definedName>
    <definedName name="PPANEL4A8" localSheetId="7">#REF!</definedName>
    <definedName name="PPANEL4A8">#REF!</definedName>
    <definedName name="PPANEL6A12" localSheetId="2">#REF!</definedName>
    <definedName name="PPANEL6A12" localSheetId="4">#REF!</definedName>
    <definedName name="PPANEL6A12" localSheetId="7">#REF!</definedName>
    <definedName name="PPANEL6A12">#REF!</definedName>
    <definedName name="PPANEL8A16" localSheetId="2">#REF!</definedName>
    <definedName name="PPANEL8A16" localSheetId="4">#REF!</definedName>
    <definedName name="PPANEL8A16" localSheetId="7">#REF!</definedName>
    <definedName name="PPANEL8A16">#REF!</definedName>
    <definedName name="PPANRLCON100" localSheetId="2">#REF!</definedName>
    <definedName name="PPANRLCON100" localSheetId="4">#REF!</definedName>
    <definedName name="PPANRLCON100" localSheetId="7">#REF!</definedName>
    <definedName name="PPANRLCON100">#REF!</definedName>
    <definedName name="PPANRLCON60" localSheetId="2">#REF!</definedName>
    <definedName name="PPANRLCON60" localSheetId="4">#REF!</definedName>
    <definedName name="PPANRLCON60" localSheetId="7">#REF!</definedName>
    <definedName name="PPANRLCON60">#REF!</definedName>
    <definedName name="PPARAGOMA" localSheetId="2">#REF!</definedName>
    <definedName name="PPARAGOMA" localSheetId="4">#REF!</definedName>
    <definedName name="PPARAGOMA" localSheetId="7">#REF!</definedName>
    <definedName name="PPARAGOMA">#REF!</definedName>
    <definedName name="PPD">'[143]med.mov.de tierras'!$D$6</definedName>
    <definedName name="PPERFIL112X112" localSheetId="2">#REF!</definedName>
    <definedName name="PPERFIL112X112" localSheetId="3">#REF!</definedName>
    <definedName name="PPERFIL112X112" localSheetId="4">#REF!</definedName>
    <definedName name="PPERFIL112X112" localSheetId="5">#REF!</definedName>
    <definedName name="PPERFIL112X112" localSheetId="6">#REF!</definedName>
    <definedName name="PPERFIL112X112" localSheetId="7">#REF!</definedName>
    <definedName name="PPERFIL112X112" localSheetId="0">#REF!</definedName>
    <definedName name="PPERFIL112X112">#REF!</definedName>
    <definedName name="PPERFIL1X1" localSheetId="2">#REF!</definedName>
    <definedName name="PPERFIL1X1" localSheetId="4">#REF!</definedName>
    <definedName name="PPERFIL1X1" localSheetId="7">#REF!</definedName>
    <definedName name="PPERFIL1X1">#REF!</definedName>
    <definedName name="PPERFIL1X2" localSheetId="2">#REF!</definedName>
    <definedName name="PPERFIL1X2" localSheetId="4">#REF!</definedName>
    <definedName name="PPERFIL1X2" localSheetId="7">#REF!</definedName>
    <definedName name="PPERFIL1X2">#REF!</definedName>
    <definedName name="PPERFIL2X2" localSheetId="2">#REF!</definedName>
    <definedName name="PPERFIL2X2" localSheetId="4">#REF!</definedName>
    <definedName name="PPERFIL2X2" localSheetId="7">#REF!</definedName>
    <definedName name="PPERFIL2X2">#REF!</definedName>
    <definedName name="PPERFIL2X3" localSheetId="2">#REF!</definedName>
    <definedName name="PPERFIL2X3" localSheetId="4">#REF!</definedName>
    <definedName name="PPERFIL2X3" localSheetId="7">#REF!</definedName>
    <definedName name="PPERFIL2X3">#REF!</definedName>
    <definedName name="PPERFIL2X4" localSheetId="2">#REF!</definedName>
    <definedName name="PPERFIL2X4" localSheetId="4">#REF!</definedName>
    <definedName name="PPERFIL2X4" localSheetId="7">#REF!</definedName>
    <definedName name="PPERFIL2X4">#REF!</definedName>
    <definedName name="PPERFIL3X3" localSheetId="2">#REF!</definedName>
    <definedName name="PPERFIL3X3" localSheetId="4">#REF!</definedName>
    <definedName name="PPERFIL3X3" localSheetId="7">#REF!</definedName>
    <definedName name="PPERFIL3X3">#REF!</definedName>
    <definedName name="PPERFIL4X4" localSheetId="2">#REF!</definedName>
    <definedName name="PPERFIL4X4" localSheetId="4">#REF!</definedName>
    <definedName name="PPERFIL4X4" localSheetId="7">#REF!</definedName>
    <definedName name="PPERFIL4X4">#REF!</definedName>
    <definedName name="PPERFILHG112X112" localSheetId="2">#REF!</definedName>
    <definedName name="PPERFILHG112X112" localSheetId="4">#REF!</definedName>
    <definedName name="PPERFILHG112X112" localSheetId="7">#REF!</definedName>
    <definedName name="PPERFILHG112X112">#REF!</definedName>
    <definedName name="PPERFILHG2X2" localSheetId="2">#REF!</definedName>
    <definedName name="PPERFILHG2X2" localSheetId="4">#REF!</definedName>
    <definedName name="PPERFILHG2X2" localSheetId="7">#REF!</definedName>
    <definedName name="PPERFILHG2X2">#REF!</definedName>
    <definedName name="PPERFILHG2X3" localSheetId="2">#REF!</definedName>
    <definedName name="PPERFILHG2X3" localSheetId="4">#REF!</definedName>
    <definedName name="PPERFILHG2X3" localSheetId="7">#REF!</definedName>
    <definedName name="PPERFILHG2X3">#REF!</definedName>
    <definedName name="PPERFILHG34X34" localSheetId="2">#REF!</definedName>
    <definedName name="PPERFILHG34X34" localSheetId="4">#REF!</definedName>
    <definedName name="PPERFILHG34X34" localSheetId="7">#REF!</definedName>
    <definedName name="PPERFILHG34X34">#REF!</definedName>
    <definedName name="PPIEPAVDGVE25" localSheetId="2">#REF!</definedName>
    <definedName name="PPIEPAVDGVE25" localSheetId="4">#REF!</definedName>
    <definedName name="PPIEPAVDGVE25" localSheetId="5">#REF!</definedName>
    <definedName name="PPIEPAVDGVE25" localSheetId="6">#REF!</definedName>
    <definedName name="PPIEPAVDGVE25" localSheetId="7">#REF!</definedName>
    <definedName name="PPIEPAVDGVE25">#REF!</definedName>
    <definedName name="PPIEPAVG15" localSheetId="2">#REF!</definedName>
    <definedName name="PPIEPAVG15" localSheetId="4">#REF!</definedName>
    <definedName name="PPIEPAVG15" localSheetId="5">#REF!</definedName>
    <definedName name="PPIEPAVG15" localSheetId="6">#REF!</definedName>
    <definedName name="PPIEPAVG15" localSheetId="7">#REF!</definedName>
    <definedName name="PPIEPAVG15">#REF!</definedName>
    <definedName name="PPIEPAVG3" localSheetId="2">#REF!</definedName>
    <definedName name="PPIEPAVG3" localSheetId="4">#REF!</definedName>
    <definedName name="PPIEPAVG3" localSheetId="5">#REF!</definedName>
    <definedName name="PPIEPAVG3" localSheetId="6">#REF!</definedName>
    <definedName name="PPIEPAVG3" localSheetId="7">#REF!</definedName>
    <definedName name="PPIEPAVG3">#REF!</definedName>
    <definedName name="PPINTACRIBCO" localSheetId="2">#REF!</definedName>
    <definedName name="PPINTACRIBCO" localSheetId="4">#REF!</definedName>
    <definedName name="PPINTACRIBCO" localSheetId="7">#REF!</definedName>
    <definedName name="PPINTACRIBCO">#REF!</definedName>
    <definedName name="PPINTACRIEXT" localSheetId="2">#REF!</definedName>
    <definedName name="PPINTACRIEXT" localSheetId="4">#REF!</definedName>
    <definedName name="PPINTACRIEXT" localSheetId="7">#REF!</definedName>
    <definedName name="PPINTACRIEXT">#REF!</definedName>
    <definedName name="PPINTEPOX" localSheetId="2">#REF!</definedName>
    <definedName name="PPINTEPOX" localSheetId="4">#REF!</definedName>
    <definedName name="PPINTEPOX" localSheetId="7">#REF!</definedName>
    <definedName name="PPINTEPOX">#REF!</definedName>
    <definedName name="PPINTMAN" localSheetId="2">#REF!</definedName>
    <definedName name="PPINTMAN" localSheetId="4">#REF!</definedName>
    <definedName name="PPINTMAN" localSheetId="7">#REF!</definedName>
    <definedName name="PPINTMAN">#REF!</definedName>
    <definedName name="PPLA112X14" localSheetId="2">#REF!</definedName>
    <definedName name="PPLA112X14" localSheetId="4">#REF!</definedName>
    <definedName name="PPLA112X14" localSheetId="7">#REF!</definedName>
    <definedName name="PPLA112X14">#REF!</definedName>
    <definedName name="PPLA12X18" localSheetId="2">#REF!</definedName>
    <definedName name="PPLA12X18" localSheetId="4">#REF!</definedName>
    <definedName name="PPLA12X18" localSheetId="7">#REF!</definedName>
    <definedName name="PPLA12X18">#REF!</definedName>
    <definedName name="PPLA12X316" localSheetId="2">#REF!</definedName>
    <definedName name="PPLA12X316" localSheetId="4">#REF!</definedName>
    <definedName name="PPLA12X316" localSheetId="7">#REF!</definedName>
    <definedName name="PPLA12X316">#REF!</definedName>
    <definedName name="PPLA2X14" localSheetId="2">#REF!</definedName>
    <definedName name="PPLA2X14" localSheetId="4">#REF!</definedName>
    <definedName name="PPLA2X14" localSheetId="7">#REF!</definedName>
    <definedName name="PPLA2X14">#REF!</definedName>
    <definedName name="PPLA34X14" localSheetId="2">#REF!</definedName>
    <definedName name="PPLA34X14" localSheetId="4">#REF!</definedName>
    <definedName name="PPLA34X14" localSheetId="7">#REF!</definedName>
    <definedName name="PPLA34X14">#REF!</definedName>
    <definedName name="PPLA34X316" localSheetId="2">#REF!</definedName>
    <definedName name="PPLA34X316" localSheetId="4">#REF!</definedName>
    <definedName name="PPLA34X316" localSheetId="7">#REF!</definedName>
    <definedName name="PPLA34X316">#REF!</definedName>
    <definedName name="PPLA3X14" localSheetId="2">#REF!</definedName>
    <definedName name="PPLA3X14" localSheetId="4">#REF!</definedName>
    <definedName name="PPLA3X14" localSheetId="7">#REF!</definedName>
    <definedName name="PPLA3X14">#REF!</definedName>
    <definedName name="PPLA4X14" localSheetId="2">#REF!</definedName>
    <definedName name="PPLA4X14" localSheetId="4">#REF!</definedName>
    <definedName name="PPLA4X14" localSheetId="7">#REF!</definedName>
    <definedName name="PPLA4X14">#REF!</definedName>
    <definedName name="PPUERTAENR" localSheetId="2">#REF!</definedName>
    <definedName name="PPUERTAENR" localSheetId="4">#REF!</definedName>
    <definedName name="PPUERTAENR" localSheetId="7">#REF!</definedName>
    <definedName name="PPUERTAENR">#REF!</definedName>
    <definedName name="PRASTRILLO" localSheetId="2">#REF!</definedName>
    <definedName name="PRASTRILLO" localSheetId="4">#REF!</definedName>
    <definedName name="PRASTRILLO" localSheetId="7">#REF!</definedName>
    <definedName name="PRASTRILLO">#REF!</definedName>
    <definedName name="pre_abrasadera_1.5pulg">[41]PRE!$F$213</definedName>
    <definedName name="pre_abrasadera_1pulg">[41]PRE!$F$220</definedName>
    <definedName name="pre_abrasadera_2pulg">[41]PRE!$F$206</definedName>
    <definedName name="pre_abrasadera_3pulg">[41]PRE!$F$199</definedName>
    <definedName name="pre_abrasadera_4pulg">[41]PRE!$F$192</definedName>
    <definedName name="pre_asiento_arena">[41]PRE!$F$28</definedName>
    <definedName name="pre_blocks_6pulg">[41]PRE!$F$112</definedName>
    <definedName name="pre_blocks_8pulg">[41]PRE!$F$122</definedName>
    <definedName name="pre_bote">[41]PRE!$F$42</definedName>
    <definedName name="pre_colg_0.5pulg">[41]PRE!$F$185</definedName>
    <definedName name="pre_colg_0.75pulg">[41]PRE!$F$178</definedName>
    <definedName name="pre_colg_1.5pulg">[41]PRE!$F$164</definedName>
    <definedName name="pre_colg_1pulg">[41]PRE!$F$171</definedName>
    <definedName name="pre_colg_2pulg">[41]PRE!$F$157</definedName>
    <definedName name="pre_colg_3pulg">[41]PRE!$F$150</definedName>
    <definedName name="pre_colg_4pulg">[41]PRE!$F$143</definedName>
    <definedName name="pre_excavacion">[41]PRE!$F$22</definedName>
    <definedName name="pre_fino_fondo">[41]PRE!$F$135</definedName>
    <definedName name="pre_hormigon_124">[41]PRE!$F$51</definedName>
    <definedName name="pre_losa_fondo">[41]PRE!$F$71</definedName>
    <definedName name="pre_losa_techo">[41]PRE!$F$78</definedName>
    <definedName name="pre_mortero_13">[41]PRE!$F$58</definedName>
    <definedName name="pre_mortero_14">[41]PRE!$F$65</definedName>
    <definedName name="pre_muro_ha">[41]PRE!$F$102</definedName>
    <definedName name="pre_pañete">[41]PRE!$F$129</definedName>
    <definedName name="pre_relleno">[41]PRE!$F$36</definedName>
    <definedName name="pre_sold_pp_0.375pulg">[41]PRE!$F$269</definedName>
    <definedName name="pre_sold_pp_0.5pulg">[41]PRE!$F$263</definedName>
    <definedName name="pre_sold_pp_0.75pulg">[41]PRE!$F$257</definedName>
    <definedName name="pre_sold_pp_1.5pulg">[41]PRE!$F$245</definedName>
    <definedName name="pre_sold_pp_1pulg">[41]PRE!$F$251</definedName>
    <definedName name="pre_sold_pp_2pulg">[41]PRE!$F$239</definedName>
    <definedName name="pre_sold_pp_3pulg">[41]PRE!$F$233</definedName>
    <definedName name="pre_sold_pp_4pulg">[41]PRE!$F$227</definedName>
    <definedName name="pre_viga_ha">[41]PRE!$F$90</definedName>
    <definedName name="PREC._UNITARIO">#N/A</definedName>
    <definedName name="precio2">[144]Precios!$A$4:$F$1576</definedName>
    <definedName name="precios" localSheetId="1">[145]Precios!$A$4:$F$1576</definedName>
    <definedName name="precios" localSheetId="2">[145]Precios!$A$4:$F$1576</definedName>
    <definedName name="precios">[145]Precios!$A$4:$F$1576</definedName>
    <definedName name="precios2">[144]Precios!$A$4:$F$1576</definedName>
    <definedName name="PREJASLIV" localSheetId="2">#REF!</definedName>
    <definedName name="PREJASLIV" localSheetId="3">#REF!</definedName>
    <definedName name="PREJASLIV" localSheetId="4">#REF!</definedName>
    <definedName name="PREJASLIV" localSheetId="5">#REF!</definedName>
    <definedName name="PREJASLIV" localSheetId="6">#REF!</definedName>
    <definedName name="PREJASLIV" localSheetId="7">#REF!</definedName>
    <definedName name="PREJASLIV" localSheetId="0">#REF!</definedName>
    <definedName name="PREJASLIV">#REF!</definedName>
    <definedName name="PREJASREF" localSheetId="2">#REF!</definedName>
    <definedName name="PREJASREF" localSheetId="4">#REF!</definedName>
    <definedName name="PREJASREF" localSheetId="7">#REF!</definedName>
    <definedName name="PREJASREF">#REF!</definedName>
    <definedName name="PREPARARPISO" localSheetId="2">#REF!</definedName>
    <definedName name="PREPARARPISO" localSheetId="4">#REF!</definedName>
    <definedName name="PREPARARPISO" localSheetId="7">#REF!</definedName>
    <definedName name="PREPARARPISO">#REF!</definedName>
    <definedName name="Pres.actual" localSheetId="2">ROW(#REF!)</definedName>
    <definedName name="Pres.actual" localSheetId="4">ROW(#REF!)</definedName>
    <definedName name="Pres.actual" localSheetId="7">ROW(#REF!)</definedName>
    <definedName name="Pres.actual">ROW(#REF!)</definedName>
    <definedName name="PRES.COTUI">[43]Analisis!$E$1466</definedName>
    <definedName name="Presupuesto" localSheetId="2">#REF!</definedName>
    <definedName name="Presupuesto" localSheetId="3">#REF!</definedName>
    <definedName name="Presupuesto" localSheetId="4">#REF!</definedName>
    <definedName name="Presupuesto" localSheetId="5">#REF!</definedName>
    <definedName name="Presupuesto" localSheetId="6">#REF!</definedName>
    <definedName name="Presupuesto" localSheetId="7">#REF!</definedName>
    <definedName name="Presupuesto" localSheetId="0">#REF!</definedName>
    <definedName name="Presupuesto">#REF!</definedName>
    <definedName name="Presupuesto_Maternidad" localSheetId="2">#REF!</definedName>
    <definedName name="Presupuesto_Maternidad" localSheetId="3">#REF!</definedName>
    <definedName name="Presupuesto_Maternidad" localSheetId="4">#REF!</definedName>
    <definedName name="Presupuesto_Maternidad" localSheetId="5">#REF!</definedName>
    <definedName name="Presupuesto_Maternidad" localSheetId="6">#REF!</definedName>
    <definedName name="Presupuesto_Maternidad" localSheetId="7">#REF!</definedName>
    <definedName name="Presupuesto_Maternidad" localSheetId="0">#REF!</definedName>
    <definedName name="Presupuesto_Maternidad">#REF!</definedName>
    <definedName name="PRETEADO" localSheetId="2">#REF!</definedName>
    <definedName name="PRETEADO" localSheetId="4">#REF!</definedName>
    <definedName name="PRETEADO" localSheetId="7">#REF!</definedName>
    <definedName name="PRETEADO">#REF!</definedName>
    <definedName name="PRETEPI" localSheetId="2">#REF!</definedName>
    <definedName name="PRETEPI" localSheetId="3">#REF!</definedName>
    <definedName name="PRETEPI" localSheetId="4">#REF!</definedName>
    <definedName name="PRETEPI" localSheetId="5">#REF!</definedName>
    <definedName name="PRETEPI" localSheetId="6">#REF!</definedName>
    <definedName name="PRETEPI" localSheetId="7">#REF!</definedName>
    <definedName name="PRETEPI" localSheetId="0">#REF!</definedName>
    <definedName name="PRETEPI">#REF!</definedName>
    <definedName name="PRIMA" localSheetId="2">#REF!</definedName>
    <definedName name="PRIMA" localSheetId="4">#REF!</definedName>
    <definedName name="PRIMA" localSheetId="7">#REF!</definedName>
    <definedName name="PRIMA">#REF!</definedName>
    <definedName name="PRIMA_2">"$#REF!.$M$38"</definedName>
    <definedName name="PRIMA_3">"$#REF!.$M$38"</definedName>
    <definedName name="Primer.Biocida.Popular" localSheetId="2">#REF!</definedName>
    <definedName name="Primer.Biocida.Popular" localSheetId="3">#REF!</definedName>
    <definedName name="Primer.Biocida.Popular" localSheetId="4">#REF!</definedName>
    <definedName name="Primer.Biocida.Popular" localSheetId="5">#REF!</definedName>
    <definedName name="Primer.Biocida.Popular" localSheetId="6">#REF!</definedName>
    <definedName name="Primer.Biocida.Popular" localSheetId="7">#REF!</definedName>
    <definedName name="Primer.Biocida.Popular">#REF!</definedName>
    <definedName name="Princ" localSheetId="2">#REF!</definedName>
    <definedName name="Princ" localSheetId="4">#REF!</definedName>
    <definedName name="Princ" localSheetId="7">#REF!</definedName>
    <definedName name="Princ">#REF!</definedName>
    <definedName name="PRINT_AREA_MI" localSheetId="1">[12]Senalizacion!#REF!</definedName>
    <definedName name="PRINT_AREA_MI" localSheetId="2">[12]Senalizacion!#REF!</definedName>
    <definedName name="PRINT_AREA_MI" localSheetId="3">[13]Senalizacion!#REF!</definedName>
    <definedName name="PRINT_AREA_MI" localSheetId="4">[13]Senalizacion!#REF!</definedName>
    <definedName name="PRINT_AREA_MI" localSheetId="5">[13]Senalizacion!#REF!</definedName>
    <definedName name="PRINT_AREA_MI" localSheetId="6">[13]Senalizacion!#REF!</definedName>
    <definedName name="PRINT_AREA_MI" localSheetId="7">[13]Senalizacion!#REF!</definedName>
    <definedName name="PRINT_AREA_MI" localSheetId="0">[13]Senalizacion!#REF!</definedName>
    <definedName name="PRINT_AREA_MI">[12]Senalizacion!#REF!</definedName>
    <definedName name="Print_Area_Reset" localSheetId="2">OFFSET('LOTE II'!Full_Print,0,0,[0]!Last_Row)</definedName>
    <definedName name="Print_Area_Reset" localSheetId="3">OFFSET([0]!Full_Print,0,0,Last_Row)</definedName>
    <definedName name="Print_Area_Reset" localSheetId="4">OFFSET([0]!Full_Print,0,0,[0]!Last_Row)</definedName>
    <definedName name="Print_Area_Reset" localSheetId="5">OFFSET([0]!Full_Print,0,0,Last_Row)</definedName>
    <definedName name="Print_Area_Reset" localSheetId="6">OFFSET([0]!Full_Print,0,0,Last_Row)</definedName>
    <definedName name="Print_Area_Reset" localSheetId="7">OFFSET([0]!Full_Print,0,0,[0]!Last_Row)</definedName>
    <definedName name="Print_Area_Reset" localSheetId="0">OFFSET([0]!Full_Print,0,0,Last_Row)</definedName>
    <definedName name="Print_Area_Reset">OFFSET(Full_Print,0,0,Last_Row)</definedName>
    <definedName name="PRINT_TITLES_MI" localSheetId="1">#REF!</definedName>
    <definedName name="PRINT_TITLES_MI" localSheetId="2">#REF!</definedName>
    <definedName name="PRINT_TITLES_MI" localSheetId="3">#REF!</definedName>
    <definedName name="PRINT_TITLES_MI" localSheetId="4">#REF!</definedName>
    <definedName name="PRINT_TITLES_MI" localSheetId="5">#REF!</definedName>
    <definedName name="PRINT_TITLES_MI" localSheetId="6">#REF!</definedName>
    <definedName name="PRINT_TITLES_MI" localSheetId="7">#REF!</definedName>
    <definedName name="PRINT_TITLES_MI" localSheetId="0">#REF!</definedName>
    <definedName name="PRINT_TITLES_MI">#REF!</definedName>
    <definedName name="PROMEDIO" localSheetId="1">#REF!</definedName>
    <definedName name="PROMEDIO" localSheetId="2">#REF!</definedName>
    <definedName name="PROMEDIO" localSheetId="3">#REF!</definedName>
    <definedName name="PROMEDIO" localSheetId="4">#REF!</definedName>
    <definedName name="PROMEDIO" localSheetId="5">#REF!</definedName>
    <definedName name="PROMEDIO" localSheetId="6">#REF!</definedName>
    <definedName name="PROMEDIO" localSheetId="7">#REF!</definedName>
    <definedName name="PROMEDIO" localSheetId="0">#REF!</definedName>
    <definedName name="PROMEDIO">#REF!</definedName>
    <definedName name="PROP" localSheetId="2">#REF!</definedName>
    <definedName name="PROP" localSheetId="4">#REF!</definedName>
    <definedName name="PROP" localSheetId="7">#REF!</definedName>
    <definedName name="PROP">#REF!</definedName>
    <definedName name="protec" localSheetId="2">'[34]Pres. '!#REF!</definedName>
    <definedName name="protec" localSheetId="3">'[34]Pres. '!#REF!</definedName>
    <definedName name="protec" localSheetId="4">'[34]Pres. '!#REF!</definedName>
    <definedName name="protec" localSheetId="5">'[34]Pres. '!#REF!</definedName>
    <definedName name="protec" localSheetId="6">'[34]Pres. '!#REF!</definedName>
    <definedName name="protec" localSheetId="7">'[34]Pres. '!#REF!</definedName>
    <definedName name="protec" localSheetId="0">'[34]Pres. '!#REF!</definedName>
    <definedName name="protec">'[34]Pres. '!#REF!</definedName>
    <definedName name="protev">[71]Analisis!$E$1309</definedName>
    <definedName name="PROY" localSheetId="2">#REF!</definedName>
    <definedName name="PROY" localSheetId="3">#REF!</definedName>
    <definedName name="PROY" localSheetId="4">#REF!</definedName>
    <definedName name="PROY" localSheetId="5">#REF!</definedName>
    <definedName name="PROY" localSheetId="6">#REF!</definedName>
    <definedName name="PROY" localSheetId="7">#REF!</definedName>
    <definedName name="PROY">#REF!</definedName>
    <definedName name="PROYECTADA">[43]Analisis!$E$161</definedName>
    <definedName name="proyecto">[111]Análisis!$C$226</definedName>
    <definedName name="prticos" localSheetId="2">[146]peso!#REF!</definedName>
    <definedName name="prticos" localSheetId="3">[146]peso!#REF!</definedName>
    <definedName name="prticos" localSheetId="4">[146]peso!#REF!</definedName>
    <definedName name="prticos" localSheetId="5">[146]peso!#REF!</definedName>
    <definedName name="prticos" localSheetId="6">[146]peso!#REF!</definedName>
    <definedName name="prticos" localSheetId="7">[146]peso!#REF!</definedName>
    <definedName name="prticos">[146]peso!#REF!</definedName>
    <definedName name="prticos_2">#N/A</definedName>
    <definedName name="prticos_3">#N/A</definedName>
    <definedName name="Prueba_en_Compactación_con_equipo" localSheetId="2">[21]Insumos!#REF!</definedName>
    <definedName name="Prueba_en_Compactación_con_equipo" localSheetId="3">[21]Insumos!#REF!</definedName>
    <definedName name="Prueba_en_Compactación_con_equipo" localSheetId="4">[21]Insumos!#REF!</definedName>
    <definedName name="Prueba_en_Compactación_con_equipo" localSheetId="5">[21]Insumos!#REF!</definedName>
    <definedName name="Prueba_en_Compactación_con_equipo" localSheetId="6">[21]Insumos!#REF!</definedName>
    <definedName name="Prueba_en_Compactación_con_equipo" localSheetId="7">[21]Insumos!#REF!</definedName>
    <definedName name="Prueba_en_Compactación_con_equipo">[21]Insumos!#REF!</definedName>
    <definedName name="PSILICOOLCRI" localSheetId="2">#REF!</definedName>
    <definedName name="PSILICOOLCRI" localSheetId="3">#REF!</definedName>
    <definedName name="PSILICOOLCRI" localSheetId="4">#REF!</definedName>
    <definedName name="PSILICOOLCRI" localSheetId="5">#REF!</definedName>
    <definedName name="PSILICOOLCRI" localSheetId="6">#REF!</definedName>
    <definedName name="PSILICOOLCRI" localSheetId="7">#REF!</definedName>
    <definedName name="PSILICOOLCRI" localSheetId="0">#REF!</definedName>
    <definedName name="PSILICOOLCRI">#REF!</definedName>
    <definedName name="PSOLDADURA" localSheetId="2">#REF!</definedName>
    <definedName name="PSOLDADURA" localSheetId="4">#REF!</definedName>
    <definedName name="PSOLDADURA" localSheetId="7">#REF!</definedName>
    <definedName name="PSOLDADURA">#REF!</definedName>
    <definedName name="PTABLETAGRIS" localSheetId="2">#REF!</definedName>
    <definedName name="PTABLETAGRIS" localSheetId="4">#REF!</definedName>
    <definedName name="PTABLETAGRIS" localSheetId="7">#REF!</definedName>
    <definedName name="PTABLETAGRIS">#REF!</definedName>
    <definedName name="PTABLETAROJA" localSheetId="2">#REF!</definedName>
    <definedName name="PTABLETAROJA" localSheetId="4">#REF!</definedName>
    <definedName name="PTABLETAROJA" localSheetId="7">#REF!</definedName>
    <definedName name="PTABLETAROJA">#REF!</definedName>
    <definedName name="PTAFRANCAOBA" localSheetId="2">#REF!</definedName>
    <definedName name="PTAFRANCAOBA" localSheetId="4">#REF!</definedName>
    <definedName name="PTAFRANCAOBA" localSheetId="7">#REF!</definedName>
    <definedName name="PTAFRANCAOBA">#REF!</definedName>
    <definedName name="PTAFRANCAOBAM2" localSheetId="2">#REF!</definedName>
    <definedName name="PTAFRANCAOBAM2" localSheetId="4">#REF!</definedName>
    <definedName name="PTAFRANCAOBAM2" localSheetId="7">#REF!</definedName>
    <definedName name="PTAFRANCAOBAM2">#REF!</definedName>
    <definedName name="PTAFRANROBLE" localSheetId="2">#REF!</definedName>
    <definedName name="PTAFRANROBLE" localSheetId="4">#REF!</definedName>
    <definedName name="PTAFRANROBLE" localSheetId="7">#REF!</definedName>
    <definedName name="PTAFRANROBLE">#REF!</definedName>
    <definedName name="PTAPAC24INTPVC" localSheetId="2">#REF!</definedName>
    <definedName name="PTAPAC24INTPVC" localSheetId="4">#REF!</definedName>
    <definedName name="PTAPAC24INTPVC" localSheetId="7">#REF!</definedName>
    <definedName name="PTAPAC24INTPVC">#REF!</definedName>
    <definedName name="PTAPAC24MET" localSheetId="2">#REF!</definedName>
    <definedName name="PTAPAC24MET" localSheetId="4">#REF!</definedName>
    <definedName name="PTAPAC24MET" localSheetId="7">#REF!</definedName>
    <definedName name="PTAPAC24MET">#REF!</definedName>
    <definedName name="PTAPAC24TCMET" localSheetId="2">#REF!</definedName>
    <definedName name="PTAPAC24TCMET" localSheetId="4">#REF!</definedName>
    <definedName name="PTAPAC24TCMET" localSheetId="7">#REF!</definedName>
    <definedName name="PTAPAC24TCMET">#REF!</definedName>
    <definedName name="PTAPAC24TCPVC" localSheetId="2">#REF!</definedName>
    <definedName name="PTAPAC24TCPVC" localSheetId="4">#REF!</definedName>
    <definedName name="PTAPAC24TCPVC" localSheetId="7">#REF!</definedName>
    <definedName name="PTAPAC24TCPVC">#REF!</definedName>
    <definedName name="PTAPANCORCAOBA" localSheetId="2">#REF!</definedName>
    <definedName name="PTAPANCORCAOBA" localSheetId="4">#REF!</definedName>
    <definedName name="PTAPANCORCAOBA" localSheetId="7">#REF!</definedName>
    <definedName name="PTAPANCORCAOBA">#REF!</definedName>
    <definedName name="PTAPANCORCAOBAM2" localSheetId="2">#REF!</definedName>
    <definedName name="PTAPANCORCAOBAM2" localSheetId="4">#REF!</definedName>
    <definedName name="PTAPANCORCAOBAM2" localSheetId="7">#REF!</definedName>
    <definedName name="PTAPANCORCAOBAM2">#REF!</definedName>
    <definedName name="PTAPANCORPINO" localSheetId="2">#REF!</definedName>
    <definedName name="PTAPANCORPINO" localSheetId="4">#REF!</definedName>
    <definedName name="PTAPANCORPINO" localSheetId="7">#REF!</definedName>
    <definedName name="PTAPANCORPINO">#REF!</definedName>
    <definedName name="PTAPANCORPINOM2" localSheetId="2">#REF!</definedName>
    <definedName name="PTAPANCORPINOM2" localSheetId="4">#REF!</definedName>
    <definedName name="PTAPANCORPINOM2" localSheetId="7">#REF!</definedName>
    <definedName name="PTAPANCORPINOM2">#REF!</definedName>
    <definedName name="PTAPANCORROBLE" localSheetId="2">#REF!</definedName>
    <definedName name="PTAPANCORROBLE" localSheetId="4">#REF!</definedName>
    <definedName name="PTAPANCORROBLE" localSheetId="7">#REF!</definedName>
    <definedName name="PTAPANCORROBLE">#REF!</definedName>
    <definedName name="PTAPANESPCAOBA" localSheetId="2">#REF!</definedName>
    <definedName name="PTAPANESPCAOBA" localSheetId="4">#REF!</definedName>
    <definedName name="PTAPANESPCAOBA" localSheetId="7">#REF!</definedName>
    <definedName name="PTAPANESPCAOBA">#REF!</definedName>
    <definedName name="PTAPANESPCAOBAM2" localSheetId="2">#REF!</definedName>
    <definedName name="PTAPANESPCAOBAM2" localSheetId="4">#REF!</definedName>
    <definedName name="PTAPANESPCAOBAM2" localSheetId="7">#REF!</definedName>
    <definedName name="PTAPANESPCAOBAM2">#REF!</definedName>
    <definedName name="PTAPANESPROBLE" localSheetId="2">#REF!</definedName>
    <definedName name="PTAPANESPROBLE" localSheetId="4">#REF!</definedName>
    <definedName name="PTAPANESPROBLE" localSheetId="7">#REF!</definedName>
    <definedName name="PTAPANESPROBLE">#REF!</definedName>
    <definedName name="PTAPANVAIVENCAOBA" localSheetId="2">#REF!</definedName>
    <definedName name="PTAPANVAIVENCAOBA" localSheetId="4">#REF!</definedName>
    <definedName name="PTAPANVAIVENCAOBA" localSheetId="7">#REF!</definedName>
    <definedName name="PTAPANVAIVENCAOBA">#REF!</definedName>
    <definedName name="PTAPANVAIVENCAOBAM2" localSheetId="2">#REF!</definedName>
    <definedName name="PTAPANVAIVENCAOBAM2" localSheetId="4">#REF!</definedName>
    <definedName name="PTAPANVAIVENCAOBAM2" localSheetId="7">#REF!</definedName>
    <definedName name="PTAPANVAIVENCAOBAM2">#REF!</definedName>
    <definedName name="PTAPANVAIVENROBLE" localSheetId="2">#REF!</definedName>
    <definedName name="PTAPANVAIVENROBLE" localSheetId="4">#REF!</definedName>
    <definedName name="PTAPANVAIVENROBLE" localSheetId="7">#REF!</definedName>
    <definedName name="PTAPANVAIVENROBLE">#REF!</definedName>
    <definedName name="PTAPLY" localSheetId="2">#REF!</definedName>
    <definedName name="PTAPLY" localSheetId="4">#REF!</definedName>
    <definedName name="PTAPLY" localSheetId="7">#REF!</definedName>
    <definedName name="PTAPLY">#REF!</definedName>
    <definedName name="PTAPLYM2" localSheetId="2">#REF!</definedName>
    <definedName name="PTAPLYM2" localSheetId="4">#REF!</definedName>
    <definedName name="PTAPLYM2" localSheetId="7">#REF!</definedName>
    <definedName name="PTAPLYM2">#REF!</definedName>
    <definedName name="PTC110PISO" localSheetId="2">#REF!</definedName>
    <definedName name="PTC110PISO" localSheetId="4">#REF!</definedName>
    <definedName name="PTC110PISO" localSheetId="5">#REF!</definedName>
    <definedName name="PTC110PISO" localSheetId="6">#REF!</definedName>
    <definedName name="PTC110PISO" localSheetId="7">#REF!</definedName>
    <definedName name="PTC110PISO">#REF!</definedName>
    <definedName name="PTEJA16" localSheetId="2">#REF!</definedName>
    <definedName name="PTEJA16" localSheetId="4">#REF!</definedName>
    <definedName name="PTEJA16" localSheetId="7">#REF!</definedName>
    <definedName name="PTEJA16">#REF!</definedName>
    <definedName name="PTEJA16ESP" localSheetId="2">#REF!</definedName>
    <definedName name="PTEJA16ESP" localSheetId="4">#REF!</definedName>
    <definedName name="PTEJA16ESP" localSheetId="7">#REF!</definedName>
    <definedName name="PTEJA16ESP">#REF!</definedName>
    <definedName name="PTEJA18" localSheetId="2">#REF!</definedName>
    <definedName name="PTEJA18" localSheetId="4">#REF!</definedName>
    <definedName name="PTEJA18" localSheetId="7">#REF!</definedName>
    <definedName name="PTEJA18">#REF!</definedName>
    <definedName name="PTEJA18ESP" localSheetId="2">#REF!</definedName>
    <definedName name="PTEJA18ESP" localSheetId="4">#REF!</definedName>
    <definedName name="PTEJA18ESP" localSheetId="7">#REF!</definedName>
    <definedName name="PTEJA18ESP">#REF!</definedName>
    <definedName name="PTEJATIPOS" localSheetId="2">#REF!</definedName>
    <definedName name="PTEJATIPOS" localSheetId="4">#REF!</definedName>
    <definedName name="PTEJATIPOS" localSheetId="7">#REF!</definedName>
    <definedName name="PTEJATIPOS">#REF!</definedName>
    <definedName name="PTERM114" localSheetId="2">#REF!</definedName>
    <definedName name="PTERM114" localSheetId="4">#REF!</definedName>
    <definedName name="PTERM114" localSheetId="7">#REF!</definedName>
    <definedName name="PTERM114">#REF!</definedName>
    <definedName name="PTIMBRECORRIENTE" localSheetId="2">#REF!</definedName>
    <definedName name="PTIMBRECORRIENTE" localSheetId="4">#REF!</definedName>
    <definedName name="PTIMBRECORRIENTE" localSheetId="7">#REF!</definedName>
    <definedName name="PTIMBRECORRIENTE">#REF!</definedName>
    <definedName name="PTINA" localSheetId="2">#REF!</definedName>
    <definedName name="PTINA" localSheetId="4">#REF!</definedName>
    <definedName name="PTINA" localSheetId="7">#REF!</definedName>
    <definedName name="PTINA">#REF!</definedName>
    <definedName name="PTOREXAASB" localSheetId="2">#REF!</definedName>
    <definedName name="PTOREXAASB" localSheetId="4">#REF!</definedName>
    <definedName name="PTOREXAASB" localSheetId="7">#REF!</definedName>
    <definedName name="PTOREXAASB">#REF!</definedName>
    <definedName name="PTPACISAL2424" localSheetId="2">#REF!</definedName>
    <definedName name="PTPACISAL2424" localSheetId="4">#REF!</definedName>
    <definedName name="PTPACISAL2424" localSheetId="7">#REF!</definedName>
    <definedName name="PTPACISAL2424">#REF!</definedName>
    <definedName name="PTPACISTOLA3030" localSheetId="2">#REF!</definedName>
    <definedName name="PTPACISTOLA3030" localSheetId="4">#REF!</definedName>
    <definedName name="PTPACISTOLA3030" localSheetId="5">#REF!</definedName>
    <definedName name="PTPACISTOLA3030" localSheetId="6">#REF!</definedName>
    <definedName name="PTPACISTOLA3030" localSheetId="7">#REF!</definedName>
    <definedName name="PTPACISTOLA3030">#REF!</definedName>
    <definedName name="PTUBOHG112X15" localSheetId="2">#REF!</definedName>
    <definedName name="PTUBOHG112X15" localSheetId="4">#REF!</definedName>
    <definedName name="PTUBOHG112X15" localSheetId="7">#REF!</definedName>
    <definedName name="PTUBOHG112X15">#REF!</definedName>
    <definedName name="PTUBOHG114X20" localSheetId="2">#REF!</definedName>
    <definedName name="PTUBOHG114X20" localSheetId="4">#REF!</definedName>
    <definedName name="PTUBOHG114X20" localSheetId="7">#REF!</definedName>
    <definedName name="PTUBOHG114X20">#REF!</definedName>
    <definedName name="PU" localSheetId="2">#REF!</definedName>
    <definedName name="PU" localSheetId="4">#REF!</definedName>
    <definedName name="PU" localSheetId="7">#REF!</definedName>
    <definedName name="PU">#REF!</definedName>
    <definedName name="PU_2">"$#REF!.$E$1:$E$65534"</definedName>
    <definedName name="PU_3">"$#REF!.$E$1:$E$65534"</definedName>
    <definedName name="pu1_2">"$#REF!.$E$1:$E$65534"</definedName>
    <definedName name="pu1_3">"$#REF!.$E$1:$E$65534"</definedName>
    <definedName name="PU6_2">"$#REF!.$E$1:$E$65534"</definedName>
    <definedName name="PU6_3">"$#REF!.$E$1:$E$65534"</definedName>
    <definedName name="Pua" localSheetId="2">#REF!</definedName>
    <definedName name="Pua" localSheetId="3">#REF!</definedName>
    <definedName name="Pua" localSheetId="4">#REF!</definedName>
    <definedName name="Pua" localSheetId="5">#REF!</definedName>
    <definedName name="Pua" localSheetId="6">#REF!</definedName>
    <definedName name="Pua" localSheetId="7">#REF!</definedName>
    <definedName name="Pua">#REF!</definedName>
    <definedName name="puab1ho2" localSheetId="2">[25]Volumenes!#REF!</definedName>
    <definedName name="puab1ho2" localSheetId="3">[25]Volumenes!#REF!</definedName>
    <definedName name="puab1ho2" localSheetId="4">[25]Volumenes!#REF!</definedName>
    <definedName name="puab1ho2" localSheetId="5">[25]Volumenes!#REF!</definedName>
    <definedName name="puab1ho2" localSheetId="6">[25]Volumenes!#REF!</definedName>
    <definedName name="puab1ho2" localSheetId="7">[25]Volumenes!#REF!</definedName>
    <definedName name="puab1ho2" localSheetId="0">[25]Volumenes!#REF!</definedName>
    <definedName name="puab1ho2">[25]Volumenes!#REF!</definedName>
    <definedName name="puab1ho3" localSheetId="2">[25]Volumenes!#REF!</definedName>
    <definedName name="puab1ho3" localSheetId="3">[25]Volumenes!#REF!</definedName>
    <definedName name="puab1ho3" localSheetId="4">[25]Volumenes!#REF!</definedName>
    <definedName name="puab1ho3" localSheetId="5">[25]Volumenes!#REF!</definedName>
    <definedName name="puab1ho3" localSheetId="6">[25]Volumenes!#REF!</definedName>
    <definedName name="puab1ho3" localSheetId="7">[25]Volumenes!#REF!</definedName>
    <definedName name="puab1ho3">[25]Volumenes!#REF!</definedName>
    <definedName name="PUAB2HO">[25]Mat!$D$161</definedName>
    <definedName name="puab2ho2" localSheetId="2">[25]Volumenes!#REF!</definedName>
    <definedName name="puab2ho2" localSheetId="3">[25]Volumenes!#REF!</definedName>
    <definedName name="puab2ho2" localSheetId="4">[25]Volumenes!#REF!</definedName>
    <definedName name="puab2ho2" localSheetId="5">[25]Volumenes!#REF!</definedName>
    <definedName name="puab2ho2" localSheetId="6">[25]Volumenes!#REF!</definedName>
    <definedName name="puab2ho2" localSheetId="7">[25]Volumenes!#REF!</definedName>
    <definedName name="puab2ho2">[25]Volumenes!#REF!</definedName>
    <definedName name="puab2ho3" localSheetId="2">[25]Volumenes!#REF!</definedName>
    <definedName name="puab2ho3" localSheetId="3">[25]Volumenes!#REF!</definedName>
    <definedName name="puab2ho3" localSheetId="4">[25]Volumenes!#REF!</definedName>
    <definedName name="puab2ho3" localSheetId="5">[25]Volumenes!#REF!</definedName>
    <definedName name="puab2ho3" localSheetId="6">[25]Volumenes!#REF!</definedName>
    <definedName name="puab2ho3" localSheetId="7">[25]Volumenes!#REF!</definedName>
    <definedName name="puab2ho3">[25]Volumenes!#REF!</definedName>
    <definedName name="PUABIHO">[62]Mat!$D$160</definedName>
    <definedName name="PUACERASHORMIGON" localSheetId="2">#REF!</definedName>
    <definedName name="PUACERASHORMIGON" localSheetId="3">#REF!</definedName>
    <definedName name="PUACERASHORMIGON" localSheetId="4">#REF!</definedName>
    <definedName name="PUACERASHORMIGON" localSheetId="5">#REF!</definedName>
    <definedName name="PUACERASHORMIGON" localSheetId="6">#REF!</definedName>
    <definedName name="PUACERASHORMIGON" localSheetId="7">#REF!</definedName>
    <definedName name="PUACERASHORMIGON">#REF!</definedName>
    <definedName name="PUACERASHORMIGON_2">#N/A</definedName>
    <definedName name="puacero">[111]Análisis!$H$139</definedName>
    <definedName name="PUACERO_1_2_GRADO40" localSheetId="2">#REF!</definedName>
    <definedName name="PUACERO_1_2_GRADO40" localSheetId="3">#REF!</definedName>
    <definedName name="PUACERO_1_2_GRADO40" localSheetId="4">#REF!</definedName>
    <definedName name="PUACERO_1_2_GRADO40" localSheetId="5">#REF!</definedName>
    <definedName name="PUACERO_1_2_GRADO40" localSheetId="6">#REF!</definedName>
    <definedName name="PUACERO_1_2_GRADO40" localSheetId="7">#REF!</definedName>
    <definedName name="PUACERO_1_2_GRADO40">#REF!</definedName>
    <definedName name="PUACERO_1_2_GRADO40_2">#N/A</definedName>
    <definedName name="PUACERO_1_4_GRADO40" localSheetId="2">#REF!</definedName>
    <definedName name="PUACERO_1_4_GRADO40" localSheetId="3">#REF!</definedName>
    <definedName name="PUACERO_1_4_GRADO40" localSheetId="4">#REF!</definedName>
    <definedName name="PUACERO_1_4_GRADO40" localSheetId="5">#REF!</definedName>
    <definedName name="PUACERO_1_4_GRADO40" localSheetId="6">#REF!</definedName>
    <definedName name="PUACERO_1_4_GRADO40" localSheetId="7">#REF!</definedName>
    <definedName name="PUACERO_1_4_GRADO40">#REF!</definedName>
    <definedName name="PUACERO_1_4_GRADO40_2">#N/A</definedName>
    <definedName name="PUACERO_1_GRADO40" localSheetId="2">#REF!</definedName>
    <definedName name="PUACERO_1_GRADO40" localSheetId="3">#REF!</definedName>
    <definedName name="PUACERO_1_GRADO40" localSheetId="4">#REF!</definedName>
    <definedName name="PUACERO_1_GRADO40" localSheetId="5">#REF!</definedName>
    <definedName name="PUACERO_1_GRADO40" localSheetId="6">#REF!</definedName>
    <definedName name="PUACERO_1_GRADO40" localSheetId="7">#REF!</definedName>
    <definedName name="PUACERO_1_GRADO40">#REF!</definedName>
    <definedName name="PUACERO_1_GRADO40_2">#N/A</definedName>
    <definedName name="PUACERO_3_4_GRADO40" localSheetId="2">#REF!</definedName>
    <definedName name="PUACERO_3_4_GRADO40" localSheetId="3">#REF!</definedName>
    <definedName name="PUACERO_3_4_GRADO40" localSheetId="4">#REF!</definedName>
    <definedName name="PUACERO_3_4_GRADO40" localSheetId="5">#REF!</definedName>
    <definedName name="PUACERO_3_4_GRADO40" localSheetId="6">#REF!</definedName>
    <definedName name="PUACERO_3_4_GRADO40" localSheetId="7">#REF!</definedName>
    <definedName name="PUACERO_3_4_GRADO40">#REF!</definedName>
    <definedName name="PUACERO_3_4_GRADO40_2">#N/A</definedName>
    <definedName name="PUACERO_3_8_GRADO40" localSheetId="2">#REF!</definedName>
    <definedName name="PUACERO_3_8_GRADO40" localSheetId="3">#REF!</definedName>
    <definedName name="PUACERO_3_8_GRADO40" localSheetId="4">#REF!</definedName>
    <definedName name="PUACERO_3_8_GRADO40" localSheetId="5">#REF!</definedName>
    <definedName name="PUACERO_3_8_GRADO40" localSheetId="6">#REF!</definedName>
    <definedName name="PUACERO_3_8_GRADO40" localSheetId="7">#REF!</definedName>
    <definedName name="PUACERO_3_8_GRADO40">#REF!</definedName>
    <definedName name="PUACERO_3_8_GRADO40_2">#N/A</definedName>
    <definedName name="PUADOQUINCLASICOGRIS_10X20X20" localSheetId="2">#REF!</definedName>
    <definedName name="PUADOQUINCLASICOGRIS_10X20X20" localSheetId="3">#REF!</definedName>
    <definedName name="PUADOQUINCLASICOGRIS_10X20X20" localSheetId="4">#REF!</definedName>
    <definedName name="PUADOQUINCLASICOGRIS_10X20X20" localSheetId="5">#REF!</definedName>
    <definedName name="PUADOQUINCLASICOGRIS_10X20X20" localSheetId="6">#REF!</definedName>
    <definedName name="PUADOQUINCLASICOGRIS_10X20X20" localSheetId="7">#REF!</definedName>
    <definedName name="PUADOQUINCLASICOGRIS_10X20X20">#REF!</definedName>
    <definedName name="PUADOQUINCLASICOGRIS_10X20X20_2">#N/A</definedName>
    <definedName name="Pualdo" localSheetId="2">#REF!</definedName>
    <definedName name="Pualdo" localSheetId="3">#REF!</definedName>
    <definedName name="Pualdo" localSheetId="4">#REF!</definedName>
    <definedName name="Pualdo" localSheetId="5">#REF!</definedName>
    <definedName name="Pualdo" localSheetId="6">#REF!</definedName>
    <definedName name="Pualdo" localSheetId="7">#REF!</definedName>
    <definedName name="Pualdo">#REF!</definedName>
    <definedName name="pualse" localSheetId="2">#REF!</definedName>
    <definedName name="pualse" localSheetId="4">#REF!</definedName>
    <definedName name="pualse" localSheetId="7">#REF!</definedName>
    <definedName name="pualse">#REF!</definedName>
    <definedName name="PUALVIDR" localSheetId="2">[25]puertas!#REF!</definedName>
    <definedName name="PUALVIDR" localSheetId="4">[25]puertas!#REF!</definedName>
    <definedName name="PUALVIDR" localSheetId="7">[25]puertas!#REF!</definedName>
    <definedName name="PUALVIDR">[25]puertas!#REF!</definedName>
    <definedName name="pubañ2" localSheetId="2">[25]Volumenes!#REF!</definedName>
    <definedName name="pubañ2" localSheetId="4">[25]Volumenes!#REF!</definedName>
    <definedName name="pubañ2" localSheetId="7">[25]Volumenes!#REF!</definedName>
    <definedName name="pubañ2">[25]Volumenes!#REF!</definedName>
    <definedName name="pubañ3" localSheetId="2">[25]Volumenes!#REF!</definedName>
    <definedName name="pubañ3" localSheetId="4">[25]Volumenes!#REF!</definedName>
    <definedName name="pubañ3" localSheetId="7">[25]Volumenes!#REF!</definedName>
    <definedName name="pubañ3">[25]Volumenes!#REF!</definedName>
    <definedName name="PUBAÑO">[62]Mat!$D$163</definedName>
    <definedName name="pubaranda" localSheetId="2">[74]Análisis!#REF!</definedName>
    <definedName name="pubaranda" localSheetId="3">[74]Análisis!#REF!</definedName>
    <definedName name="pubaranda" localSheetId="4">[74]Análisis!#REF!</definedName>
    <definedName name="pubaranda" localSheetId="5">[74]Análisis!#REF!</definedName>
    <definedName name="pubaranda" localSheetId="6">[74]Análisis!#REF!</definedName>
    <definedName name="pubaranda" localSheetId="7">[74]Análisis!#REF!</definedName>
    <definedName name="pubaranda">[74]Análisis!#REF!</definedName>
    <definedName name="pubaranda_2">#N/A</definedName>
    <definedName name="pubaranda_3">#N/A</definedName>
    <definedName name="PUBLOQUES_4_ACERO_0.80" localSheetId="2">#REF!</definedName>
    <definedName name="PUBLOQUES_4_ACERO_0.80" localSheetId="3">#REF!</definedName>
    <definedName name="PUBLOQUES_4_ACERO_0.80" localSheetId="4">#REF!</definedName>
    <definedName name="PUBLOQUES_4_ACERO_0.80" localSheetId="5">#REF!</definedName>
    <definedName name="PUBLOQUES_4_ACERO_0.80" localSheetId="6">#REF!</definedName>
    <definedName name="PUBLOQUES_4_ACERO_0.80" localSheetId="7">#REF!</definedName>
    <definedName name="PUBLOQUES_4_ACERO_0.80">#REF!</definedName>
    <definedName name="PUBLOQUES_4_ACERO_0.80_2">#N/A</definedName>
    <definedName name="PUBLOQUES_6_ACERO_0.80" localSheetId="2">#REF!</definedName>
    <definedName name="PUBLOQUES_6_ACERO_0.80" localSheetId="3">#REF!</definedName>
    <definedName name="PUBLOQUES_6_ACERO_0.80" localSheetId="4">#REF!</definedName>
    <definedName name="PUBLOQUES_6_ACERO_0.80" localSheetId="5">#REF!</definedName>
    <definedName name="PUBLOQUES_6_ACERO_0.80" localSheetId="6">#REF!</definedName>
    <definedName name="PUBLOQUES_6_ACERO_0.80" localSheetId="7">#REF!</definedName>
    <definedName name="PUBLOQUES_6_ACERO_0.80">#REF!</definedName>
    <definedName name="PUBLOQUES_6_ACERO_0.80_2">#N/A</definedName>
    <definedName name="PUBLOQUES_8_ACERO_0.80" localSheetId="2">#REF!</definedName>
    <definedName name="PUBLOQUES_8_ACERO_0.80" localSheetId="3">#REF!</definedName>
    <definedName name="PUBLOQUES_8_ACERO_0.80" localSheetId="4">#REF!</definedName>
    <definedName name="PUBLOQUES_8_ACERO_0.80" localSheetId="5">#REF!</definedName>
    <definedName name="PUBLOQUES_8_ACERO_0.80" localSheetId="6">#REF!</definedName>
    <definedName name="PUBLOQUES_8_ACERO_0.80" localSheetId="7">#REF!</definedName>
    <definedName name="PUBLOQUES_8_ACERO_0.80">#REF!</definedName>
    <definedName name="PUBLOQUES_8_ACERO_0.80_2">#N/A</definedName>
    <definedName name="PUBLOQUES_8_ACERO_0.80_HOYOSLLENOS" localSheetId="2">#REF!</definedName>
    <definedName name="PUBLOQUES_8_ACERO_0.80_HOYOSLLENOS" localSheetId="3">#REF!</definedName>
    <definedName name="PUBLOQUES_8_ACERO_0.80_HOYOSLLENOS" localSheetId="4">#REF!</definedName>
    <definedName name="PUBLOQUES_8_ACERO_0.80_HOYOSLLENOS" localSheetId="5">#REF!</definedName>
    <definedName name="PUBLOQUES_8_ACERO_0.80_HOYOSLLENOS" localSheetId="6">#REF!</definedName>
    <definedName name="PUBLOQUES_8_ACERO_0.80_HOYOSLLENOS" localSheetId="7">#REF!</definedName>
    <definedName name="PUBLOQUES_8_ACERO_0.80_HOYOSLLENOS">#REF!</definedName>
    <definedName name="PUBLOQUES_8_ACERO_0.80_HOYOSLLENOS_2">#N/A</definedName>
    <definedName name="PUBLOQUESDE_8_ACERO_A_0.40_HOYOSLLENOS" localSheetId="2">#REF!</definedName>
    <definedName name="PUBLOQUESDE_8_ACERO_A_0.40_HOYOSLLENOS" localSheetId="3">#REF!</definedName>
    <definedName name="PUBLOQUESDE_8_ACERO_A_0.40_HOYOSLLENOS" localSheetId="4">#REF!</definedName>
    <definedName name="PUBLOQUESDE_8_ACERO_A_0.40_HOYOSLLENOS" localSheetId="5">#REF!</definedName>
    <definedName name="PUBLOQUESDE_8_ACERO_A_0.40_HOYOSLLENOS" localSheetId="6">#REF!</definedName>
    <definedName name="PUBLOQUESDE_8_ACERO_A_0.40_HOYOSLLENOS" localSheetId="7">#REF!</definedName>
    <definedName name="PUBLOQUESDE_8_ACERO_A_0.40_HOYOSLLENOS">#REF!</definedName>
    <definedName name="PUBLOQUESDE_8_ACERO_A_0.40_HOYOSLLENOS_2">#N/A</definedName>
    <definedName name="pucabezales" localSheetId="2">[111]Análisis!#REF!</definedName>
    <definedName name="pucabezales" localSheetId="3">[111]Análisis!#REF!</definedName>
    <definedName name="pucabezales" localSheetId="4">[111]Análisis!#REF!</definedName>
    <definedName name="pucabezales" localSheetId="5">[111]Análisis!#REF!</definedName>
    <definedName name="pucabezales" localSheetId="6">[111]Análisis!#REF!</definedName>
    <definedName name="pucabezales" localSheetId="7">[111]Análisis!#REF!</definedName>
    <definedName name="pucabezales">[111]Análisis!#REF!</definedName>
    <definedName name="PUCALICHE" localSheetId="2">#REF!</definedName>
    <definedName name="PUCALICHE" localSheetId="3">#REF!</definedName>
    <definedName name="PUCALICHE" localSheetId="4">#REF!</definedName>
    <definedName name="PUCALICHE" localSheetId="5">#REF!</definedName>
    <definedName name="PUCALICHE" localSheetId="6">#REF!</definedName>
    <definedName name="PUCALICHE" localSheetId="7">#REF!</definedName>
    <definedName name="PUCALICHE">#REF!</definedName>
    <definedName name="PUCALICHE_2">#N/A</definedName>
    <definedName name="PUCAMARAINSPECCION" localSheetId="2">#REF!</definedName>
    <definedName name="PUCAMARAINSPECCION" localSheetId="3">#REF!</definedName>
    <definedName name="PUCAMARAINSPECCION" localSheetId="4">#REF!</definedName>
    <definedName name="PUCAMARAINSPECCION" localSheetId="5">#REF!</definedName>
    <definedName name="PUCAMARAINSPECCION" localSheetId="6">#REF!</definedName>
    <definedName name="PUCAMARAINSPECCION" localSheetId="7">#REF!</definedName>
    <definedName name="PUCAMARAINSPECCION">#REF!</definedName>
    <definedName name="PUCAMARAINSPECCION_2">#N/A</definedName>
    <definedName name="PUCANTOS" localSheetId="2">#REF!</definedName>
    <definedName name="PUCANTOS" localSheetId="3">#REF!</definedName>
    <definedName name="PUCANTOS" localSheetId="4">#REF!</definedName>
    <definedName name="PUCANTOS" localSheetId="5">#REF!</definedName>
    <definedName name="PUCANTOS" localSheetId="6">#REF!</definedName>
    <definedName name="PUCANTOS" localSheetId="7">#REF!</definedName>
    <definedName name="PUCANTOS">#REF!</definedName>
    <definedName name="PUCANTOS_2">#N/A</definedName>
    <definedName name="PUCARETEO" localSheetId="2">#REF!</definedName>
    <definedName name="PUCARETEO" localSheetId="3">#REF!</definedName>
    <definedName name="PUCARETEO" localSheetId="4">#REF!</definedName>
    <definedName name="PUCARETEO" localSheetId="5">#REF!</definedName>
    <definedName name="PUCARETEO" localSheetId="6">#REF!</definedName>
    <definedName name="PUCARETEO" localSheetId="7">#REF!</definedName>
    <definedName name="PUCARETEO">#REF!</definedName>
    <definedName name="PUCARETEO_2">#N/A</definedName>
    <definedName name="pucastingbed" localSheetId="2">[111]Análisis!#REF!</definedName>
    <definedName name="pucastingbed" localSheetId="3">[111]Análisis!#REF!</definedName>
    <definedName name="pucastingbed" localSheetId="4">[111]Análisis!#REF!</definedName>
    <definedName name="pucastingbed" localSheetId="5">[111]Análisis!#REF!</definedName>
    <definedName name="pucastingbed" localSheetId="6">[111]Análisis!#REF!</definedName>
    <definedName name="pucastingbed" localSheetId="7">[111]Análisis!#REF!</definedName>
    <definedName name="pucastingbed">[111]Análisis!#REF!</definedName>
    <definedName name="PUCEMENTO">[111]Análisis!$H$126</definedName>
    <definedName name="PUCERAMICA15X15PARED" localSheetId="2">'[21]Análisis de Precios'!#REF!</definedName>
    <definedName name="PUCERAMICA15X15PARED" localSheetId="3">'[21]Análisis de Precios'!#REF!</definedName>
    <definedName name="PUCERAMICA15X15PARED" localSheetId="4">'[21]Análisis de Precios'!#REF!</definedName>
    <definedName name="PUCERAMICA15X15PARED" localSheetId="5">'[21]Análisis de Precios'!#REF!</definedName>
    <definedName name="PUCERAMICA15X15PARED" localSheetId="6">'[21]Análisis de Precios'!#REF!</definedName>
    <definedName name="PUCERAMICA15X15PARED" localSheetId="7">'[21]Análisis de Precios'!#REF!</definedName>
    <definedName name="PUCERAMICA15X15PARED" localSheetId="0">'[21]Análisis de Precios'!#REF!</definedName>
    <definedName name="PUCERAMICA15X15PARED">'[21]Análisis de Precios'!#REF!</definedName>
    <definedName name="PUCERAMICA30X30PARED" localSheetId="2">#REF!</definedName>
    <definedName name="PUCERAMICA30X30PARED" localSheetId="3">#REF!</definedName>
    <definedName name="PUCERAMICA30X30PARED" localSheetId="4">#REF!</definedName>
    <definedName name="PUCERAMICA30X30PARED" localSheetId="5">#REF!</definedName>
    <definedName name="PUCERAMICA30X30PARED" localSheetId="6">#REF!</definedName>
    <definedName name="PUCERAMICA30X30PARED" localSheetId="7">#REF!</definedName>
    <definedName name="PUCERAMICA30X30PARED">#REF!</definedName>
    <definedName name="PUCERAMICA30X30PARED_2">#N/A</definedName>
    <definedName name="PUCERAMICAITALIANAPARED" localSheetId="2">#REF!</definedName>
    <definedName name="PUCERAMICAITALIANAPARED" localSheetId="3">#REF!</definedName>
    <definedName name="PUCERAMICAITALIANAPARED" localSheetId="4">#REF!</definedName>
    <definedName name="PUCERAMICAITALIANAPARED" localSheetId="5">#REF!</definedName>
    <definedName name="PUCERAMICAITALIANAPARED" localSheetId="6">#REF!</definedName>
    <definedName name="PUCERAMICAITALIANAPARED" localSheetId="7">#REF!</definedName>
    <definedName name="PUCERAMICAITALIANAPARED">#REF!</definedName>
    <definedName name="PUCERAMICAITALIANAPARED_2">#N/A</definedName>
    <definedName name="PUCISTERNA" localSheetId="2">'[21]Análisis de Precios'!#REF!</definedName>
    <definedName name="PUCISTERNA" localSheetId="3">'[21]Análisis de Precios'!#REF!</definedName>
    <definedName name="PUCISTERNA" localSheetId="4">'[21]Análisis de Precios'!#REF!</definedName>
    <definedName name="PUCISTERNA" localSheetId="5">'[21]Análisis de Precios'!#REF!</definedName>
    <definedName name="PUCISTERNA" localSheetId="6">'[21]Análisis de Precios'!#REF!</definedName>
    <definedName name="PUCISTERNA" localSheetId="7">'[21]Análisis de Precios'!#REF!</definedName>
    <definedName name="PUCISTERNA">'[21]Análisis de Precios'!#REF!</definedName>
    <definedName name="PUCOEAP" localSheetId="3">[5]Mat!$D$142</definedName>
    <definedName name="PUCOEAP" localSheetId="4">[5]Mat!$D$142</definedName>
    <definedName name="PUCOEAP" localSheetId="5">[5]Mat!$D$142</definedName>
    <definedName name="PUCOEAP" localSheetId="6">[5]Mat!$D$142</definedName>
    <definedName name="PUCOEAP" localSheetId="7">[5]Mat!$D$142</definedName>
    <definedName name="PUCOEAP" localSheetId="0">[5]Mat!$D$142</definedName>
    <definedName name="PUCOEAP">[6]Mat!$D$142</definedName>
    <definedName name="PUCOLUMNAS_C1">'[48]Análisis de Precios'!$F$210</definedName>
    <definedName name="PUCOLUMNAS_C10" localSheetId="2">'[21]Análisis de Precios'!#REF!</definedName>
    <definedName name="PUCOLUMNAS_C10" localSheetId="3">'[21]Análisis de Precios'!#REF!</definedName>
    <definedName name="PUCOLUMNAS_C10" localSheetId="4">'[21]Análisis de Precios'!#REF!</definedName>
    <definedName name="PUCOLUMNAS_C10" localSheetId="5">'[21]Análisis de Precios'!#REF!</definedName>
    <definedName name="PUCOLUMNAS_C10" localSheetId="6">'[21]Análisis de Precios'!#REF!</definedName>
    <definedName name="PUCOLUMNAS_C10" localSheetId="7">'[21]Análisis de Precios'!#REF!</definedName>
    <definedName name="PUCOLUMNAS_C10" localSheetId="0">'[21]Análisis de Precios'!#REF!</definedName>
    <definedName name="PUCOLUMNAS_C10">'[21]Análisis de Precios'!#REF!</definedName>
    <definedName name="PUCOLUMNAS_C11" localSheetId="2">'[21]Análisis de Precios'!#REF!</definedName>
    <definedName name="PUCOLUMNAS_C11" localSheetId="3">'[21]Análisis de Precios'!#REF!</definedName>
    <definedName name="PUCOLUMNAS_C11" localSheetId="4">'[21]Análisis de Precios'!#REF!</definedName>
    <definedName name="PUCOLUMNAS_C11" localSheetId="5">'[21]Análisis de Precios'!#REF!</definedName>
    <definedName name="PUCOLUMNAS_C11" localSheetId="6">'[21]Análisis de Precios'!#REF!</definedName>
    <definedName name="PUCOLUMNAS_C11" localSheetId="7">'[21]Análisis de Precios'!#REF!</definedName>
    <definedName name="PUCOLUMNAS_C11">'[21]Análisis de Precios'!#REF!</definedName>
    <definedName name="PUCOLUMNAS_C12" localSheetId="2">'[21]Análisis de Precios'!#REF!</definedName>
    <definedName name="PUCOLUMNAS_C12" localSheetId="4">'[21]Análisis de Precios'!#REF!</definedName>
    <definedName name="PUCOLUMNAS_C12" localSheetId="7">'[21]Análisis de Precios'!#REF!</definedName>
    <definedName name="PUCOLUMNAS_C12">'[21]Análisis de Precios'!#REF!</definedName>
    <definedName name="PUCOLUMNAS_C2" localSheetId="2">#REF!</definedName>
    <definedName name="PUCOLUMNAS_C2" localSheetId="3">#REF!</definedName>
    <definedName name="PUCOLUMNAS_C2" localSheetId="4">#REF!</definedName>
    <definedName name="PUCOLUMNAS_C2" localSheetId="5">#REF!</definedName>
    <definedName name="PUCOLUMNAS_C2" localSheetId="6">#REF!</definedName>
    <definedName name="PUCOLUMNAS_C2" localSheetId="7">#REF!</definedName>
    <definedName name="PUCOLUMNAS_C2">#REF!</definedName>
    <definedName name="PUCOLUMNAS_C2_2">#N/A</definedName>
    <definedName name="PUCOLUMNAS_C3" localSheetId="2">#REF!</definedName>
    <definedName name="PUCOLUMNAS_C3" localSheetId="3">#REF!</definedName>
    <definedName name="PUCOLUMNAS_C3" localSheetId="4">#REF!</definedName>
    <definedName name="PUCOLUMNAS_C3" localSheetId="5">#REF!</definedName>
    <definedName name="PUCOLUMNAS_C3" localSheetId="6">#REF!</definedName>
    <definedName name="PUCOLUMNAS_C3" localSheetId="7">#REF!</definedName>
    <definedName name="PUCOLUMNAS_C3">#REF!</definedName>
    <definedName name="PUCOLUMNAS_C3_2">#N/A</definedName>
    <definedName name="PUCOLUMNAS_C4" localSheetId="2">#REF!</definedName>
    <definedName name="PUCOLUMNAS_C4" localSheetId="3">#REF!</definedName>
    <definedName name="PUCOLUMNAS_C4" localSheetId="4">#REF!</definedName>
    <definedName name="PUCOLUMNAS_C4" localSheetId="5">#REF!</definedName>
    <definedName name="PUCOLUMNAS_C4" localSheetId="6">#REF!</definedName>
    <definedName name="PUCOLUMNAS_C4" localSheetId="7">#REF!</definedName>
    <definedName name="PUCOLUMNAS_C4">#REF!</definedName>
    <definedName name="PUCOLUMNAS_C4_2">#N/A</definedName>
    <definedName name="PUCOLUMNAS_C9" localSheetId="2">'[21]Análisis de Precios'!#REF!</definedName>
    <definedName name="PUCOLUMNAS_C9" localSheetId="3">'[21]Análisis de Precios'!#REF!</definedName>
    <definedName name="PUCOLUMNAS_C9" localSheetId="4">'[21]Análisis de Precios'!#REF!</definedName>
    <definedName name="PUCOLUMNAS_C9" localSheetId="5">'[21]Análisis de Precios'!#REF!</definedName>
    <definedName name="PUCOLUMNAS_C9" localSheetId="6">'[21]Análisis de Precios'!#REF!</definedName>
    <definedName name="PUCOLUMNAS_C9" localSheetId="7">'[21]Análisis de Precios'!#REF!</definedName>
    <definedName name="PUCOLUMNAS_C9">'[21]Análisis de Precios'!#REF!</definedName>
    <definedName name="PUCOLUMNAS_CC" localSheetId="2">#REF!</definedName>
    <definedName name="PUCOLUMNAS_CC" localSheetId="3">#REF!</definedName>
    <definedName name="PUCOLUMNAS_CC" localSheetId="4">#REF!</definedName>
    <definedName name="PUCOLUMNAS_CC" localSheetId="5">#REF!</definedName>
    <definedName name="PUCOLUMNAS_CC" localSheetId="6">#REF!</definedName>
    <definedName name="PUCOLUMNAS_CC" localSheetId="7">#REF!</definedName>
    <definedName name="PUCOLUMNAS_CC">#REF!</definedName>
    <definedName name="PUCOLUMNAS_CC_2">#N/A</definedName>
    <definedName name="PUCOLUMNAS_CC1" localSheetId="2">#REF!</definedName>
    <definedName name="PUCOLUMNAS_CC1" localSheetId="3">#REF!</definedName>
    <definedName name="PUCOLUMNAS_CC1" localSheetId="4">#REF!</definedName>
    <definedName name="PUCOLUMNAS_CC1" localSheetId="5">#REF!</definedName>
    <definedName name="PUCOLUMNAS_CC1" localSheetId="6">#REF!</definedName>
    <definedName name="PUCOLUMNAS_CC1" localSheetId="7">#REF!</definedName>
    <definedName name="PUCOLUMNAS_CC1">#REF!</definedName>
    <definedName name="PUCOLUMNAS_CC1_2">#N/A</definedName>
    <definedName name="PUCOLUMNASASCENSOR" localSheetId="2">#REF!</definedName>
    <definedName name="PUCOLUMNASASCENSOR" localSheetId="3">#REF!</definedName>
    <definedName name="PUCOLUMNASASCENSOR" localSheetId="4">#REF!</definedName>
    <definedName name="PUCOLUMNASASCENSOR" localSheetId="5">#REF!</definedName>
    <definedName name="PUCOLUMNASASCENSOR" localSheetId="6">#REF!</definedName>
    <definedName name="PUCOLUMNASASCENSOR" localSheetId="7">#REF!</definedName>
    <definedName name="PUCOLUMNASASCENSOR">#REF!</definedName>
    <definedName name="PUCOLUMNASASCENSOR_2">#N/A</definedName>
    <definedName name="PUCONTEN" localSheetId="2">'[21]Análisis de Precios'!#REF!</definedName>
    <definedName name="PUCONTEN" localSheetId="3">'[21]Análisis de Precios'!#REF!</definedName>
    <definedName name="PUCONTEN" localSheetId="4">'[21]Análisis de Precios'!#REF!</definedName>
    <definedName name="PUCONTEN" localSheetId="5">'[21]Análisis de Precios'!#REF!</definedName>
    <definedName name="PUCONTEN" localSheetId="6">'[21]Análisis de Precios'!#REF!</definedName>
    <definedName name="PUCONTEN" localSheetId="7">'[21]Análisis de Precios'!#REF!</definedName>
    <definedName name="PUCONTEN">'[21]Análisis de Precios'!#REF!</definedName>
    <definedName name="PUDINTEL_10X20" localSheetId="2">#REF!</definedName>
    <definedName name="PUDINTEL_10X20" localSheetId="3">#REF!</definedName>
    <definedName name="PUDINTEL_10X20" localSheetId="4">#REF!</definedName>
    <definedName name="PUDINTEL_10X20" localSheetId="5">#REF!</definedName>
    <definedName name="PUDINTEL_10X20" localSheetId="6">#REF!</definedName>
    <definedName name="PUDINTEL_10X20" localSheetId="7">#REF!</definedName>
    <definedName name="PUDINTEL_10X20">#REF!</definedName>
    <definedName name="PUDINTEL_10X20_2">#N/A</definedName>
    <definedName name="PUDINTEL_15X40" localSheetId="2">#REF!</definedName>
    <definedName name="PUDINTEL_15X40" localSheetId="3">#REF!</definedName>
    <definedName name="PUDINTEL_15X40" localSheetId="4">#REF!</definedName>
    <definedName name="PUDINTEL_15X40" localSheetId="5">#REF!</definedName>
    <definedName name="PUDINTEL_15X40" localSheetId="6">#REF!</definedName>
    <definedName name="PUDINTEL_15X40" localSheetId="7">#REF!</definedName>
    <definedName name="PUDINTEL_15X40">#REF!</definedName>
    <definedName name="PUDINTEL_15X40_2">#N/A</definedName>
    <definedName name="PUDINTEL_20X40" localSheetId="2">#REF!</definedName>
    <definedName name="PUDINTEL_20X40" localSheetId="3">#REF!</definedName>
    <definedName name="PUDINTEL_20X40" localSheetId="4">#REF!</definedName>
    <definedName name="PUDINTEL_20X40" localSheetId="5">#REF!</definedName>
    <definedName name="PUDINTEL_20X40" localSheetId="6">#REF!</definedName>
    <definedName name="PUDINTEL_20X40" localSheetId="7">#REF!</definedName>
    <definedName name="PUDINTEL_20X40">#REF!</definedName>
    <definedName name="PUDINTEL_20X40_2">#N/A</definedName>
    <definedName name="PUEPVC" localSheetId="2">#REF!</definedName>
    <definedName name="PUEPVC" localSheetId="3">#REF!</definedName>
    <definedName name="PUEPVC" localSheetId="4">#REF!</definedName>
    <definedName name="PUEPVC" localSheetId="5">#REF!</definedName>
    <definedName name="PUEPVC" localSheetId="6">#REF!</definedName>
    <definedName name="PUEPVC" localSheetId="7">#REF!</definedName>
    <definedName name="PUEPVC" localSheetId="0">#REF!</definedName>
    <definedName name="PUEPVC">#REF!</definedName>
    <definedName name="Puerta.Apanelada.Pino" localSheetId="2">[65]Análisis!#REF!</definedName>
    <definedName name="Puerta.Apanelada.Pino" localSheetId="3">[65]Análisis!#REF!</definedName>
    <definedName name="Puerta.Apanelada.Pino" localSheetId="4">[65]Análisis!#REF!</definedName>
    <definedName name="Puerta.Apanelada.Pino" localSheetId="5">[65]Análisis!#REF!</definedName>
    <definedName name="Puerta.Apanelada.Pino" localSheetId="6">[65]Análisis!#REF!</definedName>
    <definedName name="Puerta.Apanelada.Pino" localSheetId="7">[65]Análisis!#REF!</definedName>
    <definedName name="Puerta.Apanelada.Pino" localSheetId="0">[65]Análisis!#REF!</definedName>
    <definedName name="Puerta.Apanelada.Pino">[65]Análisis!#REF!</definedName>
    <definedName name="Puerta.Caoba.Vidrio" localSheetId="2">[65]Análisis!#REF!</definedName>
    <definedName name="Puerta.Caoba.Vidrio" localSheetId="4">[65]Análisis!#REF!</definedName>
    <definedName name="Puerta.Caoba.Vidrio" localSheetId="7">[65]Análisis!#REF!</definedName>
    <definedName name="Puerta.Caoba.Vidrio">[65]Análisis!#REF!</definedName>
    <definedName name="Puerta.Closet" localSheetId="2">[65]Análisis!#REF!</definedName>
    <definedName name="Puerta.Closet" localSheetId="4">[65]Análisis!#REF!</definedName>
    <definedName name="Puerta.Closet" localSheetId="7">[65]Análisis!#REF!</definedName>
    <definedName name="Puerta.Closet">[65]Análisis!#REF!</definedName>
    <definedName name="Puerta.closet.caoba" localSheetId="2">#REF!</definedName>
    <definedName name="Puerta.closet.caoba" localSheetId="3">#REF!</definedName>
    <definedName name="Puerta.closet.caoba" localSheetId="4">#REF!</definedName>
    <definedName name="Puerta.closet.caoba" localSheetId="5">#REF!</definedName>
    <definedName name="Puerta.closet.caoba" localSheetId="6">#REF!</definedName>
    <definedName name="Puerta.closet.caoba" localSheetId="7">#REF!</definedName>
    <definedName name="Puerta.closet.caoba">#REF!</definedName>
    <definedName name="puerta.enrollable.p.moteles">[60]Insumos!$E$42</definedName>
    <definedName name="Puerta.entrada.caoba" localSheetId="2">#REF!</definedName>
    <definedName name="Puerta.entrada.caoba" localSheetId="3">#REF!</definedName>
    <definedName name="Puerta.entrada.caoba" localSheetId="4">#REF!</definedName>
    <definedName name="Puerta.entrada.caoba" localSheetId="5">#REF!</definedName>
    <definedName name="Puerta.entrada.caoba" localSheetId="6">#REF!</definedName>
    <definedName name="Puerta.entrada.caoba" localSheetId="7">#REF!</definedName>
    <definedName name="Puerta.entrada.caoba">#REF!</definedName>
    <definedName name="Puerta.interior.caoba" localSheetId="2">#REF!</definedName>
    <definedName name="Puerta.interior.caoba" localSheetId="4">#REF!</definedName>
    <definedName name="Puerta.interior.caoba" localSheetId="7">#REF!</definedName>
    <definedName name="Puerta.interior.caoba">#REF!</definedName>
    <definedName name="Puerta.Pino.Vidrio" localSheetId="2">[65]Análisis!#REF!</definedName>
    <definedName name="Puerta.Pino.Vidrio" localSheetId="4">[65]Análisis!#REF!</definedName>
    <definedName name="Puerta.Pino.Vidrio" localSheetId="7">[65]Análisis!#REF!</definedName>
    <definedName name="Puerta.Pino.Vidrio">[65]Análisis!#REF!</definedName>
    <definedName name="Puerta.Plywood" localSheetId="2">[65]Análisis!#REF!</definedName>
    <definedName name="Puerta.Plywood" localSheetId="4">[65]Análisis!#REF!</definedName>
    <definedName name="Puerta.Plywood" localSheetId="7">[65]Análisis!#REF!</definedName>
    <definedName name="Puerta.Plywood">[65]Análisis!#REF!</definedName>
    <definedName name="Puerta_Corred._Alum__Anod._Bce._Vid._Mart._Nor." localSheetId="2">[21]Insumos!#REF!</definedName>
    <definedName name="Puerta_Corred._Alum__Anod._Bce._Vid._Mart._Nor." localSheetId="4">[21]Insumos!#REF!</definedName>
    <definedName name="Puerta_Corred._Alum__Anod._Bce._Vid._Mart._Nor." localSheetId="7">[21]Insumos!#REF!</definedName>
    <definedName name="Puerta_Corred._Alum__Anod._Bce._Vid._Mart._Nor.">[21]Insumos!#REF!</definedName>
    <definedName name="Puerta_Corred._Alum__Anod._Bce._Vid._Transp." localSheetId="2">[21]Insumos!#REF!</definedName>
    <definedName name="Puerta_Corred._Alum__Anod._Bce._Vid._Transp." localSheetId="4">[21]Insumos!#REF!</definedName>
    <definedName name="Puerta_Corred._Alum__Anod._Bce._Vid._Transp." localSheetId="7">[21]Insumos!#REF!</definedName>
    <definedName name="Puerta_Corred._Alum__Anod._Bce._Vid._Transp.">[21]Insumos!#REF!</definedName>
    <definedName name="Puerta_Corred._Alum__Anod._Nor._Vid._Bce._Liso" localSheetId="2">[21]Insumos!#REF!</definedName>
    <definedName name="Puerta_Corred._Alum__Anod._Nor._Vid._Bce._Liso" localSheetId="4">[21]Insumos!#REF!</definedName>
    <definedName name="Puerta_Corred._Alum__Anod._Nor._Vid._Bce._Liso" localSheetId="7">[21]Insumos!#REF!</definedName>
    <definedName name="Puerta_Corred._Alum__Anod._Nor._Vid._Bce._Liso">[21]Insumos!#REF!</definedName>
    <definedName name="Puerta_Corred._Alum__Anod._Nor._Vid._Bce._Mart." localSheetId="2">[21]Insumos!#REF!</definedName>
    <definedName name="Puerta_Corred._Alum__Anod._Nor._Vid._Bce._Mart." localSheetId="4">[21]Insumos!#REF!</definedName>
    <definedName name="Puerta_Corred._Alum__Anod._Nor._Vid._Bce._Mart." localSheetId="7">[21]Insumos!#REF!</definedName>
    <definedName name="Puerta_Corred._Alum__Anod._Nor._Vid._Bce._Mart.">[21]Insumos!#REF!</definedName>
    <definedName name="Puerta_Corred._Alum__Anod._Nor._Vid._Transp." localSheetId="2">[21]Insumos!#REF!</definedName>
    <definedName name="Puerta_Corred._Alum__Anod._Nor._Vid._Transp." localSheetId="4">[21]Insumos!#REF!</definedName>
    <definedName name="Puerta_Corred._Alum__Anod._Nor._Vid._Transp." localSheetId="7">[21]Insumos!#REF!</definedName>
    <definedName name="Puerta_Corred._Alum__Anod._Nor._Vid._Transp.">[21]Insumos!#REF!</definedName>
    <definedName name="Puerta_corrediza___BCE._VID._TRANSP." localSheetId="2">[21]Insumos!#REF!</definedName>
    <definedName name="Puerta_corrediza___BCE._VID._TRANSP." localSheetId="4">[21]Insumos!#REF!</definedName>
    <definedName name="Puerta_corrediza___BCE._VID._TRANSP." localSheetId="7">[21]Insumos!#REF!</definedName>
    <definedName name="Puerta_corrediza___BCE._VID._TRANSP.">[21]Insumos!#REF!</definedName>
    <definedName name="Puerta_corrediza___BCE._VID._TRANSP._LISO" localSheetId="2">[21]Insumos!#REF!</definedName>
    <definedName name="Puerta_corrediza___BCE._VID._TRANSP._LISO" localSheetId="4">[21]Insumos!#REF!</definedName>
    <definedName name="Puerta_corrediza___BCE._VID._TRANSP._LISO" localSheetId="7">[21]Insumos!#REF!</definedName>
    <definedName name="Puerta_corrediza___BCE._VID._TRANSP._LISO">[21]Insumos!#REF!</definedName>
    <definedName name="Puerta_de_Pino_Apanelada" localSheetId="2">[21]Insumos!#REF!</definedName>
    <definedName name="Puerta_de_Pino_Apanelada" localSheetId="4">[21]Insumos!#REF!</definedName>
    <definedName name="Puerta_de_Pino_Apanelada" localSheetId="7">[21]Insumos!#REF!</definedName>
    <definedName name="Puerta_de_Pino_Apanelada">[21]Insumos!#REF!</definedName>
    <definedName name="PUERTA_PINO">[78]Analisis!$F$327</definedName>
    <definedName name="Puerta_Pino_Americano_Tratado" localSheetId="2">[21]Insumos!#REF!</definedName>
    <definedName name="Puerta_Pino_Americano_Tratado" localSheetId="3">[21]Insumos!#REF!</definedName>
    <definedName name="Puerta_Pino_Americano_Tratado" localSheetId="4">[21]Insumos!#REF!</definedName>
    <definedName name="Puerta_Pino_Americano_Tratado" localSheetId="5">[21]Insumos!#REF!</definedName>
    <definedName name="Puerta_Pino_Americano_Tratado" localSheetId="6">[21]Insumos!#REF!</definedName>
    <definedName name="Puerta_Pino_Americano_Tratado" localSheetId="7">[21]Insumos!#REF!</definedName>
    <definedName name="Puerta_Pino_Americano_Tratado" localSheetId="0">[21]Insumos!#REF!</definedName>
    <definedName name="Puerta_Pino_Americano_Tratado">[21]Insumos!#REF!</definedName>
    <definedName name="PUERTACA" localSheetId="2">#REF!</definedName>
    <definedName name="PUERTACA" localSheetId="3">#REF!</definedName>
    <definedName name="PUERTACA" localSheetId="4">#REF!</definedName>
    <definedName name="PUERTACA" localSheetId="5">#REF!</definedName>
    <definedName name="PUERTACA" localSheetId="6">#REF!</definedName>
    <definedName name="PUERTACA" localSheetId="7">#REF!</definedName>
    <definedName name="PUERTACA" localSheetId="0">#REF!</definedName>
    <definedName name="PUERTACA">#REF!</definedName>
    <definedName name="PUERTACAESP" localSheetId="2">#REF!</definedName>
    <definedName name="PUERTACAESP" localSheetId="4">#REF!</definedName>
    <definedName name="PUERTACAESP" localSheetId="7">#REF!</definedName>
    <definedName name="PUERTACAESP">#REF!</definedName>
    <definedName name="PUERTACAFRAN" localSheetId="2">#REF!</definedName>
    <definedName name="PUERTACAFRAN" localSheetId="4">#REF!</definedName>
    <definedName name="PUERTACAFRAN" localSheetId="7">#REF!</definedName>
    <definedName name="PUERTACAFRAN">#REF!</definedName>
    <definedName name="Puertap" localSheetId="2">#REF!</definedName>
    <definedName name="Puertap" localSheetId="4">#REF!</definedName>
    <definedName name="Puertap" localSheetId="7">#REF!</definedName>
    <definedName name="Puertap">#REF!</definedName>
    <definedName name="PUERTAPERF1X1YMALLA1CONTRA" localSheetId="2">#REF!</definedName>
    <definedName name="PUERTAPERF1X1YMALLA1CONTRA" localSheetId="4">#REF!</definedName>
    <definedName name="PUERTAPERF1X1YMALLA1CONTRA" localSheetId="7">#REF!</definedName>
    <definedName name="PUERTAPERF1X1YMALLA1CONTRA">#REF!</definedName>
    <definedName name="PUERTAPI" localSheetId="2">#REF!</definedName>
    <definedName name="PUERTAPI" localSheetId="4">#REF!</definedName>
    <definedName name="PUERTAPI" localSheetId="7">#REF!</definedName>
    <definedName name="PUERTAPI">#REF!</definedName>
    <definedName name="PUERTAPI802102PAN" localSheetId="2">#REF!</definedName>
    <definedName name="PUERTAPI802102PAN" localSheetId="4">#REF!</definedName>
    <definedName name="PUERTAPI802102PAN" localSheetId="7">#REF!</definedName>
    <definedName name="PUERTAPI802102PAN">#REF!</definedName>
    <definedName name="PUERTAPI8021046PAN" localSheetId="2">#REF!</definedName>
    <definedName name="PUERTAPI8021046PAN" localSheetId="4">#REF!</definedName>
    <definedName name="PUERTAPI8021046PAN" localSheetId="7">#REF!</definedName>
    <definedName name="PUERTAPI8021046PAN">#REF!</definedName>
    <definedName name="PUERTAPLE86210CRIS" localSheetId="2">#REF!</definedName>
    <definedName name="PUERTAPLE86210CRIS" localSheetId="4">#REF!</definedName>
    <definedName name="PUERTAPLE86210CRIS" localSheetId="7">#REF!</definedName>
    <definedName name="PUERTAPLE86210CRIS">#REF!</definedName>
    <definedName name="PUERTAPLY" localSheetId="2">#REF!</definedName>
    <definedName name="PUERTAPLY" localSheetId="4">#REF!</definedName>
    <definedName name="PUERTAPLY" localSheetId="7">#REF!</definedName>
    <definedName name="PUERTAPLY">#REF!</definedName>
    <definedName name="PuertaPVC.1.50" localSheetId="2">#REF!</definedName>
    <definedName name="PuertaPVC.1.50" localSheetId="4">#REF!</definedName>
    <definedName name="PuertaPVC.1.50" localSheetId="7">#REF!</definedName>
    <definedName name="PuertaPVC.1.50">#REF!</definedName>
    <definedName name="PuertaPVC.180" localSheetId="2">#REF!</definedName>
    <definedName name="PuertaPVC.180" localSheetId="4">#REF!</definedName>
    <definedName name="PuertaPVC.180" localSheetId="7">#REF!</definedName>
    <definedName name="PuertaPVC.180">#REF!</definedName>
    <definedName name="PUERTAS" localSheetId="2">#REF!</definedName>
    <definedName name="PUERTAS" localSheetId="4">#REF!</definedName>
    <definedName name="PUERTAS" localSheetId="5">#REF!</definedName>
    <definedName name="PUERTAS" localSheetId="6">#REF!</definedName>
    <definedName name="PUERTAS" localSheetId="7">#REF!</definedName>
    <definedName name="PUERTAS">#REF!</definedName>
    <definedName name="Puertas.comerciales" localSheetId="2">#REF!</definedName>
    <definedName name="Puertas.comerciales" localSheetId="4">#REF!</definedName>
    <definedName name="Puertas.comerciales" localSheetId="7">#REF!</definedName>
    <definedName name="Puertas.comerciales">#REF!</definedName>
    <definedName name="Puertas.Corredizas" localSheetId="2">#REF!</definedName>
    <definedName name="Puertas.Corredizas" localSheetId="4">#REF!</definedName>
    <definedName name="Puertas.Corredizas" localSheetId="7">#REF!</definedName>
    <definedName name="Puertas.Corredizas">#REF!</definedName>
    <definedName name="Puertas_de_Pino_T_Francesa" localSheetId="2">[21]Insumos!#REF!</definedName>
    <definedName name="Puertas_de_Pino_T_Francesa" localSheetId="4">[21]Insumos!#REF!</definedName>
    <definedName name="Puertas_de_Pino_T_Francesa" localSheetId="7">[21]Insumos!#REF!</definedName>
    <definedName name="Puertas_de_Pino_T_Francesa">[21]Insumos!#REF!</definedName>
    <definedName name="Puertas_de_Plywood" localSheetId="2">[21]Insumos!#REF!</definedName>
    <definedName name="Puertas_de_Plywood" localSheetId="4">[21]Insumos!#REF!</definedName>
    <definedName name="Puertas_de_Plywood" localSheetId="7">[21]Insumos!#REF!</definedName>
    <definedName name="Puertas_de_Plywood">[21]Insumos!#REF!</definedName>
    <definedName name="Puertas_de_Plywood_3_16" localSheetId="2">[21]Insumos!#REF!</definedName>
    <definedName name="Puertas_de_Plywood_3_16" localSheetId="4">[21]Insumos!#REF!</definedName>
    <definedName name="Puertas_de_Plywood_3_16" localSheetId="7">[21]Insumos!#REF!</definedName>
    <definedName name="Puertas_de_Plywood_3_16">[21]Insumos!#REF!</definedName>
    <definedName name="Puertas_Pino_Apanelada" localSheetId="2">[21]Insumos!#REF!</definedName>
    <definedName name="Puertas_Pino_Apanelada" localSheetId="4">[21]Insumos!#REF!</definedName>
    <definedName name="Puertas_Pino_Apanelada" localSheetId="7">[21]Insumos!#REF!</definedName>
    <definedName name="Puertas_Pino_Apanelada">[21]Insumos!#REF!</definedName>
    <definedName name="Puertasc" localSheetId="2">#REF!</definedName>
    <definedName name="Puertasc" localSheetId="3">#REF!</definedName>
    <definedName name="Puertasc" localSheetId="4">#REF!</definedName>
    <definedName name="Puertasc" localSheetId="5">#REF!</definedName>
    <definedName name="Puertasc" localSheetId="6">#REF!</definedName>
    <definedName name="Puertasc" localSheetId="7">#REF!</definedName>
    <definedName name="Puertasc">#REF!</definedName>
    <definedName name="Puertasp" localSheetId="2">#REF!</definedName>
    <definedName name="Puertasp" localSheetId="4">#REF!</definedName>
    <definedName name="Puertasp" localSheetId="7">#REF!</definedName>
    <definedName name="Puertasp">#REF!</definedName>
    <definedName name="puertpino" localSheetId="2">'[34]Pres. '!#REF!</definedName>
    <definedName name="puertpino" localSheetId="4">'[34]Pres. '!#REF!</definedName>
    <definedName name="puertpino" localSheetId="7">'[34]Pres. '!#REF!</definedName>
    <definedName name="puertpino">'[34]Pres. '!#REF!</definedName>
    <definedName name="PUFINOTECHOINCLINADO" localSheetId="2">#REF!</definedName>
    <definedName name="PUFINOTECHOINCLINADO" localSheetId="3">#REF!</definedName>
    <definedName name="PUFINOTECHOINCLINADO" localSheetId="4">#REF!</definedName>
    <definedName name="PUFINOTECHOINCLINADO" localSheetId="5">#REF!</definedName>
    <definedName name="PUFINOTECHOINCLINADO" localSheetId="6">#REF!</definedName>
    <definedName name="PUFINOTECHOINCLINADO" localSheetId="7">#REF!</definedName>
    <definedName name="PUFINOTECHOINCLINADO">#REF!</definedName>
    <definedName name="PUFINOTECHOINCLINADO_2">#N/A</definedName>
    <definedName name="PUFINOTECHOPLANO" localSheetId="2">#REF!</definedName>
    <definedName name="PUFINOTECHOPLANO" localSheetId="3">#REF!</definedName>
    <definedName name="PUFINOTECHOPLANO" localSheetId="4">#REF!</definedName>
    <definedName name="PUFINOTECHOPLANO" localSheetId="5">#REF!</definedName>
    <definedName name="PUFINOTECHOPLANO" localSheetId="6">#REF!</definedName>
    <definedName name="PUFINOTECHOPLANO" localSheetId="7">#REF!</definedName>
    <definedName name="PUFINOTECHOPLANO">#REF!</definedName>
    <definedName name="PUFINOTECHOPLANO_2">#N/A</definedName>
    <definedName name="PUGOTEROSCOLGANTES" localSheetId="2">#REF!</definedName>
    <definedName name="PUGOTEROSCOLGANTES" localSheetId="3">#REF!</definedName>
    <definedName name="PUGOTEROSCOLGANTES" localSheetId="4">#REF!</definedName>
    <definedName name="PUGOTEROSCOLGANTES" localSheetId="5">#REF!</definedName>
    <definedName name="PUGOTEROSCOLGANTES" localSheetId="6">#REF!</definedName>
    <definedName name="PUGOTEROSCOLGANTES" localSheetId="7">#REF!</definedName>
    <definedName name="PUGOTEROSCOLGANTES">#REF!</definedName>
    <definedName name="PUGOTEROSCOLGANTES_2">#N/A</definedName>
    <definedName name="PUHORMIGON_1_2_4" localSheetId="2">#REF!</definedName>
    <definedName name="PUHORMIGON_1_2_4" localSheetId="3">#REF!</definedName>
    <definedName name="PUHORMIGON_1_2_4" localSheetId="4">#REF!</definedName>
    <definedName name="PUHORMIGON_1_2_4" localSheetId="5">#REF!</definedName>
    <definedName name="PUHORMIGON_1_2_4" localSheetId="6">#REF!</definedName>
    <definedName name="PUHORMIGON_1_2_4" localSheetId="7">#REF!</definedName>
    <definedName name="PUHORMIGON_1_2_4">#REF!</definedName>
    <definedName name="PUHORMIGON_1_2_4_2">#N/A</definedName>
    <definedName name="PUHORMIGON1_3_5" localSheetId="2">#REF!</definedName>
    <definedName name="PUHORMIGON1_3_5" localSheetId="3">#REF!</definedName>
    <definedName name="PUHORMIGON1_3_5" localSheetId="4">#REF!</definedName>
    <definedName name="PUHORMIGON1_3_5" localSheetId="5">#REF!</definedName>
    <definedName name="PUHORMIGON1_3_5" localSheetId="6">#REF!</definedName>
    <definedName name="PUHORMIGON1_3_5" localSheetId="7">#REF!</definedName>
    <definedName name="PUHORMIGON1_3_5">#REF!</definedName>
    <definedName name="PUHORMIGON1_3_5_2">#N/A</definedName>
    <definedName name="puhormigon280" localSheetId="2">[111]Análisis!#REF!</definedName>
    <definedName name="puhormigon280" localSheetId="3">[111]Análisis!#REF!</definedName>
    <definedName name="puhormigon280" localSheetId="4">[111]Análisis!#REF!</definedName>
    <definedName name="puhormigon280" localSheetId="5">[111]Análisis!#REF!</definedName>
    <definedName name="puhormigon280" localSheetId="6">[111]Análisis!#REF!</definedName>
    <definedName name="puhormigon280" localSheetId="7">[111]Análisis!#REF!</definedName>
    <definedName name="puhormigon280">[111]Análisis!#REF!</definedName>
    <definedName name="PUHORMIGONCICLOPEO" localSheetId="2">#REF!</definedName>
    <definedName name="PUHORMIGONCICLOPEO" localSheetId="3">#REF!</definedName>
    <definedName name="PUHORMIGONCICLOPEO" localSheetId="4">#REF!</definedName>
    <definedName name="PUHORMIGONCICLOPEO" localSheetId="5">#REF!</definedName>
    <definedName name="PUHORMIGONCICLOPEO" localSheetId="6">#REF!</definedName>
    <definedName name="PUHORMIGONCICLOPEO" localSheetId="7">#REF!</definedName>
    <definedName name="PUHORMIGONCICLOPEO">#REF!</definedName>
    <definedName name="PUHORMIGONCICLOPEO_2">#N/A</definedName>
    <definedName name="PUHORMIGONSIMPLE210" localSheetId="2">#REF!</definedName>
    <definedName name="PUHORMIGONSIMPLE210" localSheetId="3">#REF!</definedName>
    <definedName name="PUHORMIGONSIMPLE210" localSheetId="4">#REF!</definedName>
    <definedName name="PUHORMIGONSIMPLE210" localSheetId="5">#REF!</definedName>
    <definedName name="PUHORMIGONSIMPLE210" localSheetId="6">#REF!</definedName>
    <definedName name="PUHORMIGONSIMPLE210" localSheetId="7">#REF!</definedName>
    <definedName name="PUHORMIGONSIMPLE210">#REF!</definedName>
    <definedName name="PUHORMIGONSIMPLE210_2">#N/A</definedName>
    <definedName name="puinyeccion" localSheetId="2">[111]Análisis!#REF!</definedName>
    <definedName name="puinyeccion" localSheetId="3">[111]Análisis!#REF!</definedName>
    <definedName name="puinyeccion" localSheetId="4">[111]Análisis!#REF!</definedName>
    <definedName name="puinyeccion" localSheetId="5">[111]Análisis!#REF!</definedName>
    <definedName name="puinyeccion" localSheetId="6">[111]Análisis!#REF!</definedName>
    <definedName name="puinyeccion" localSheetId="7">[111]Análisis!#REF!</definedName>
    <definedName name="puinyeccion">[111]Análisis!#REF!</definedName>
    <definedName name="PULESC" localSheetId="2">#REF!</definedName>
    <definedName name="PULESC" localSheetId="3">#REF!</definedName>
    <definedName name="PULESC" localSheetId="4">#REF!</definedName>
    <definedName name="PULESC" localSheetId="5">#REF!</definedName>
    <definedName name="PULESC" localSheetId="6">#REF!</definedName>
    <definedName name="PULESC" localSheetId="7">#REF!</definedName>
    <definedName name="PULESC" localSheetId="0">#REF!</definedName>
    <definedName name="PULESC">#REF!</definedName>
    <definedName name="pulgm" localSheetId="2">#REF!</definedName>
    <definedName name="pulgm" localSheetId="4">#REF!</definedName>
    <definedName name="pulgm" localSheetId="7">#REF!</definedName>
    <definedName name="pulgm">#REF!</definedName>
    <definedName name="pulido">'[115]Pres. Adic.Y'!$E$76</definedName>
    <definedName name="Pulido.Mrmol" localSheetId="2">#REF!</definedName>
    <definedName name="Pulido.Mrmol" localSheetId="3">#REF!</definedName>
    <definedName name="Pulido.Mrmol" localSheetId="4">#REF!</definedName>
    <definedName name="Pulido.Mrmol" localSheetId="5">#REF!</definedName>
    <definedName name="Pulido.Mrmol" localSheetId="6">#REF!</definedName>
    <definedName name="Pulido.Mrmol" localSheetId="7">#REF!</definedName>
    <definedName name="Pulido.Mrmol">#REF!</definedName>
    <definedName name="Pulido_y_Brillado____De_Luxe">[48]Insumos!$B$241:$D$241</definedName>
    <definedName name="Pulido_y_Brillado_de_Piso" localSheetId="2">[21]Insumos!#REF!</definedName>
    <definedName name="Pulido_y_Brillado_de_Piso" localSheetId="3">[21]Insumos!#REF!</definedName>
    <definedName name="Pulido_y_Brillado_de_Piso" localSheetId="4">[21]Insumos!#REF!</definedName>
    <definedName name="Pulido_y_Brillado_de_Piso" localSheetId="5">[21]Insumos!#REF!</definedName>
    <definedName name="Pulido_y_Brillado_de_Piso" localSheetId="6">[21]Insumos!#REF!</definedName>
    <definedName name="Pulido_y_Brillado_de_Piso" localSheetId="7">[21]Insumos!#REF!</definedName>
    <definedName name="Pulido_y_Brillado_de_Piso" localSheetId="0">[21]Insumos!#REF!</definedName>
    <definedName name="Pulido_y_Brillado_de_Piso">[21]Insumos!#REF!</definedName>
    <definedName name="PULIDOYBRILLADO">[94]Analisis!$E$1552</definedName>
    <definedName name="PULISTELOS1_2BAÑOS" localSheetId="2">#REF!</definedName>
    <definedName name="PULISTELOS1_2BAÑOS" localSheetId="3">#REF!</definedName>
    <definedName name="PULISTELOS1_2BAÑOS" localSheetId="4">#REF!</definedName>
    <definedName name="PULISTELOS1_2BAÑOS" localSheetId="5">#REF!</definedName>
    <definedName name="PULISTELOS1_2BAÑOS" localSheetId="6">#REF!</definedName>
    <definedName name="PULISTELOS1_2BAÑOS" localSheetId="7">#REF!</definedName>
    <definedName name="PULISTELOS1_2BAÑOS">#REF!</definedName>
    <definedName name="PULISTELOS1_2BAÑOS_2">#N/A</definedName>
    <definedName name="PULISTELOSBAÑOS" localSheetId="2">#REF!</definedName>
    <definedName name="PULISTELOSBAÑOS" localSheetId="3">#REF!</definedName>
    <definedName name="PULISTELOSBAÑOS" localSheetId="4">#REF!</definedName>
    <definedName name="PULISTELOSBAÑOS" localSheetId="5">#REF!</definedName>
    <definedName name="PULISTELOSBAÑOS" localSheetId="6">#REF!</definedName>
    <definedName name="PULISTELOSBAÑOS" localSheetId="7">#REF!</definedName>
    <definedName name="PULISTELOSBAÑOS">#REF!</definedName>
    <definedName name="PULISTELOSBAÑOS_2">#N/A</definedName>
    <definedName name="PULMES" localSheetId="2">#REF!</definedName>
    <definedName name="PULMES" localSheetId="4">#REF!</definedName>
    <definedName name="PULMES" localSheetId="7">#REF!</definedName>
    <definedName name="PULMES" localSheetId="0">#REF!</definedName>
    <definedName name="PULMES">#REF!</definedName>
    <definedName name="PULOSA" localSheetId="2">#REF!</definedName>
    <definedName name="PULOSA" localSheetId="4">#REF!</definedName>
    <definedName name="PULOSA" localSheetId="7">#REF!</definedName>
    <definedName name="PULOSA">#REF!</definedName>
    <definedName name="PULOSA_2">#N/A</definedName>
    <definedName name="pulosaaproche" localSheetId="2">[111]Análisis!#REF!</definedName>
    <definedName name="pulosaaproche" localSheetId="4">[111]Análisis!#REF!</definedName>
    <definedName name="pulosaaproche" localSheetId="7">[111]Análisis!#REF!</definedName>
    <definedName name="pulosaaproche">[111]Análisis!#REF!</definedName>
    <definedName name="pulosacalzada" localSheetId="2">[111]Análisis!#REF!</definedName>
    <definedName name="pulosacalzada" localSheetId="4">[111]Análisis!#REF!</definedName>
    <definedName name="pulosacalzada" localSheetId="7">[111]Análisis!#REF!</definedName>
    <definedName name="pulosacalzada">[111]Análisis!#REF!</definedName>
    <definedName name="PULREPPVIEJO" localSheetId="2">#REF!</definedName>
    <definedName name="PULREPPVIEJO" localSheetId="3">#REF!</definedName>
    <definedName name="PULREPPVIEJO" localSheetId="4">#REF!</definedName>
    <definedName name="PULREPPVIEJO" localSheetId="5">#REF!</definedName>
    <definedName name="PULREPPVIEJO" localSheetId="6">#REF!</definedName>
    <definedName name="PULREPPVIEJO" localSheetId="7">#REF!</definedName>
    <definedName name="PULREPPVIEJO" localSheetId="0">#REF!</definedName>
    <definedName name="PULREPPVIEJO">#REF!</definedName>
    <definedName name="PULSUPER" localSheetId="2">#REF!</definedName>
    <definedName name="PULSUPER" localSheetId="4">#REF!</definedName>
    <definedName name="PULSUPER" localSheetId="7">#REF!</definedName>
    <definedName name="PULSUPER">#REF!</definedName>
    <definedName name="PULYCRISTAL" localSheetId="2">#REF!</definedName>
    <definedName name="PULYCRISTAL" localSheetId="4">#REF!</definedName>
    <definedName name="PULYCRISTAL" localSheetId="7">#REF!</definedName>
    <definedName name="PULYCRISTAL">#REF!</definedName>
    <definedName name="PULYSAL" localSheetId="2">#REF!</definedName>
    <definedName name="PULYSAL" localSheetId="4">#REF!</definedName>
    <definedName name="PULYSAL" localSheetId="7">#REF!</definedName>
    <definedName name="PULYSAL">#REF!</definedName>
    <definedName name="PUMADERA">[111]Análisis!$H$151</definedName>
    <definedName name="PUMEZCLACALARENAPISOS" localSheetId="2">#REF!</definedName>
    <definedName name="PUMEZCLACALARENAPISOS" localSheetId="3">#REF!</definedName>
    <definedName name="PUMEZCLACALARENAPISOS" localSheetId="4">#REF!</definedName>
    <definedName name="PUMEZCLACALARENAPISOS" localSheetId="5">#REF!</definedName>
    <definedName name="PUMEZCLACALARENAPISOS" localSheetId="6">#REF!</definedName>
    <definedName name="PUMEZCLACALARENAPISOS" localSheetId="7">#REF!</definedName>
    <definedName name="PUMEZCLACALARENAPISOS">#REF!</definedName>
    <definedName name="PUMEZCLACALARENAPISOS_2">#N/A</definedName>
    <definedName name="PUMORTERO1_1" localSheetId="2">'[21]Análisis de Precios'!#REF!</definedName>
    <definedName name="PUMORTERO1_1" localSheetId="3">'[21]Análisis de Precios'!#REF!</definedName>
    <definedName name="PUMORTERO1_1" localSheetId="4">'[21]Análisis de Precios'!#REF!</definedName>
    <definedName name="PUMORTERO1_1" localSheetId="5">'[21]Análisis de Precios'!#REF!</definedName>
    <definedName name="PUMORTERO1_1" localSheetId="6">'[21]Análisis de Precios'!#REF!</definedName>
    <definedName name="PUMORTERO1_1" localSheetId="7">'[21]Análisis de Precios'!#REF!</definedName>
    <definedName name="PUMORTERO1_1">'[21]Análisis de Precios'!#REF!</definedName>
    <definedName name="PUMORTERO1_10COLOCARPISOS" localSheetId="2">#REF!</definedName>
    <definedName name="PUMORTERO1_10COLOCARPISOS" localSheetId="3">#REF!</definedName>
    <definedName name="PUMORTERO1_10COLOCARPISOS" localSheetId="4">#REF!</definedName>
    <definedName name="PUMORTERO1_10COLOCARPISOS" localSheetId="5">#REF!</definedName>
    <definedName name="PUMORTERO1_10COLOCARPISOS" localSheetId="6">#REF!</definedName>
    <definedName name="PUMORTERO1_10COLOCARPISOS" localSheetId="7">#REF!</definedName>
    <definedName name="PUMORTERO1_10COLOCARPISOS">#REF!</definedName>
    <definedName name="PUMORTERO1_10COLOCARPISOS_2">#N/A</definedName>
    <definedName name="PUMORTERO1_2" localSheetId="2">#REF!</definedName>
    <definedName name="PUMORTERO1_2" localSheetId="3">#REF!</definedName>
    <definedName name="PUMORTERO1_2" localSheetId="4">#REF!</definedName>
    <definedName name="PUMORTERO1_2" localSheetId="5">#REF!</definedName>
    <definedName name="PUMORTERO1_2" localSheetId="6">#REF!</definedName>
    <definedName name="PUMORTERO1_2" localSheetId="7">#REF!</definedName>
    <definedName name="PUMORTERO1_2">#REF!</definedName>
    <definedName name="PUMORTERO1_2_2">#N/A</definedName>
    <definedName name="PUMORTERO1_3" localSheetId="2">#REF!</definedName>
    <definedName name="PUMORTERO1_3" localSheetId="3">#REF!</definedName>
    <definedName name="PUMORTERO1_3" localSheetId="4">#REF!</definedName>
    <definedName name="PUMORTERO1_3" localSheetId="5">#REF!</definedName>
    <definedName name="PUMORTERO1_3" localSheetId="6">#REF!</definedName>
    <definedName name="PUMORTERO1_3" localSheetId="7">#REF!</definedName>
    <definedName name="PUMORTERO1_3">#REF!</definedName>
    <definedName name="PUMORTERO1_3_2">#N/A</definedName>
    <definedName name="PUMORTERO1_4PARAPAÑETE" localSheetId="2">#REF!</definedName>
    <definedName name="PUMORTERO1_4PARAPAÑETE" localSheetId="3">#REF!</definedName>
    <definedName name="PUMORTERO1_4PARAPAÑETE" localSheetId="4">#REF!</definedName>
    <definedName name="PUMORTERO1_4PARAPAÑETE" localSheetId="5">#REF!</definedName>
    <definedName name="PUMORTERO1_4PARAPAÑETE" localSheetId="6">#REF!</definedName>
    <definedName name="PUMORTERO1_4PARAPAÑETE" localSheetId="7">#REF!</definedName>
    <definedName name="PUMORTERO1_4PARAPAÑETE">#REF!</definedName>
    <definedName name="PUMORTERO1_4PARAPAÑETE_2">#N/A</definedName>
    <definedName name="PUMORTERO1_5DE1_3" localSheetId="2">#REF!</definedName>
    <definedName name="PUMORTERO1_5DE1_3" localSheetId="3">#REF!</definedName>
    <definedName name="PUMORTERO1_5DE1_3" localSheetId="4">#REF!</definedName>
    <definedName name="PUMORTERO1_5DE1_3" localSheetId="5">#REF!</definedName>
    <definedName name="PUMORTERO1_5DE1_3" localSheetId="6">#REF!</definedName>
    <definedName name="PUMORTERO1_5DE1_3" localSheetId="7">#REF!</definedName>
    <definedName name="PUMORTERO1_5DE1_3">#REF!</definedName>
    <definedName name="PUMORTERO1_5DE1_3_2">#N/A</definedName>
    <definedName name="PUMURO_M1" localSheetId="2">#REF!</definedName>
    <definedName name="PUMURO_M1" localSheetId="3">#REF!</definedName>
    <definedName name="PUMURO_M1" localSheetId="4">#REF!</definedName>
    <definedName name="PUMURO_M1" localSheetId="5">#REF!</definedName>
    <definedName name="PUMURO_M1" localSheetId="6">#REF!</definedName>
    <definedName name="PUMURO_M1" localSheetId="7">#REF!</definedName>
    <definedName name="PUMURO_M1">#REF!</definedName>
    <definedName name="PUMURO_M1_2">#N/A</definedName>
    <definedName name="PUMURO_M2" localSheetId="2">#REF!</definedName>
    <definedName name="PUMURO_M2" localSheetId="3">#REF!</definedName>
    <definedName name="PUMURO_M2" localSheetId="4">#REF!</definedName>
    <definedName name="PUMURO_M2" localSheetId="5">#REF!</definedName>
    <definedName name="PUMURO_M2" localSheetId="6">#REF!</definedName>
    <definedName name="PUMURO_M2" localSheetId="7">#REF!</definedName>
    <definedName name="PUMURO_M2">#REF!</definedName>
    <definedName name="PUMURO_M2_2">#N/A</definedName>
    <definedName name="punewjersey" localSheetId="2">[111]Análisis!#REF!</definedName>
    <definedName name="punewjersey" localSheetId="3">[111]Análisis!#REF!</definedName>
    <definedName name="punewjersey" localSheetId="4">[111]Análisis!#REF!</definedName>
    <definedName name="punewjersey" localSheetId="5">[111]Análisis!#REF!</definedName>
    <definedName name="punewjersey" localSheetId="6">[111]Análisis!#REF!</definedName>
    <definedName name="punewjersey" localSheetId="7">[111]Análisis!#REF!</definedName>
    <definedName name="punewjersey">[111]Análisis!#REF!</definedName>
    <definedName name="puñ" localSheetId="2">'[34]Pres. '!#REF!</definedName>
    <definedName name="puñ" localSheetId="4">'[34]Pres. '!#REF!</definedName>
    <definedName name="puñ" localSheetId="7">'[34]Pres. '!#REF!</definedName>
    <definedName name="puñ">'[34]Pres. '!#REF!</definedName>
    <definedName name="PUPAÑETEMAESTREADOEXTERIOR" localSheetId="2">#REF!</definedName>
    <definedName name="PUPAÑETEMAESTREADOEXTERIOR" localSheetId="3">#REF!</definedName>
    <definedName name="PUPAÑETEMAESTREADOEXTERIOR" localSheetId="4">#REF!</definedName>
    <definedName name="PUPAÑETEMAESTREADOEXTERIOR" localSheetId="5">#REF!</definedName>
    <definedName name="PUPAÑETEMAESTREADOEXTERIOR" localSheetId="6">#REF!</definedName>
    <definedName name="PUPAÑETEMAESTREADOEXTERIOR" localSheetId="7">#REF!</definedName>
    <definedName name="PUPAÑETEMAESTREADOEXTERIOR">#REF!</definedName>
    <definedName name="PUPAÑETEMAESTREADOEXTERIOR_2">#N/A</definedName>
    <definedName name="PUPAÑETEMAESTREADOINTERIOR" localSheetId="2">#REF!</definedName>
    <definedName name="PUPAÑETEMAESTREADOINTERIOR" localSheetId="3">#REF!</definedName>
    <definedName name="PUPAÑETEMAESTREADOINTERIOR" localSheetId="4">#REF!</definedName>
    <definedName name="PUPAÑETEMAESTREADOINTERIOR" localSheetId="5">#REF!</definedName>
    <definedName name="PUPAÑETEMAESTREADOINTERIOR" localSheetId="6">#REF!</definedName>
    <definedName name="PUPAÑETEMAESTREADOINTERIOR" localSheetId="7">#REF!</definedName>
    <definedName name="PUPAÑETEMAESTREADOINTERIOR">#REF!</definedName>
    <definedName name="PUPAÑETEMAESTREADOINTERIOR_2">#N/A</definedName>
    <definedName name="PUPAÑETEPULIDO" localSheetId="2">#REF!</definedName>
    <definedName name="PUPAÑETEPULIDO" localSheetId="3">#REF!</definedName>
    <definedName name="PUPAÑETEPULIDO" localSheetId="4">#REF!</definedName>
    <definedName name="PUPAÑETEPULIDO" localSheetId="5">#REF!</definedName>
    <definedName name="PUPAÑETEPULIDO" localSheetId="6">#REF!</definedName>
    <definedName name="PUPAÑETEPULIDO" localSheetId="7">#REF!</definedName>
    <definedName name="PUPAÑETEPULIDO">#REF!</definedName>
    <definedName name="PUPAÑETEPULIDO_2">#N/A</definedName>
    <definedName name="PUPAÑETETECHO" localSheetId="2">'[21]Análisis de Precios'!#REF!</definedName>
    <definedName name="PUPAÑETETECHO" localSheetId="3">'[21]Análisis de Precios'!#REF!</definedName>
    <definedName name="PUPAÑETETECHO" localSheetId="4">'[21]Análisis de Precios'!#REF!</definedName>
    <definedName name="PUPAÑETETECHO" localSheetId="5">'[21]Análisis de Precios'!#REF!</definedName>
    <definedName name="PUPAÑETETECHO" localSheetId="6">'[21]Análisis de Precios'!#REF!</definedName>
    <definedName name="PUPAÑETETECHO" localSheetId="7">'[21]Análisis de Precios'!#REF!</definedName>
    <definedName name="PUPAÑETETECHO">'[21]Análisis de Precios'!#REF!</definedName>
    <definedName name="PUPINTURAACRILICAEXTERIOR" localSheetId="2">'[21]Análisis de Precios'!#REF!</definedName>
    <definedName name="PUPINTURAACRILICAEXTERIOR" localSheetId="4">'[21]Análisis de Precios'!#REF!</definedName>
    <definedName name="PUPINTURAACRILICAEXTERIOR" localSheetId="7">'[21]Análisis de Precios'!#REF!</definedName>
    <definedName name="PUPINTURAACRILICAEXTERIOR">'[21]Análisis de Precios'!#REF!</definedName>
    <definedName name="PUPINTURAACRILICAINTERIOR" localSheetId="2">'[21]Análisis de Precios'!#REF!</definedName>
    <definedName name="PUPINTURAACRILICAINTERIOR" localSheetId="4">'[21]Análisis de Precios'!#REF!</definedName>
    <definedName name="PUPINTURAACRILICAINTERIOR" localSheetId="7">'[21]Análisis de Precios'!#REF!</definedName>
    <definedName name="PUPINTURAACRILICAINTERIOR">'[21]Análisis de Precios'!#REF!</definedName>
    <definedName name="PUPINTURACAL" localSheetId="2">'[21]Análisis de Precios'!#REF!</definedName>
    <definedName name="PUPINTURACAL" localSheetId="4">'[21]Análisis de Precios'!#REF!</definedName>
    <definedName name="PUPINTURACAL" localSheetId="7">'[21]Análisis de Precios'!#REF!</definedName>
    <definedName name="PUPINTURACAL">'[21]Análisis de Precios'!#REF!</definedName>
    <definedName name="PUPINTURAMANTENIMIENTO" localSheetId="2">'[21]Análisis de Precios'!#REF!</definedName>
    <definedName name="PUPINTURAMANTENIMIENTO" localSheetId="4">'[21]Análisis de Precios'!#REF!</definedName>
    <definedName name="PUPINTURAMANTENIMIENTO" localSheetId="7">'[21]Análisis de Precios'!#REF!</definedName>
    <definedName name="PUPINTURAMANTENIMIENTO">'[21]Análisis de Precios'!#REF!</definedName>
    <definedName name="PUPISOCERAMICA_33X33" localSheetId="2">#REF!</definedName>
    <definedName name="PUPISOCERAMICA_33X33" localSheetId="3">#REF!</definedName>
    <definedName name="PUPISOCERAMICA_33X33" localSheetId="4">#REF!</definedName>
    <definedName name="PUPISOCERAMICA_33X33" localSheetId="5">#REF!</definedName>
    <definedName name="PUPISOCERAMICA_33X33" localSheetId="6">#REF!</definedName>
    <definedName name="PUPISOCERAMICA_33X33" localSheetId="7">#REF!</definedName>
    <definedName name="PUPISOCERAMICA_33X33">#REF!</definedName>
    <definedName name="PUPISOCERAMICA_33X33_2">#N/A</definedName>
    <definedName name="PUPISOCERAMICACRIOLLA20X20" localSheetId="2">'[21]Análisis de Precios'!#REF!</definedName>
    <definedName name="PUPISOCERAMICACRIOLLA20X20" localSheetId="3">'[21]Análisis de Precios'!#REF!</definedName>
    <definedName name="PUPISOCERAMICACRIOLLA20X20" localSheetId="4">'[21]Análisis de Precios'!#REF!</definedName>
    <definedName name="PUPISOCERAMICACRIOLLA20X20" localSheetId="5">'[21]Análisis de Precios'!#REF!</definedName>
    <definedName name="PUPISOCERAMICACRIOLLA20X20" localSheetId="6">'[21]Análisis de Precios'!#REF!</definedName>
    <definedName name="PUPISOCERAMICACRIOLLA20X20" localSheetId="7">'[21]Análisis de Precios'!#REF!</definedName>
    <definedName name="PUPISOCERAMICACRIOLLA20X20">'[21]Análisis de Precios'!#REF!</definedName>
    <definedName name="PUPISOGRANITO_40X40" localSheetId="2">#REF!</definedName>
    <definedName name="PUPISOGRANITO_40X40" localSheetId="3">#REF!</definedName>
    <definedName name="PUPISOGRANITO_40X40" localSheetId="4">#REF!</definedName>
    <definedName name="PUPISOGRANITO_40X40" localSheetId="5">#REF!</definedName>
    <definedName name="PUPISOGRANITO_40X40" localSheetId="6">#REF!</definedName>
    <definedName name="PUPISOGRANITO_40X40" localSheetId="7">#REF!</definedName>
    <definedName name="PUPISOGRANITO_40X40">#REF!</definedName>
    <definedName name="PUPISOGRANITO_40X40_2">#N/A</definedName>
    <definedName name="PURAMPAESCALERA" localSheetId="2">#REF!</definedName>
    <definedName name="PURAMPAESCALERA" localSheetId="3">#REF!</definedName>
    <definedName name="PURAMPAESCALERA" localSheetId="4">#REF!</definedName>
    <definedName name="PURAMPAESCALERA" localSheetId="5">#REF!</definedName>
    <definedName name="PURAMPAESCALERA" localSheetId="6">#REF!</definedName>
    <definedName name="PURAMPAESCALERA" localSheetId="7">#REF!</definedName>
    <definedName name="PURAMPAESCALERA">#REF!</definedName>
    <definedName name="PURAMPAESCALERA_2">#N/A</definedName>
    <definedName name="PUREPLANTEO" localSheetId="2">#REF!</definedName>
    <definedName name="PUREPLANTEO" localSheetId="3">#REF!</definedName>
    <definedName name="PUREPLANTEO" localSheetId="4">#REF!</definedName>
    <definedName name="PUREPLANTEO" localSheetId="5">#REF!</definedName>
    <definedName name="PUREPLANTEO" localSheetId="6">#REF!</definedName>
    <definedName name="PUREPLANTEO" localSheetId="7">#REF!</definedName>
    <definedName name="PUREPLANTEO">#REF!</definedName>
    <definedName name="PUREPLANTEO_2">#N/A</definedName>
    <definedName name="purta" localSheetId="2">[25]Volumenes!#REF!</definedName>
    <definedName name="purta" localSheetId="3">[25]Volumenes!#REF!</definedName>
    <definedName name="purta" localSheetId="4">[25]Volumenes!#REF!</definedName>
    <definedName name="purta" localSheetId="5">[25]Volumenes!#REF!</definedName>
    <definedName name="purta" localSheetId="6">[25]Volumenes!#REF!</definedName>
    <definedName name="purta" localSheetId="7">[25]Volumenes!#REF!</definedName>
    <definedName name="purta">[25]Volumenes!#REF!</definedName>
    <definedName name="PUSEPTICO" localSheetId="2">'[21]Análisis de Precios'!#REF!</definedName>
    <definedName name="PUSEPTICO" localSheetId="4">'[21]Análisis de Precios'!#REF!</definedName>
    <definedName name="PUSEPTICO" localSheetId="7">'[21]Análisis de Precios'!#REF!</definedName>
    <definedName name="PUSEPTICO">'[21]Análisis de Precios'!#REF!</definedName>
    <definedName name="putabletas" localSheetId="2">[111]Análisis!#REF!</definedName>
    <definedName name="putabletas" localSheetId="4">[111]Análisis!#REF!</definedName>
    <definedName name="putabletas" localSheetId="7">[111]Análisis!#REF!</definedName>
    <definedName name="putabletas">[111]Análisis!#REF!</definedName>
    <definedName name="PUTRAMPADEGRASA" localSheetId="2">#REF!</definedName>
    <definedName name="PUTRAMPADEGRASA" localSheetId="3">#REF!</definedName>
    <definedName name="PUTRAMPADEGRASA" localSheetId="4">#REF!</definedName>
    <definedName name="PUTRAMPADEGRASA" localSheetId="5">#REF!</definedName>
    <definedName name="PUTRAMPADEGRASA" localSheetId="6">#REF!</definedName>
    <definedName name="PUTRAMPADEGRASA" localSheetId="7">#REF!</definedName>
    <definedName name="PUTRAMPADEGRASA">#REF!</definedName>
    <definedName name="PUTRAMPADEGRASA_2">#N/A</definedName>
    <definedName name="PUVIGA" localSheetId="2">'[21]Análisis de Precios'!#REF!</definedName>
    <definedName name="PUVIGA" localSheetId="3">'[21]Análisis de Precios'!#REF!</definedName>
    <definedName name="PUVIGA" localSheetId="4">'[21]Análisis de Precios'!#REF!</definedName>
    <definedName name="PUVIGA" localSheetId="5">'[21]Análisis de Precios'!#REF!</definedName>
    <definedName name="PUVIGA" localSheetId="6">'[21]Análisis de Precios'!#REF!</definedName>
    <definedName name="PUVIGA" localSheetId="7">'[21]Análisis de Precios'!#REF!</definedName>
    <definedName name="PUVIGA">'[21]Análisis de Precios'!#REF!</definedName>
    <definedName name="puvigastransversales" localSheetId="2">[111]Análisis!#REF!</definedName>
    <definedName name="puvigastransversales" localSheetId="4">[111]Análisis!#REF!</definedName>
    <definedName name="puvigastransversales" localSheetId="7">[111]Análisis!#REF!</definedName>
    <definedName name="puvigastransversales">[111]Análisis!#REF!</definedName>
    <definedName name="PUZABALETAPISO" localSheetId="2">#REF!</definedName>
    <definedName name="PUZABALETAPISO" localSheetId="3">#REF!</definedName>
    <definedName name="PUZABALETAPISO" localSheetId="4">#REF!</definedName>
    <definedName name="PUZABALETAPISO" localSheetId="5">#REF!</definedName>
    <definedName name="PUZABALETAPISO" localSheetId="6">#REF!</definedName>
    <definedName name="PUZABALETAPISO" localSheetId="7">#REF!</definedName>
    <definedName name="PUZABALETAPISO">#REF!</definedName>
    <definedName name="PUZABALETAPISO_2">#N/A</definedName>
    <definedName name="PUZABALETAS" localSheetId="2">#REF!</definedName>
    <definedName name="PUZABALETAS" localSheetId="3">#REF!</definedName>
    <definedName name="PUZABALETAS" localSheetId="4">#REF!</definedName>
    <definedName name="PUZABALETAS" localSheetId="5">#REF!</definedName>
    <definedName name="PUZABALETAS" localSheetId="6">#REF!</definedName>
    <definedName name="PUZABALETAS" localSheetId="7">#REF!</definedName>
    <definedName name="PUZABALETAS">#REF!</definedName>
    <definedName name="PUZABALETAS_2">#N/A</definedName>
    <definedName name="PUZAPATACOLUMNAS_C1" localSheetId="2">#REF!</definedName>
    <definedName name="PUZAPATACOLUMNAS_C1" localSheetId="3">#REF!</definedName>
    <definedName name="PUZAPATACOLUMNAS_C1" localSheetId="4">#REF!</definedName>
    <definedName name="PUZAPATACOLUMNAS_C1" localSheetId="5">#REF!</definedName>
    <definedName name="PUZAPATACOLUMNAS_C1" localSheetId="6">#REF!</definedName>
    <definedName name="PUZAPATACOLUMNAS_C1" localSheetId="7">#REF!</definedName>
    <definedName name="PUZAPATACOLUMNAS_C1">#REF!</definedName>
    <definedName name="PUZAPATACOLUMNAS_C1_2">#N/A</definedName>
    <definedName name="PUZAPATACOLUMNAS_C2" localSheetId="2">#REF!</definedName>
    <definedName name="PUZAPATACOLUMNAS_C2" localSheetId="3">#REF!</definedName>
    <definedName name="PUZAPATACOLUMNAS_C2" localSheetId="4">#REF!</definedName>
    <definedName name="PUZAPATACOLUMNAS_C2" localSheetId="5">#REF!</definedName>
    <definedName name="PUZAPATACOLUMNAS_C2" localSheetId="6">#REF!</definedName>
    <definedName name="PUZAPATACOLUMNAS_C2" localSheetId="7">#REF!</definedName>
    <definedName name="PUZAPATACOLUMNAS_C2">#REF!</definedName>
    <definedName name="PUZAPATACOLUMNAS_C2_2">#N/A</definedName>
    <definedName name="PUZAPATACOLUMNAS_C3" localSheetId="2">#REF!</definedName>
    <definedName name="PUZAPATACOLUMNAS_C3" localSheetId="3">#REF!</definedName>
    <definedName name="PUZAPATACOLUMNAS_C3" localSheetId="4">#REF!</definedName>
    <definedName name="PUZAPATACOLUMNAS_C3" localSheetId="5">#REF!</definedName>
    <definedName name="PUZAPATACOLUMNAS_C3" localSheetId="6">#REF!</definedName>
    <definedName name="PUZAPATACOLUMNAS_C3" localSheetId="7">#REF!</definedName>
    <definedName name="PUZAPATACOLUMNAS_C3">#REF!</definedName>
    <definedName name="PUZAPATACOLUMNAS_C3_2">#N/A</definedName>
    <definedName name="PUZAPATACOLUMNAS_C4" localSheetId="2">#REF!</definedName>
    <definedName name="PUZAPATACOLUMNAS_C4" localSheetId="3">#REF!</definedName>
    <definedName name="PUZAPATACOLUMNAS_C4" localSheetId="4">#REF!</definedName>
    <definedName name="PUZAPATACOLUMNAS_C4" localSheetId="5">#REF!</definedName>
    <definedName name="PUZAPATACOLUMNAS_C4" localSheetId="6">#REF!</definedName>
    <definedName name="PUZAPATACOLUMNAS_C4" localSheetId="7">#REF!</definedName>
    <definedName name="PUZAPATACOLUMNAS_C4">#REF!</definedName>
    <definedName name="PUZAPATACOLUMNAS_C4_2">#N/A</definedName>
    <definedName name="PUZAPATACOLUMNAS_CC" localSheetId="2">#REF!</definedName>
    <definedName name="PUZAPATACOLUMNAS_CC" localSheetId="3">#REF!</definedName>
    <definedName name="PUZAPATACOLUMNAS_CC" localSheetId="4">#REF!</definedName>
    <definedName name="PUZAPATACOLUMNAS_CC" localSheetId="5">#REF!</definedName>
    <definedName name="PUZAPATACOLUMNAS_CC" localSheetId="6">#REF!</definedName>
    <definedName name="PUZAPATACOLUMNAS_CC" localSheetId="7">#REF!</definedName>
    <definedName name="PUZAPATACOLUMNAS_CC">#REF!</definedName>
    <definedName name="PUZAPATACOLUMNAS_CC_2">#N/A</definedName>
    <definedName name="PUZAPATACOLUMNAS_CT" localSheetId="2">#REF!</definedName>
    <definedName name="PUZAPATACOLUMNAS_CT" localSheetId="3">#REF!</definedName>
    <definedName name="PUZAPATACOLUMNAS_CT" localSheetId="4">#REF!</definedName>
    <definedName name="PUZAPATACOLUMNAS_CT" localSheetId="5">#REF!</definedName>
    <definedName name="PUZAPATACOLUMNAS_CT" localSheetId="6">#REF!</definedName>
    <definedName name="PUZAPATACOLUMNAS_CT" localSheetId="7">#REF!</definedName>
    <definedName name="PUZAPATACOLUMNAS_CT">#REF!</definedName>
    <definedName name="PUZAPATACOLUMNAS_CT_2">#N/A</definedName>
    <definedName name="PUZAPATACOMBINADA_C1_C12" localSheetId="2">'[21]Análisis de Precios'!#REF!</definedName>
    <definedName name="PUZAPATACOMBINADA_C1_C12" localSheetId="3">'[21]Análisis de Precios'!#REF!</definedName>
    <definedName name="PUZAPATACOMBINADA_C1_C12" localSheetId="4">'[21]Análisis de Precios'!#REF!</definedName>
    <definedName name="PUZAPATACOMBINADA_C1_C12" localSheetId="5">'[21]Análisis de Precios'!#REF!</definedName>
    <definedName name="PUZAPATACOMBINADA_C1_C12" localSheetId="6">'[21]Análisis de Precios'!#REF!</definedName>
    <definedName name="PUZAPATACOMBINADA_C1_C12" localSheetId="7">'[21]Análisis de Precios'!#REF!</definedName>
    <definedName name="PUZAPATACOMBINADA_C1_C12">'[21]Análisis de Precios'!#REF!</definedName>
    <definedName name="PUZAPATACOMBINADA_C1_C4" localSheetId="2">'[21]Análisis de Precios'!#REF!</definedName>
    <definedName name="PUZAPATACOMBINADA_C1_C4" localSheetId="4">'[21]Análisis de Precios'!#REF!</definedName>
    <definedName name="PUZAPATACOMBINADA_C1_C4" localSheetId="7">'[21]Análisis de Precios'!#REF!</definedName>
    <definedName name="PUZAPATACOMBINADA_C1_C4">'[21]Análisis de Precios'!#REF!</definedName>
    <definedName name="PUZAPATAMURO4" localSheetId="2">#REF!</definedName>
    <definedName name="PUZAPATAMURO4" localSheetId="3">#REF!</definedName>
    <definedName name="PUZAPATAMURO4" localSheetId="4">#REF!</definedName>
    <definedName name="PUZAPATAMURO4" localSheetId="5">#REF!</definedName>
    <definedName name="PUZAPATAMURO4" localSheetId="6">#REF!</definedName>
    <definedName name="PUZAPATAMURO4" localSheetId="7">#REF!</definedName>
    <definedName name="PUZAPATAMURO4">#REF!</definedName>
    <definedName name="PUZAPATAMURO4_2">#N/A</definedName>
    <definedName name="PUZAPATAMURO6" localSheetId="2">#REF!</definedName>
    <definedName name="PUZAPATAMURO6" localSheetId="3">#REF!</definedName>
    <definedName name="PUZAPATAMURO6" localSheetId="4">#REF!</definedName>
    <definedName name="PUZAPATAMURO6" localSheetId="5">#REF!</definedName>
    <definedName name="PUZAPATAMURO6" localSheetId="6">#REF!</definedName>
    <definedName name="PUZAPATAMURO6" localSheetId="7">#REF!</definedName>
    <definedName name="PUZAPATAMURO6">#REF!</definedName>
    <definedName name="PUZAPATAMURO6_2">#N/A</definedName>
    <definedName name="PUZAPATAMURO8" localSheetId="2">#REF!</definedName>
    <definedName name="PUZAPATAMURO8" localSheetId="3">#REF!</definedName>
    <definedName name="PUZAPATAMURO8" localSheetId="4">#REF!</definedName>
    <definedName name="PUZAPATAMURO8" localSheetId="5">#REF!</definedName>
    <definedName name="PUZAPATAMURO8" localSheetId="6">#REF!</definedName>
    <definedName name="PUZAPATAMURO8" localSheetId="7">#REF!</definedName>
    <definedName name="PUZAPATAMURO8">#REF!</definedName>
    <definedName name="PUZAPATAMURO8_2">#N/A</definedName>
    <definedName name="PUZAPATAMURORAMPA">'[48]Análisis de Precios'!$F$201</definedName>
    <definedName name="PUZOCALOCERAMICACRIOLLADE20" localSheetId="2">'[21]Análisis de Precios'!#REF!</definedName>
    <definedName name="PUZOCALOCERAMICACRIOLLADE20" localSheetId="3">'[21]Análisis de Precios'!#REF!</definedName>
    <definedName name="PUZOCALOCERAMICACRIOLLADE20" localSheetId="4">'[21]Análisis de Precios'!#REF!</definedName>
    <definedName name="PUZOCALOCERAMICACRIOLLADE20" localSheetId="5">'[21]Análisis de Precios'!#REF!</definedName>
    <definedName name="PUZOCALOCERAMICACRIOLLADE20" localSheetId="6">'[21]Análisis de Precios'!#REF!</definedName>
    <definedName name="PUZOCALOCERAMICACRIOLLADE20" localSheetId="7">'[21]Análisis de Precios'!#REF!</definedName>
    <definedName name="PUZOCALOCERAMICACRIOLLADE20" localSheetId="0">'[21]Análisis de Precios'!#REF!</definedName>
    <definedName name="PUZOCALOCERAMICACRIOLLADE20">'[21]Análisis de Precios'!#REF!</definedName>
    <definedName name="PUZOCALOCERAMICACRIOLLADE33" localSheetId="2">#REF!</definedName>
    <definedName name="PUZOCALOCERAMICACRIOLLADE33" localSheetId="3">#REF!</definedName>
    <definedName name="PUZOCALOCERAMICACRIOLLADE33" localSheetId="4">#REF!</definedName>
    <definedName name="PUZOCALOCERAMICACRIOLLADE33" localSheetId="5">#REF!</definedName>
    <definedName name="PUZOCALOCERAMICACRIOLLADE33" localSheetId="6">#REF!</definedName>
    <definedName name="PUZOCALOCERAMICACRIOLLADE33" localSheetId="7">#REF!</definedName>
    <definedName name="PUZOCALOCERAMICACRIOLLADE33">#REF!</definedName>
    <definedName name="PUZOCALOCERAMICACRIOLLADE33_2">#N/A</definedName>
    <definedName name="PUZOCALOSGRANITO_7X40" localSheetId="2">#REF!</definedName>
    <definedName name="PUZOCALOSGRANITO_7X40" localSheetId="3">#REF!</definedName>
    <definedName name="PUZOCALOSGRANITO_7X40" localSheetId="4">#REF!</definedName>
    <definedName name="PUZOCALOSGRANITO_7X40" localSheetId="5">#REF!</definedName>
    <definedName name="PUZOCALOSGRANITO_7X40" localSheetId="6">#REF!</definedName>
    <definedName name="PUZOCALOSGRANITO_7X40" localSheetId="7">#REF!</definedName>
    <definedName name="PUZOCALOSGRANITO_7X40">#REF!</definedName>
    <definedName name="PUZOCALOSGRANITO_7X40_2">#N/A</definedName>
    <definedName name="PVALVCIST1" localSheetId="2">#REF!</definedName>
    <definedName name="PVALVCIST1" localSheetId="4">#REF!</definedName>
    <definedName name="PVALVCIST1" localSheetId="7">#REF!</definedName>
    <definedName name="PVALVCIST1" localSheetId="0">#REF!</definedName>
    <definedName name="PVALVCIST1">#REF!</definedName>
    <definedName name="PVALVCIST12" localSheetId="2">#REF!</definedName>
    <definedName name="PVALVCIST12" localSheetId="4">#REF!</definedName>
    <definedName name="PVALVCIST12" localSheetId="7">#REF!</definedName>
    <definedName name="PVALVCIST12">#REF!</definedName>
    <definedName name="PVALVCIST34" localSheetId="2">#REF!</definedName>
    <definedName name="PVALVCIST34" localSheetId="4">#REF!</definedName>
    <definedName name="PVALVCIST34" localSheetId="7">#REF!</definedName>
    <definedName name="PVALVCIST34">#REF!</definedName>
    <definedName name="PVALVSEG34" localSheetId="2">#REF!</definedName>
    <definedName name="PVALVSEG34" localSheetId="4">#REF!</definedName>
    <definedName name="PVALVSEG34" localSheetId="5">#REF!</definedName>
    <definedName name="PVALVSEG34" localSheetId="6">#REF!</definedName>
    <definedName name="PVALVSEG34" localSheetId="7">#REF!</definedName>
    <definedName name="PVALVSEG34">#REF!</definedName>
    <definedName name="PVARTIE586" localSheetId="2">#REF!</definedName>
    <definedName name="PVARTIE586" localSheetId="4">#REF!</definedName>
    <definedName name="PVARTIE586" localSheetId="7">#REF!</definedName>
    <definedName name="PVARTIE586">#REF!</definedName>
    <definedName name="PVC">'[31]Pu-Sanit.'!$C$126</definedName>
    <definedName name="PVC_3">[35]Materiales!$E$69</definedName>
    <definedName name="PVC1_2">[35]Materiales!$E$73</definedName>
    <definedName name="PVC3_4">[35]Materiales!$E$72</definedName>
    <definedName name="PVENTAABCO" localSheetId="2">#REF!</definedName>
    <definedName name="PVENTAABCO" localSheetId="3">#REF!</definedName>
    <definedName name="PVENTAABCO" localSheetId="4">#REF!</definedName>
    <definedName name="PVENTAABCO" localSheetId="5">#REF!</definedName>
    <definedName name="PVENTAABCO" localSheetId="6">#REF!</definedName>
    <definedName name="PVENTAABCO" localSheetId="7">#REF!</definedName>
    <definedName name="PVENTAABCO" localSheetId="0">#REF!</definedName>
    <definedName name="PVENTAABCO">#REF!</definedName>
    <definedName name="PVENTAABRONCE" localSheetId="2">#REF!</definedName>
    <definedName name="PVENTAABRONCE" localSheetId="4">#REF!</definedName>
    <definedName name="PVENTAABRONCE" localSheetId="7">#REF!</definedName>
    <definedName name="PVENTAABRONCE">#REF!</definedName>
    <definedName name="PVENTAAVIDRIOB" localSheetId="2">#REF!</definedName>
    <definedName name="PVENTAAVIDRIOB" localSheetId="4">#REF!</definedName>
    <definedName name="PVENTAAVIDRIOB" localSheetId="7">#REF!</definedName>
    <definedName name="PVENTAAVIDRIOB">#REF!</definedName>
    <definedName name="PVENTBBVIDRIO" localSheetId="2">#REF!</definedName>
    <definedName name="PVENTBBVIDRIO" localSheetId="4">#REF!</definedName>
    <definedName name="PVENTBBVIDRIO" localSheetId="7">#REF!</definedName>
    <definedName name="PVENTBBVIDRIO">#REF!</definedName>
    <definedName name="PVENTBBVIDRIOB" localSheetId="2">#REF!</definedName>
    <definedName name="PVENTBBVIDRIOB" localSheetId="4">#REF!</definedName>
    <definedName name="PVENTBBVIDRIOB" localSheetId="7">#REF!</definedName>
    <definedName name="PVENTBBVIDRIOB">#REF!</definedName>
    <definedName name="PVENTBCO" localSheetId="2">#REF!</definedName>
    <definedName name="PVENTBCO" localSheetId="4">#REF!</definedName>
    <definedName name="PVENTBCO" localSheetId="7">#REF!</definedName>
    <definedName name="PVENTBCO">#REF!</definedName>
    <definedName name="PVENTSALAAMALUNATVC" localSheetId="2">#REF!</definedName>
    <definedName name="PVENTSALAAMALUNATVC" localSheetId="4">#REF!</definedName>
    <definedName name="PVENTSALAAMALUNATVC" localSheetId="7">#REF!</definedName>
    <definedName name="PVENTSALAAMALUNATVC">#REF!</definedName>
    <definedName name="PVIB3030CRE" localSheetId="2">#REF!</definedName>
    <definedName name="PVIB3030CRE" localSheetId="4">#REF!</definedName>
    <definedName name="PVIB3030CRE" localSheetId="5">#REF!</definedName>
    <definedName name="PVIB3030CRE" localSheetId="6">#REF!</definedName>
    <definedName name="PVIB3030CRE" localSheetId="7">#REF!</definedName>
    <definedName name="PVIB3030CRE">#REF!</definedName>
    <definedName name="PVIB3030GRI" localSheetId="2">#REF!</definedName>
    <definedName name="PVIB3030GRI" localSheetId="4">#REF!</definedName>
    <definedName name="PVIB3030GRI" localSheetId="5">#REF!</definedName>
    <definedName name="PVIB3030GRI" localSheetId="6">#REF!</definedName>
    <definedName name="PVIB3030GRI" localSheetId="7">#REF!</definedName>
    <definedName name="PVIB3030GRI">#REF!</definedName>
    <definedName name="PVIB3030VER" localSheetId="2">#REF!</definedName>
    <definedName name="PVIB3030VER" localSheetId="4">#REF!</definedName>
    <definedName name="PVIB3030VER" localSheetId="5">#REF!</definedName>
    <definedName name="PVIB3030VER" localSheetId="6">#REF!</definedName>
    <definedName name="PVIB3030VER" localSheetId="7">#REF!</definedName>
    <definedName name="PVIB3030VER">#REF!</definedName>
    <definedName name="PWINCHE2000K">[114]INS!$D$568</definedName>
    <definedName name="PZ" localSheetId="2">#REF!</definedName>
    <definedName name="PZ" localSheetId="3">#REF!</definedName>
    <definedName name="PZ" localSheetId="4">#REF!</definedName>
    <definedName name="PZ" localSheetId="5">#REF!</definedName>
    <definedName name="PZ" localSheetId="6">#REF!</definedName>
    <definedName name="PZ" localSheetId="7">#REF!</definedName>
    <definedName name="PZ">#REF!</definedName>
    <definedName name="PZGRANITO30BCO" localSheetId="2">#REF!</definedName>
    <definedName name="PZGRANITO30BCO" localSheetId="4">#REF!</definedName>
    <definedName name="PZGRANITO30BCO" localSheetId="7">#REF!</definedName>
    <definedName name="PZGRANITO30BCO">#REF!</definedName>
    <definedName name="PZGRANITO30GRIS" localSheetId="2">#REF!</definedName>
    <definedName name="PZGRANITO30GRIS" localSheetId="4">#REF!</definedName>
    <definedName name="PZGRANITO30GRIS" localSheetId="7">#REF!</definedName>
    <definedName name="PZGRANITO30GRIS">#REF!</definedName>
    <definedName name="PZGRANITO40BCO" localSheetId="2">#REF!</definedName>
    <definedName name="PZGRANITO40BCO" localSheetId="4">#REF!</definedName>
    <definedName name="PZGRANITO40BCO" localSheetId="7">#REF!</definedName>
    <definedName name="PZGRANITO40BCO">#REF!</definedName>
    <definedName name="PZGRANITOPERROY40" localSheetId="2">#REF!</definedName>
    <definedName name="PZGRANITOPERROY40" localSheetId="4">#REF!</definedName>
    <definedName name="PZGRANITOPERROY40" localSheetId="7">#REF!</definedName>
    <definedName name="PZGRANITOPERROY40">#REF!</definedName>
    <definedName name="PZMOSAICO25ROJ" localSheetId="2">#REF!</definedName>
    <definedName name="PZMOSAICO25ROJ" localSheetId="4">#REF!</definedName>
    <definedName name="PZMOSAICO25ROJ" localSheetId="7">#REF!</definedName>
    <definedName name="PZMOSAICO25ROJ">#REF!</definedName>
    <definedName name="PZOCALOBARRO10X3" localSheetId="2">#REF!</definedName>
    <definedName name="PZOCALOBARRO10X3" localSheetId="4">#REF!</definedName>
    <definedName name="PZOCALOBARRO10X3" localSheetId="7">#REF!</definedName>
    <definedName name="PZOCALOBARRO10X3">#REF!</definedName>
    <definedName name="PZOCESC23BCO" localSheetId="2">#REF!</definedName>
    <definedName name="PZOCESC23BCO" localSheetId="4">#REF!</definedName>
    <definedName name="PZOCESC23BCO" localSheetId="7">#REF!</definedName>
    <definedName name="PZOCESC23BCO">#REF!</definedName>
    <definedName name="quicio.de.marmol" localSheetId="2">#REF!</definedName>
    <definedName name="quicio.de.marmol" localSheetId="4">#REF!</definedName>
    <definedName name="quicio.de.marmol" localSheetId="7">#REF!</definedName>
    <definedName name="quicio.de.marmol">#REF!</definedName>
    <definedName name="Quicio.loceta.cemento" localSheetId="2">#REF!</definedName>
    <definedName name="Quicio.loceta.cemento" localSheetId="4">#REF!</definedName>
    <definedName name="Quicio.loceta.cemento" localSheetId="7">#REF!</definedName>
    <definedName name="Quicio.loceta.cemento">#REF!</definedName>
    <definedName name="quicio.Marmol" localSheetId="2">#REF!</definedName>
    <definedName name="quicio.Marmol" localSheetId="4">#REF!</definedName>
    <definedName name="quicio.Marmol" localSheetId="7">#REF!</definedName>
    <definedName name="quicio.Marmol">#REF!</definedName>
    <definedName name="quicio.y.entrepuerta" localSheetId="2">#REF!</definedName>
    <definedName name="quicio.y.entrepuerta" localSheetId="4">#REF!</definedName>
    <definedName name="quicio.y.entrepuerta" localSheetId="7">#REF!</definedName>
    <definedName name="quicio.y.entrepuerta">#REF!</definedName>
    <definedName name="QUICIOGRA30BCO" localSheetId="2">#REF!</definedName>
    <definedName name="QUICIOGRA30BCO" localSheetId="4">#REF!</definedName>
    <definedName name="QUICIOGRA30BCO" localSheetId="7">#REF!</definedName>
    <definedName name="QUICIOGRA30BCO">#REF!</definedName>
    <definedName name="QUICIOGRA40BCO" localSheetId="2">#REF!</definedName>
    <definedName name="QUICIOGRA40BCO" localSheetId="4">#REF!</definedName>
    <definedName name="QUICIOGRA40BCO" localSheetId="7">#REF!</definedName>
    <definedName name="QUICIOGRA40BCO">#REF!</definedName>
    <definedName name="QUICIOLAD" localSheetId="2">#REF!</definedName>
    <definedName name="QUICIOLAD" localSheetId="4">#REF!</definedName>
    <definedName name="QUICIOLAD" localSheetId="7">#REF!</definedName>
    <definedName name="QUICIOLAD">#REF!</definedName>
    <definedName name="QUICIOMOS25ROJ" localSheetId="2">#REF!</definedName>
    <definedName name="QUICIOMOS25ROJ" localSheetId="4">#REF!</definedName>
    <definedName name="QUICIOMOS25ROJ" localSheetId="7">#REF!</definedName>
    <definedName name="QUICIOMOS25ROJ">#REF!</definedName>
    <definedName name="QUIEBRASOLESVERTCONTRA" localSheetId="2">#REF!</definedName>
    <definedName name="QUIEBRASOLESVERTCONTRA" localSheetId="4">#REF!</definedName>
    <definedName name="QUIEBRASOLESVERTCONTRA" localSheetId="7">#REF!</definedName>
    <definedName name="QUIEBRASOLESVERTCONTRA">#REF!</definedName>
    <definedName name="R_" localSheetId="1">[12]Senalizacion!#REF!</definedName>
    <definedName name="R_" localSheetId="2">[12]Senalizacion!#REF!</definedName>
    <definedName name="R_" localSheetId="3">[13]Senalizacion!#REF!</definedName>
    <definedName name="R_" localSheetId="4">[13]Senalizacion!#REF!</definedName>
    <definedName name="R_" localSheetId="5">[13]Senalizacion!#REF!</definedName>
    <definedName name="R_" localSheetId="6">[13]Senalizacion!#REF!</definedName>
    <definedName name="R_" localSheetId="7">[13]Senalizacion!#REF!</definedName>
    <definedName name="R_" localSheetId="0">[13]Senalizacion!#REF!</definedName>
    <definedName name="R_">[12]Senalizacion!#REF!</definedName>
    <definedName name="RA" localSheetId="2">'[2]Part. No Ejecutables'!#REF!</definedName>
    <definedName name="RA" localSheetId="4">'[2]Part. No Ejecutables'!#REF!</definedName>
    <definedName name="RA" localSheetId="7">'[2]Part. No Ejecutables'!#REF!</definedName>
    <definedName name="RA">'[2]Part. No Ejecutables'!#REF!</definedName>
    <definedName name="Rampa.2da" localSheetId="2">#REF!</definedName>
    <definedName name="Rampa.2da" localSheetId="3">#REF!</definedName>
    <definedName name="Rampa.2da" localSheetId="4">#REF!</definedName>
    <definedName name="Rampa.2da" localSheetId="5">#REF!</definedName>
    <definedName name="Rampa.2da" localSheetId="6">#REF!</definedName>
    <definedName name="Rampa.2da" localSheetId="7">#REF!</definedName>
    <definedName name="Rampa.2da">#REF!</definedName>
    <definedName name="Rampa.escalera.Villas" localSheetId="2">#REF!</definedName>
    <definedName name="Rampa.escalera.Villas" localSheetId="4">#REF!</definedName>
    <definedName name="Rampa.escalera.Villas" localSheetId="7">#REF!</definedName>
    <definedName name="Rampa.escalera.Villas">#REF!</definedName>
    <definedName name="RAMPAESC" localSheetId="2">#REF!</definedName>
    <definedName name="RAMPAESC" localSheetId="4">#REF!</definedName>
    <definedName name="RAMPAESC" localSheetId="7">#REF!</definedName>
    <definedName name="RAMPAESC">#REF!</definedName>
    <definedName name="Rata" localSheetId="2">#REF!</definedName>
    <definedName name="Rata" localSheetId="4">#REF!</definedName>
    <definedName name="Rata" localSheetId="7">#REF!</definedName>
    <definedName name="Rata">#REF!</definedName>
    <definedName name="rateadohormigon">[147]I.HORMIGON!$J$81</definedName>
    <definedName name="RE" localSheetId="2">[32]A!#REF!</definedName>
    <definedName name="RE" localSheetId="3">[32]A!#REF!</definedName>
    <definedName name="RE" localSheetId="4">[32]A!#REF!</definedName>
    <definedName name="RE" localSheetId="5">[32]A!#REF!</definedName>
    <definedName name="RE" localSheetId="6">[32]A!#REF!</definedName>
    <definedName name="RE" localSheetId="7">[32]A!#REF!</definedName>
    <definedName name="RE" localSheetId="0">[32]A!#REF!</definedName>
    <definedName name="RE">[32]A!#REF!</definedName>
    <definedName name="rec.ceram.criolla" localSheetId="2">#REF!</definedName>
    <definedName name="rec.ceram.criolla" localSheetId="3">#REF!</definedName>
    <definedName name="rec.ceram.criolla" localSheetId="4">#REF!</definedName>
    <definedName name="rec.ceram.criolla" localSheetId="5">#REF!</definedName>
    <definedName name="rec.ceram.criolla" localSheetId="6">#REF!</definedName>
    <definedName name="rec.ceram.criolla" localSheetId="7">#REF!</definedName>
    <definedName name="rec.ceram.criolla">#REF!</definedName>
    <definedName name="RECOEQUIP">'[148]anal term'!$G$1485</definedName>
    <definedName name="RECOMAGRA" localSheetId="2">'[25]anal term'!#REF!</definedName>
    <definedName name="RECOMAGRA" localSheetId="3">'[25]anal term'!#REF!</definedName>
    <definedName name="RECOMAGRA" localSheetId="4">'[25]anal term'!#REF!</definedName>
    <definedName name="RECOMAGRA" localSheetId="5">'[25]anal term'!#REF!</definedName>
    <definedName name="RECOMAGRA" localSheetId="6">'[25]anal term'!#REF!</definedName>
    <definedName name="RECOMAGRA" localSheetId="7">'[25]anal term'!#REF!</definedName>
    <definedName name="RECOMAGRA">'[25]anal term'!#REF!</definedName>
    <definedName name="RECOMAGRAN" localSheetId="2">'[25]anal term'!#REF!</definedName>
    <definedName name="RECOMAGRAN" localSheetId="3">'[25]anal term'!#REF!</definedName>
    <definedName name="RECOMAGRAN" localSheetId="4">'[25]anal term'!#REF!</definedName>
    <definedName name="RECOMAGRAN" localSheetId="5">'[25]anal term'!#REF!</definedName>
    <definedName name="RECOMAGRAN" localSheetId="6">'[25]anal term'!#REF!</definedName>
    <definedName name="RECOMAGRAN" localSheetId="7">'[25]anal term'!#REF!</definedName>
    <definedName name="RECOMAGRAN">'[25]anal term'!#REF!</definedName>
    <definedName name="Recreación">'[60]Hoja de presupuesto'!$G$173</definedName>
    <definedName name="red_pp_2x1">[75]PRECIOS!$E$34</definedName>
    <definedName name="red_pp_2x1.5">[75]PRECIOS!$E$33</definedName>
    <definedName name="red_pvc_3x2">[75]PRECIOS!$E$79</definedName>
    <definedName name="red_pvc_4x3">[75]PRECIOS!$E$77</definedName>
    <definedName name="RED1_2A3_8HG">[35]Materiales!$E$433</definedName>
    <definedName name="REDBUSHG112X1" localSheetId="2">#REF!</definedName>
    <definedName name="REDBUSHG112X1" localSheetId="3">#REF!</definedName>
    <definedName name="REDBUSHG112X1" localSheetId="4">#REF!</definedName>
    <definedName name="REDBUSHG112X1" localSheetId="5">#REF!</definedName>
    <definedName name="REDBUSHG112X1" localSheetId="6">#REF!</definedName>
    <definedName name="REDBUSHG112X1" localSheetId="7">#REF!</definedName>
    <definedName name="REDBUSHG112X1" localSheetId="0">#REF!</definedName>
    <definedName name="REDBUSHG112X1">#REF!</definedName>
    <definedName name="REDBUSHG12X38" localSheetId="2">#REF!</definedName>
    <definedName name="REDBUSHG12X38" localSheetId="4">#REF!</definedName>
    <definedName name="REDBUSHG12X38" localSheetId="7">#REF!</definedName>
    <definedName name="REDBUSHG12X38">#REF!</definedName>
    <definedName name="REDBUSHG1X34" localSheetId="2">#REF!</definedName>
    <definedName name="REDBUSHG1X34" localSheetId="4">#REF!</definedName>
    <definedName name="REDBUSHG1X34" localSheetId="5">#REF!</definedName>
    <definedName name="REDBUSHG1X34" localSheetId="6">#REF!</definedName>
    <definedName name="REDBUSHG1X34" localSheetId="7">#REF!</definedName>
    <definedName name="REDBUSHG1X34">#REF!</definedName>
    <definedName name="REDBUSHG212X1" localSheetId="2">#REF!</definedName>
    <definedName name="REDBUSHG212X1" localSheetId="4">#REF!</definedName>
    <definedName name="REDBUSHG212X1" localSheetId="5">#REF!</definedName>
    <definedName name="REDBUSHG212X1" localSheetId="6">#REF!</definedName>
    <definedName name="REDBUSHG212X1" localSheetId="7">#REF!</definedName>
    <definedName name="REDBUSHG212X1">#REF!</definedName>
    <definedName name="REDBUSHG2X1" localSheetId="2">#REF!</definedName>
    <definedName name="REDBUSHG2X1" localSheetId="4">#REF!</definedName>
    <definedName name="REDBUSHG2X1" localSheetId="5">#REF!</definedName>
    <definedName name="REDBUSHG2X1" localSheetId="6">#REF!</definedName>
    <definedName name="REDBUSHG2X1" localSheetId="7">#REF!</definedName>
    <definedName name="REDBUSHG2X1">#REF!</definedName>
    <definedName name="REDBUSHG2X34" localSheetId="2">#REF!</definedName>
    <definedName name="REDBUSHG2X34" localSheetId="4">#REF!</definedName>
    <definedName name="REDBUSHG2X34" localSheetId="5">#REF!</definedName>
    <definedName name="REDBUSHG2X34" localSheetId="6">#REF!</definedName>
    <definedName name="REDBUSHG2X34" localSheetId="7">#REF!</definedName>
    <definedName name="REDBUSHG2X34">#REF!</definedName>
    <definedName name="REDBUSHG34X12" localSheetId="2">#REF!</definedName>
    <definedName name="REDBUSHG34X12" localSheetId="4">#REF!</definedName>
    <definedName name="REDBUSHG34X12" localSheetId="5">#REF!</definedName>
    <definedName name="REDBUSHG34X12" localSheetId="6">#REF!</definedName>
    <definedName name="REDBUSHG34X12" localSheetId="7">#REF!</definedName>
    <definedName name="REDBUSHG34X12">#REF!</definedName>
    <definedName name="REDBUSHG3X212" localSheetId="2">#REF!</definedName>
    <definedName name="REDBUSHG3X212" localSheetId="4">#REF!</definedName>
    <definedName name="REDBUSHG3X212" localSheetId="5">#REF!</definedName>
    <definedName name="REDBUSHG3X212" localSheetId="6">#REF!</definedName>
    <definedName name="REDBUSHG3X212" localSheetId="7">#REF!</definedName>
    <definedName name="REDBUSHG3X212">#REF!</definedName>
    <definedName name="REDCOPAHG12X38" localSheetId="2">#REF!</definedName>
    <definedName name="REDCOPAHG12X38" localSheetId="4">#REF!</definedName>
    <definedName name="REDCOPAHG12X38" localSheetId="5">#REF!</definedName>
    <definedName name="REDCOPAHG12X38" localSheetId="6">#REF!</definedName>
    <definedName name="REDCOPAHG12X38" localSheetId="7">#REF!</definedName>
    <definedName name="REDCOPAHG12X38">#REF!</definedName>
    <definedName name="REDCOPAHG1X34" localSheetId="2">#REF!</definedName>
    <definedName name="REDCOPAHG1X34" localSheetId="4">#REF!</definedName>
    <definedName name="REDCOPAHG1X34" localSheetId="5">#REF!</definedName>
    <definedName name="REDCOPAHG1X34" localSheetId="6">#REF!</definedName>
    <definedName name="REDCOPAHG1X34" localSheetId="7">#REF!</definedName>
    <definedName name="REDCOPAHG1X34">#REF!</definedName>
    <definedName name="REDCOPAHG212X1" localSheetId="2">#REF!</definedName>
    <definedName name="REDCOPAHG212X1" localSheetId="4">#REF!</definedName>
    <definedName name="REDCOPAHG212X1" localSheetId="5">#REF!</definedName>
    <definedName name="REDCOPAHG212X1" localSheetId="6">#REF!</definedName>
    <definedName name="REDCOPAHG212X1" localSheetId="7">#REF!</definedName>
    <definedName name="REDCOPAHG212X1">#REF!</definedName>
    <definedName name="REDCOPAHG2X112" localSheetId="2">#REF!</definedName>
    <definedName name="REDCOPAHG2X112" localSheetId="4">#REF!</definedName>
    <definedName name="REDCOPAHG2X112" localSheetId="5">#REF!</definedName>
    <definedName name="REDCOPAHG2X112" localSheetId="6">#REF!</definedName>
    <definedName name="REDCOPAHG2X112" localSheetId="7">#REF!</definedName>
    <definedName name="REDCOPAHG2X112">#REF!</definedName>
    <definedName name="REDCOPAHG2X34" localSheetId="2">#REF!</definedName>
    <definedName name="REDCOPAHG2X34" localSheetId="4">#REF!</definedName>
    <definedName name="REDCOPAHG2X34" localSheetId="5">#REF!</definedName>
    <definedName name="REDCOPAHG2X34" localSheetId="6">#REF!</definedName>
    <definedName name="REDCOPAHG2X34" localSheetId="7">#REF!</definedName>
    <definedName name="REDCOPAHG2X34">#REF!</definedName>
    <definedName name="REDCOPAHG34X12" localSheetId="2">#REF!</definedName>
    <definedName name="REDCOPAHG34X12" localSheetId="4">#REF!</definedName>
    <definedName name="REDCOPAHG34X12" localSheetId="5">#REF!</definedName>
    <definedName name="REDCOPAHG34X12" localSheetId="6">#REF!</definedName>
    <definedName name="REDCOPAHG34X12" localSheetId="7">#REF!</definedName>
    <definedName name="REDCOPAHG34X12">#REF!</definedName>
    <definedName name="REDCPVC1X34" localSheetId="2">#REF!</definedName>
    <definedName name="REDCPVC1X34" localSheetId="4">#REF!</definedName>
    <definedName name="REDCPVC1X34" localSheetId="5">#REF!</definedName>
    <definedName name="REDCPVC1X34" localSheetId="6">#REF!</definedName>
    <definedName name="REDCPVC1X34" localSheetId="7">#REF!</definedName>
    <definedName name="REDCPVC1X34">#REF!</definedName>
    <definedName name="REDCPVC34X12" localSheetId="2">#REF!</definedName>
    <definedName name="REDCPVC34X12" localSheetId="4">#REF!</definedName>
    <definedName name="REDCPVC34X12" localSheetId="5">#REF!</definedName>
    <definedName name="REDCPVC34X12" localSheetId="6">#REF!</definedName>
    <definedName name="REDCPVC34X12" localSheetId="7">#REF!</definedName>
    <definedName name="REDCPVC34X12">#REF!</definedName>
    <definedName name="REDPVCDREN3X112" localSheetId="2">#REF!</definedName>
    <definedName name="REDPVCDREN3X112" localSheetId="4">#REF!</definedName>
    <definedName name="REDPVCDREN3X112" localSheetId="7">#REF!</definedName>
    <definedName name="REDPVCDREN3X112">#REF!</definedName>
    <definedName name="REDPVCDREN3X2" localSheetId="2">#REF!</definedName>
    <definedName name="REDPVCDREN3X2" localSheetId="4">#REF!</definedName>
    <definedName name="REDPVCDREN3X2" localSheetId="7">#REF!</definedName>
    <definedName name="REDPVCDREN3X2">#REF!</definedName>
    <definedName name="REDPVCDREN4X2" localSheetId="2">#REF!</definedName>
    <definedName name="REDPVCDREN4X2" localSheetId="4">#REF!</definedName>
    <definedName name="REDPVCDREN4X2" localSheetId="7">#REF!</definedName>
    <definedName name="REDPVCDREN4X2">#REF!</definedName>
    <definedName name="REDPVCDREN4X3" localSheetId="2">#REF!</definedName>
    <definedName name="REDPVCDREN4X3" localSheetId="4">#REF!</definedName>
    <definedName name="REDPVCDREN4X3" localSheetId="7">#REF!</definedName>
    <definedName name="REDPVCDREN4X3">#REF!</definedName>
    <definedName name="REDPVCDREN6X4" localSheetId="2">#REF!</definedName>
    <definedName name="REDPVCDREN6X4" localSheetId="4">#REF!</definedName>
    <definedName name="REDPVCDREN6X4" localSheetId="7">#REF!</definedName>
    <definedName name="REDPVCDREN6X4">#REF!</definedName>
    <definedName name="REDPVCPRES112X1" localSheetId="2">#REF!</definedName>
    <definedName name="REDPVCPRES112X1" localSheetId="4">#REF!</definedName>
    <definedName name="REDPVCPRES112X1" localSheetId="7">#REF!</definedName>
    <definedName name="REDPVCPRES112X1">#REF!</definedName>
    <definedName name="REDPVCPRES1X34" localSheetId="2">#REF!</definedName>
    <definedName name="REDPVCPRES1X34" localSheetId="4">#REF!</definedName>
    <definedName name="REDPVCPRES1X34" localSheetId="5">#REF!</definedName>
    <definedName name="REDPVCPRES1X34" localSheetId="6">#REF!</definedName>
    <definedName name="REDPVCPRES1X34" localSheetId="7">#REF!</definedName>
    <definedName name="REDPVCPRES1X34">#REF!</definedName>
    <definedName name="REDPVCPRES2X1" localSheetId="2">#REF!</definedName>
    <definedName name="REDPVCPRES2X1" localSheetId="4">#REF!</definedName>
    <definedName name="REDPVCPRES2X1" localSheetId="7">#REF!</definedName>
    <definedName name="REDPVCPRES2X1">#REF!</definedName>
    <definedName name="REDPVCPRES34X12" localSheetId="2">#REF!</definedName>
    <definedName name="REDPVCPRES34X12" localSheetId="4">#REF!</definedName>
    <definedName name="REDPVCPRES34X12" localSheetId="7">#REF!</definedName>
    <definedName name="REDPVCPRES34X12">#REF!</definedName>
    <definedName name="REDPVCPRES4X2" localSheetId="2">#REF!</definedName>
    <definedName name="REDPVCPRES4X2" localSheetId="4">#REF!</definedName>
    <definedName name="REDPVCPRES4X2" localSheetId="7">#REF!</definedName>
    <definedName name="REDPVCPRES4X2">#REF!</definedName>
    <definedName name="REDPVCPRES4X3" localSheetId="2">#REF!</definedName>
    <definedName name="REDPVCPRES4X3" localSheetId="4">#REF!</definedName>
    <definedName name="REDPVCPRES4X3" localSheetId="7">#REF!</definedName>
    <definedName name="REDPVCPRES4X3">#REF!</definedName>
    <definedName name="REFERENCIA">[149]COF!$G$733</definedName>
    <definedName name="refuerzo.plano" localSheetId="2">#REF!</definedName>
    <definedName name="refuerzo.plano" localSheetId="3">#REF!</definedName>
    <definedName name="refuerzo.plano" localSheetId="4">#REF!</definedName>
    <definedName name="refuerzo.plano" localSheetId="5">#REF!</definedName>
    <definedName name="refuerzo.plano" localSheetId="6">#REF!</definedName>
    <definedName name="refuerzo.plano" localSheetId="7">#REF!</definedName>
    <definedName name="refuerzo.plano">#REF!</definedName>
    <definedName name="Reg" localSheetId="2">#REF!</definedName>
    <definedName name="Reg" localSheetId="4">#REF!</definedName>
    <definedName name="Reg" localSheetId="7">#REF!</definedName>
    <definedName name="Reg">#REF!</definedName>
    <definedName name="reg.compac.rell">'[77]Costos Mano de Obra'!$O$13</definedName>
    <definedName name="REG10104CRIOLLO" localSheetId="2">#REF!</definedName>
    <definedName name="REG10104CRIOLLO" localSheetId="3">#REF!</definedName>
    <definedName name="REG10104CRIOLLO" localSheetId="4">#REF!</definedName>
    <definedName name="REG10104CRIOLLO" localSheetId="5">#REF!</definedName>
    <definedName name="REG10104CRIOLLO" localSheetId="6">#REF!</definedName>
    <definedName name="REG10104CRIOLLO" localSheetId="7">#REF!</definedName>
    <definedName name="REG10104CRIOLLO" localSheetId="0">#REF!</definedName>
    <definedName name="REG10104CRIOLLO">#REF!</definedName>
    <definedName name="REG12124CRIOLLO" localSheetId="2">#REF!</definedName>
    <definedName name="REG12124CRIOLLO" localSheetId="4">#REF!</definedName>
    <definedName name="REG12124CRIOLLO" localSheetId="7">#REF!</definedName>
    <definedName name="REG12124CRIOLLO">#REF!</definedName>
    <definedName name="REG44USA" localSheetId="2">#REF!</definedName>
    <definedName name="REG44USA" localSheetId="4">#REF!</definedName>
    <definedName name="REG44USA" localSheetId="7">#REF!</definedName>
    <definedName name="REG44USA">#REF!</definedName>
    <definedName name="REG55USA" localSheetId="2">#REF!</definedName>
    <definedName name="REG55USA" localSheetId="4">#REF!</definedName>
    <definedName name="REG55USA" localSheetId="7">#REF!</definedName>
    <definedName name="REG55USA">#REF!</definedName>
    <definedName name="REG664CRIOLLO" localSheetId="2">#REF!</definedName>
    <definedName name="REG664CRIOLLO" localSheetId="4">#REF!</definedName>
    <definedName name="REG664CRIOLLO" localSheetId="7">#REF!</definedName>
    <definedName name="REG664CRIOLLO">#REF!</definedName>
    <definedName name="REG884CRIOLLO" localSheetId="2">#REF!</definedName>
    <definedName name="REG884CRIOLLO" localSheetId="4">#REF!</definedName>
    <definedName name="REG884CRIOLLO" localSheetId="7">#REF!</definedName>
    <definedName name="REG884CRIOLLO">#REF!</definedName>
    <definedName name="regado.hormigon">'[77]Costos Mano de Obra'!$O$41</definedName>
    <definedName name="Regado.y.Compactado" localSheetId="2">#REF!</definedName>
    <definedName name="Regado.y.Compactado" localSheetId="3">#REF!</definedName>
    <definedName name="Regado.y.Compactado" localSheetId="4">#REF!</definedName>
    <definedName name="Regado.y.Compactado" localSheetId="5">#REF!</definedName>
    <definedName name="Regado.y.Compactado" localSheetId="6">#REF!</definedName>
    <definedName name="Regado.y.Compactado" localSheetId="7">#REF!</definedName>
    <definedName name="Regado.y.Compactado">#REF!</definedName>
    <definedName name="Regado_y_Compactación_Tosca___A_M" localSheetId="2">[21]Insumos!#REF!</definedName>
    <definedName name="Regado_y_Compactación_Tosca___A_M" localSheetId="3">[21]Insumos!#REF!</definedName>
    <definedName name="Regado_y_Compactación_Tosca___A_M" localSheetId="4">[21]Insumos!#REF!</definedName>
    <definedName name="Regado_y_Compactación_Tosca___A_M" localSheetId="5">[21]Insumos!#REF!</definedName>
    <definedName name="Regado_y_Compactación_Tosca___A_M" localSheetId="6">[21]Insumos!#REF!</definedName>
    <definedName name="Regado_y_Compactación_Tosca___A_M" localSheetId="7">[21]Insumos!#REF!</definedName>
    <definedName name="Regado_y_Compactación_Tosca___A_M">[21]Insumos!#REF!</definedName>
    <definedName name="regi" localSheetId="2">[150]Presupuesto!#REF!</definedName>
    <definedName name="regi" localSheetId="3">[150]Presupuesto!#REF!</definedName>
    <definedName name="regi" localSheetId="4">[150]Presupuesto!#REF!</definedName>
    <definedName name="regi" localSheetId="5">[150]Presupuesto!#REF!</definedName>
    <definedName name="regi" localSheetId="6">[150]Presupuesto!#REF!</definedName>
    <definedName name="regi" localSheetId="7">[150]Presupuesto!#REF!</definedName>
    <definedName name="regi">[150]Presupuesto!#REF!</definedName>
    <definedName name="REGLA" localSheetId="2">#REF!</definedName>
    <definedName name="REGLA" localSheetId="3">#REF!</definedName>
    <definedName name="REGLA" localSheetId="4">#REF!</definedName>
    <definedName name="REGLA" localSheetId="5">#REF!</definedName>
    <definedName name="REGLA" localSheetId="6">#REF!</definedName>
    <definedName name="REGLA" localSheetId="7">#REF!</definedName>
    <definedName name="REGLA" localSheetId="0">#REF!</definedName>
    <definedName name="REGLA">#REF!</definedName>
    <definedName name="Regla.pañete" localSheetId="2">#REF!</definedName>
    <definedName name="Regla.pañete" localSheetId="4">#REF!</definedName>
    <definedName name="Regla.pañete" localSheetId="7">#REF!</definedName>
    <definedName name="Regla.pañete">#REF!</definedName>
    <definedName name="Regla_para_Pañete____Preparada">[48]Insumos!$B$76:$D$76</definedName>
    <definedName name="REGLAEMPAÑETE">[35]Materiales!$E$640</definedName>
    <definedName name="REJILLAPISO">'[86]LISTA DE MATERIALES'!$C$215</definedName>
    <definedName name="REJILLAPISOALUM" localSheetId="2">#REF!</definedName>
    <definedName name="REJILLAPISOALUM" localSheetId="3">#REF!</definedName>
    <definedName name="REJILLAPISOALUM" localSheetId="4">#REF!</definedName>
    <definedName name="REJILLAPISOALUM" localSheetId="5">#REF!</definedName>
    <definedName name="REJILLAPISOALUM" localSheetId="6">#REF!</definedName>
    <definedName name="REJILLAPISOALUM" localSheetId="7">#REF!</definedName>
    <definedName name="REJILLAPISOALUM" localSheetId="0">#REF!</definedName>
    <definedName name="REJILLAPISOALUM">#REF!</definedName>
    <definedName name="REL" localSheetId="2">#REF!</definedName>
    <definedName name="REL" localSheetId="4">#REF!</definedName>
    <definedName name="REL" localSheetId="5">#REF!</definedName>
    <definedName name="REL" localSheetId="6">#REF!</definedName>
    <definedName name="REL" localSheetId="7">#REF!</definedName>
    <definedName name="REL">#REF!</definedName>
    <definedName name="Rell.caliche">'[77]Insumos materiales'!$J$32</definedName>
    <definedName name="RELLCOMP" localSheetId="2">'[25]anal term'!#REF!</definedName>
    <definedName name="RELLCOMP" localSheetId="3">'[25]anal term'!#REF!</definedName>
    <definedName name="RELLCOMP" localSheetId="4">'[25]anal term'!#REF!</definedName>
    <definedName name="RELLCOMP" localSheetId="5">'[25]anal term'!#REF!</definedName>
    <definedName name="RELLCOMP" localSheetId="6">'[25]anal term'!#REF!</definedName>
    <definedName name="RELLCOMP" localSheetId="7">'[25]anal term'!#REF!</definedName>
    <definedName name="RELLCOMP">'[25]anal term'!#REF!</definedName>
    <definedName name="RELLENO">[78]Analisis!$F$74</definedName>
    <definedName name="Relleno.caliche" localSheetId="2">#REF!</definedName>
    <definedName name="Relleno.caliche" localSheetId="3">#REF!</definedName>
    <definedName name="Relleno.caliche" localSheetId="4">#REF!</definedName>
    <definedName name="Relleno.caliche" localSheetId="5">#REF!</definedName>
    <definedName name="Relleno.caliche" localSheetId="6">#REF!</definedName>
    <definedName name="Relleno.caliche" localSheetId="7">#REF!</definedName>
    <definedName name="Relleno.caliche">#REF!</definedName>
    <definedName name="RELLENO_PRESTAMO">'[83]Analisis BC'!$H$32</definedName>
    <definedName name="RELLENOARENA">[43]Analisis!$F$1158</definedName>
    <definedName name="RELLENOARENAE">[42]Analisis!$F$1352</definedName>
    <definedName name="RELLENOCAL" localSheetId="2">#REF!</definedName>
    <definedName name="RELLENOCAL" localSheetId="3">#REF!</definedName>
    <definedName name="RELLENOCAL" localSheetId="4">#REF!</definedName>
    <definedName name="RELLENOCAL" localSheetId="5">#REF!</definedName>
    <definedName name="RELLENOCAL" localSheetId="6">#REF!</definedName>
    <definedName name="RELLENOCAL" localSheetId="7">#REF!</definedName>
    <definedName name="RELLENOCAL" localSheetId="0">#REF!</definedName>
    <definedName name="RELLENOCAL">#REF!</definedName>
    <definedName name="RELLENOCALEQ" localSheetId="2">#REF!</definedName>
    <definedName name="RELLENOCALEQ" localSheetId="4">#REF!</definedName>
    <definedName name="RELLENOCALEQ" localSheetId="7">#REF!</definedName>
    <definedName name="RELLENOCALEQ">#REF!</definedName>
    <definedName name="RELLENOCALGRAN" localSheetId="2">#REF!</definedName>
    <definedName name="RELLENOCALGRAN" localSheetId="4">#REF!</definedName>
    <definedName name="RELLENOCALGRAN" localSheetId="7">#REF!</definedName>
    <definedName name="RELLENOCALGRAN">#REF!</definedName>
    <definedName name="RELLENOCALGRANEQ" localSheetId="2">#REF!</definedName>
    <definedName name="RELLENOCALGRANEQ" localSheetId="4">#REF!</definedName>
    <definedName name="RELLENOCALGRANEQ" localSheetId="7">#REF!</definedName>
    <definedName name="RELLENOCALGRANEQ">#REF!</definedName>
    <definedName name="RELLENOCALICHE">[43]Analisis!$F$1173</definedName>
    <definedName name="RELLENOCALICHEE">[42]Analisis!$F$1367</definedName>
    <definedName name="RELLENOCALICHEYARENA">[43]Analisis!$F$1189</definedName>
    <definedName name="RELLENOCALICHEYARENAE">[42]Analisis!$F$1384</definedName>
    <definedName name="rellenocompac">'[71]Analisis RELLENO'!$E$9</definedName>
    <definedName name="RELLENOCOMPACTADO" localSheetId="2">#REF!</definedName>
    <definedName name="RELLENOCOMPACTADO" localSheetId="3">#REF!</definedName>
    <definedName name="RELLENOCOMPACTADO" localSheetId="4">#REF!</definedName>
    <definedName name="RELLENOCOMPACTADO" localSheetId="5">#REF!</definedName>
    <definedName name="RELLENOCOMPACTADO" localSheetId="6">#REF!</definedName>
    <definedName name="RELLENOCOMPACTADO" localSheetId="7">#REF!</definedName>
    <definedName name="RELLENOCOMPACTADO" localSheetId="0">#REF!</definedName>
    <definedName name="RELLENOCOMPACTADO">#REF!</definedName>
    <definedName name="RELLENOGRAN" localSheetId="2">#REF!</definedName>
    <definedName name="RELLENOGRAN" localSheetId="4">#REF!</definedName>
    <definedName name="RELLENOGRAN" localSheetId="7">#REF!</definedName>
    <definedName name="RELLENOGRAN">#REF!</definedName>
    <definedName name="RELLENOGRANEQ" localSheetId="2">#REF!</definedName>
    <definedName name="RELLENOGRANEQ" localSheetId="4">#REF!</definedName>
    <definedName name="RELLENOGRANEQ" localSheetId="7">#REF!</definedName>
    <definedName name="RELLENOGRANEQ">#REF!</definedName>
    <definedName name="RELLENOGRANZOTECONTRA" localSheetId="2">#REF!</definedName>
    <definedName name="RELLENOGRANZOTECONTRA" localSheetId="4">#REF!</definedName>
    <definedName name="RELLENOGRANZOTECONTRA" localSheetId="7">#REF!</definedName>
    <definedName name="RELLENOGRANZOTECONTRA">#REF!</definedName>
    <definedName name="RELLENOREP" localSheetId="2">#REF!</definedName>
    <definedName name="RELLENOREP" localSheetId="3">#REF!</definedName>
    <definedName name="RELLENOREP" localSheetId="4">#REF!</definedName>
    <definedName name="RELLENOREP" localSheetId="5">#REF!</definedName>
    <definedName name="RELLENOREP" localSheetId="6">#REF!</definedName>
    <definedName name="RELLENOREP" localSheetId="7">#REF!</definedName>
    <definedName name="RELLENOREP" localSheetId="0">#REF!</definedName>
    <definedName name="RELLENOREP">#REF!</definedName>
    <definedName name="RELLENOREPEQ" localSheetId="2">#REF!</definedName>
    <definedName name="RELLENOREPEQ" localSheetId="4">#REF!</definedName>
    <definedName name="RELLENOREPEQ" localSheetId="7">#REF!</definedName>
    <definedName name="RELLENOREPEQ">#REF!</definedName>
    <definedName name="RELLENOREPOSICION">[43]Analisis!$F$1204</definedName>
    <definedName name="RELLENOREPOSICIONE">[42]Analisis!$F$1397</definedName>
    <definedName name="Remoción_de_Capa_Vegetal" localSheetId="2">[21]Insumos!#REF!</definedName>
    <definedName name="Remoción_de_Capa_Vegetal" localSheetId="3">[21]Insumos!#REF!</definedName>
    <definedName name="Remoción_de_Capa_Vegetal" localSheetId="4">[21]Insumos!#REF!</definedName>
    <definedName name="Remoción_de_Capa_Vegetal" localSheetId="5">[21]Insumos!#REF!</definedName>
    <definedName name="Remoción_de_Capa_Vegetal" localSheetId="6">[21]Insumos!#REF!</definedName>
    <definedName name="Remoción_de_Capa_Vegetal" localSheetId="7">[21]Insumos!#REF!</definedName>
    <definedName name="Remoción_de_Capa_Vegetal">[21]Insumos!#REF!</definedName>
    <definedName name="REMOCIONCAPAVEGETAL">[42]Analisis!$F$1402</definedName>
    <definedName name="REMOCIONCVMANO" localSheetId="2">#REF!</definedName>
    <definedName name="REMOCIONCVMANO" localSheetId="3">#REF!</definedName>
    <definedName name="REMOCIONCVMANO" localSheetId="4">#REF!</definedName>
    <definedName name="REMOCIONCVMANO" localSheetId="5">#REF!</definedName>
    <definedName name="REMOCIONCVMANO" localSheetId="6">#REF!</definedName>
    <definedName name="REMOCIONCVMANO" localSheetId="7">#REF!</definedName>
    <definedName name="REMOCIONCVMANO" localSheetId="0">#REF!</definedName>
    <definedName name="REMOCIONCVMANO">#REF!</definedName>
    <definedName name="REMREINSTTRANSFCONTRA" localSheetId="2">#REF!</definedName>
    <definedName name="REMREINSTTRANSFCONTRA" localSheetId="4">#REF!</definedName>
    <definedName name="REMREINSTTRANSFCONTRA" localSheetId="7">#REF!</definedName>
    <definedName name="REMREINSTTRANSFCONTRA">#REF!</definedName>
    <definedName name="RENDACEROS" localSheetId="2">#REF!</definedName>
    <definedName name="RENDACEROS" localSheetId="4">#REF!</definedName>
    <definedName name="RENDACEROS" localSheetId="5">#REF!</definedName>
    <definedName name="RENDACEROS" localSheetId="6">#REF!</definedName>
    <definedName name="RENDACEROS" localSheetId="7">#REF!</definedName>
    <definedName name="RENDACEROS">#REF!</definedName>
    <definedName name="RENDBLOQUES" localSheetId="2">#REF!</definedName>
    <definedName name="RENDBLOQUES" localSheetId="4">#REF!</definedName>
    <definedName name="RENDBLOQUES" localSheetId="5">#REF!</definedName>
    <definedName name="RENDBLOQUES" localSheetId="6">#REF!</definedName>
    <definedName name="RENDBLOQUES" localSheetId="7">#REF!</definedName>
    <definedName name="RENDBLOQUES">#REF!</definedName>
    <definedName name="RENDCALES" localSheetId="2">#REF!</definedName>
    <definedName name="RENDCALES" localSheetId="4">#REF!</definedName>
    <definedName name="RENDCALES" localSheetId="5">#REF!</definedName>
    <definedName name="RENDCALES" localSheetId="6">#REF!</definedName>
    <definedName name="RENDCALES" localSheetId="7">#REF!</definedName>
    <definedName name="RENDCALES">#REF!</definedName>
    <definedName name="RENDCEMPVCGL" localSheetId="2">#REF!</definedName>
    <definedName name="RENDCEMPVCGL" localSheetId="4">#REF!</definedName>
    <definedName name="RENDCEMPVCGL" localSheetId="5">#REF!</definedName>
    <definedName name="RENDCEMPVCGL" localSheetId="6">#REF!</definedName>
    <definedName name="RENDCEMPVCGL" localSheetId="7">#REF!</definedName>
    <definedName name="RENDCEMPVCGL">#REF!</definedName>
    <definedName name="RENDCEMPVCK" localSheetId="2">#REF!</definedName>
    <definedName name="RENDCEMPVCK" localSheetId="4">#REF!</definedName>
    <definedName name="RENDCEMPVCK" localSheetId="5">#REF!</definedName>
    <definedName name="RENDCEMPVCK" localSheetId="6">#REF!</definedName>
    <definedName name="RENDCEMPVCK" localSheetId="7">#REF!</definedName>
    <definedName name="RENDCEMPVCK">#REF!</definedName>
    <definedName name="RENDCEMPVCP" localSheetId="2">#REF!</definedName>
    <definedName name="RENDCEMPVCP" localSheetId="4">#REF!</definedName>
    <definedName name="RENDCEMPVCP" localSheetId="5">#REF!</definedName>
    <definedName name="RENDCEMPVCP" localSheetId="6">#REF!</definedName>
    <definedName name="RENDCEMPVCP" localSheetId="7">#REF!</definedName>
    <definedName name="RENDCEMPVCP">#REF!</definedName>
    <definedName name="RENDCLAVOS" localSheetId="2">#REF!</definedName>
    <definedName name="RENDCLAVOS" localSheetId="4">#REF!</definedName>
    <definedName name="RENDCLAVOS" localSheetId="5">#REF!</definedName>
    <definedName name="RENDCLAVOS" localSheetId="6">#REF!</definedName>
    <definedName name="RENDCLAVOS" localSheetId="7">#REF!</definedName>
    <definedName name="RENDCLAVOS">#REF!</definedName>
    <definedName name="RENDIMIENTOS" localSheetId="2">#REF!</definedName>
    <definedName name="RENDIMIENTOS" localSheetId="4">#REF!</definedName>
    <definedName name="RENDIMIENTOS" localSheetId="5">#REF!</definedName>
    <definedName name="RENDIMIENTOS" localSheetId="6">#REF!</definedName>
    <definedName name="RENDIMIENTOS" localSheetId="7">#REF!</definedName>
    <definedName name="RENDIMIENTOS">#REF!</definedName>
    <definedName name="RENDIMPERM" localSheetId="2">#REF!</definedName>
    <definedName name="RENDIMPERM" localSheetId="4">#REF!</definedName>
    <definedName name="RENDIMPERM" localSheetId="5">#REF!</definedName>
    <definedName name="RENDIMPERM" localSheetId="6">#REF!</definedName>
    <definedName name="RENDIMPERM" localSheetId="7">#REF!</definedName>
    <definedName name="RENDIMPERM">#REF!</definedName>
    <definedName name="RENDMATINST" localSheetId="2">#REF!</definedName>
    <definedName name="RENDMATINST" localSheetId="4">#REF!</definedName>
    <definedName name="RENDMATINST" localSheetId="5">#REF!</definedName>
    <definedName name="RENDMATINST" localSheetId="6">#REF!</definedName>
    <definedName name="RENDMATINST" localSheetId="7">#REF!</definedName>
    <definedName name="RENDMATINST">#REF!</definedName>
    <definedName name="RENDPINTURAS" localSheetId="2">#REF!</definedName>
    <definedName name="RENDPINTURAS" localSheetId="4">#REF!</definedName>
    <definedName name="RENDPINTURAS" localSheetId="5">#REF!</definedName>
    <definedName name="RENDPINTURAS" localSheetId="6">#REF!</definedName>
    <definedName name="RENDPINTURAS" localSheetId="7">#REF!</definedName>
    <definedName name="RENDPINTURAS">#REF!</definedName>
    <definedName name="RENDPISOS" localSheetId="2">#REF!</definedName>
    <definedName name="RENDPISOS" localSheetId="4">#REF!</definedName>
    <definedName name="RENDPISOS" localSheetId="5">#REF!</definedName>
    <definedName name="RENDPISOS" localSheetId="6">#REF!</definedName>
    <definedName name="RENDPISOS" localSheetId="7">#REF!</definedName>
    <definedName name="RENDPISOS">#REF!</definedName>
    <definedName name="RENDTEFLON" localSheetId="2">#REF!</definedName>
    <definedName name="RENDTEFLON" localSheetId="4">#REF!</definedName>
    <definedName name="RENDTEFLON" localSheetId="5">#REF!</definedName>
    <definedName name="RENDTEFLON" localSheetId="6">#REF!</definedName>
    <definedName name="RENDTEFLON" localSheetId="7">#REF!</definedName>
    <definedName name="RENDTEFLON">#REF!</definedName>
    <definedName name="RENDTRANSPBLO" localSheetId="2">#REF!</definedName>
    <definedName name="RENDTRANSPBLO" localSheetId="4">#REF!</definedName>
    <definedName name="RENDTRANSPBLO" localSheetId="5">#REF!</definedName>
    <definedName name="RENDTRANSPBLO" localSheetId="6">#REF!</definedName>
    <definedName name="RENDTRANSPBLO" localSheetId="7">#REF!</definedName>
    <definedName name="RENDTRANSPBLO">#REF!</definedName>
    <definedName name="RENDTRANSPGRAN" localSheetId="2">#REF!</definedName>
    <definedName name="RENDTRANSPGRAN" localSheetId="4">#REF!</definedName>
    <definedName name="RENDTRANSPGRAN" localSheetId="5">#REF!</definedName>
    <definedName name="RENDTRANSPGRAN" localSheetId="6">#REF!</definedName>
    <definedName name="RENDTRANSPGRAN" localSheetId="7">#REF!</definedName>
    <definedName name="RENDTRANSPGRAN">#REF!</definedName>
    <definedName name="REPAGUA1CONTRA" localSheetId="2">#REF!</definedName>
    <definedName name="REPAGUA1CONTRA" localSheetId="4">#REF!</definedName>
    <definedName name="REPAGUA1CONTRA" localSheetId="7">#REF!</definedName>
    <definedName name="REPAGUA1CONTRA">#REF!</definedName>
    <definedName name="REPAGUA2CONTRA" localSheetId="2">#REF!</definedName>
    <definedName name="REPAGUA2CONTRA" localSheetId="4">#REF!</definedName>
    <definedName name="REPAGUA2CONTRA" localSheetId="7">#REF!</definedName>
    <definedName name="REPAGUA2CONTRA">#REF!</definedName>
    <definedName name="REPARRASTRE4CONTRA" localSheetId="2">#REF!</definedName>
    <definedName name="REPARRASTRE4CONTRA" localSheetId="4">#REF!</definedName>
    <definedName name="REPARRASTRE4CONTRA" localSheetId="7">#REF!</definedName>
    <definedName name="REPARRASTRE4CONTRA">#REF!</definedName>
    <definedName name="REPARRASTRE6CONTRA" localSheetId="2">#REF!</definedName>
    <definedName name="REPARRASTRE6CONTRA" localSheetId="4">#REF!</definedName>
    <definedName name="REPARRASTRE6CONTRA" localSheetId="7">#REF!</definedName>
    <definedName name="REPARRASTRE6CONTRA">#REF!</definedName>
    <definedName name="REPELLOTECHO" localSheetId="2">#REF!</definedName>
    <definedName name="REPELLOTECHO" localSheetId="4">#REF!</definedName>
    <definedName name="REPELLOTECHO" localSheetId="7">#REF!</definedName>
    <definedName name="REPELLOTECHO">#REF!</definedName>
    <definedName name="REPLANTEO" localSheetId="2">#REF!</definedName>
    <definedName name="REPLANTEO" localSheetId="4">#REF!</definedName>
    <definedName name="REPLANTEO" localSheetId="7">#REF!</definedName>
    <definedName name="REPLANTEO">#REF!</definedName>
    <definedName name="REPLANTEOM" localSheetId="2">#REF!</definedName>
    <definedName name="REPLANTEOM" localSheetId="4">#REF!</definedName>
    <definedName name="REPLANTEOM" localSheetId="7">#REF!</definedName>
    <definedName name="REPLANTEOM">#REF!</definedName>
    <definedName name="REPLANTEOM2" localSheetId="2">#REF!</definedName>
    <definedName name="REPLANTEOM2" localSheetId="4">#REF!</definedName>
    <definedName name="REPLANTEOM2" localSheetId="7">#REF!</definedName>
    <definedName name="REPLANTEOM2">#REF!</definedName>
    <definedName name="REPORTE">#N/A</definedName>
    <definedName name="REPORTE_01">#N/A</definedName>
    <definedName name="REPORTE_02">#N/A</definedName>
    <definedName name="REPORTE_03">#N/A</definedName>
    <definedName name="REPORTE_04">#N/A</definedName>
    <definedName name="REPORTE_05">#N/A</definedName>
    <definedName name="REPORTE_06">#N/A</definedName>
    <definedName name="REPORTE_07">#N/A</definedName>
    <definedName name="REPORTE_08">#N/A</definedName>
    <definedName name="REPORTE_09">#N/A</definedName>
    <definedName name="Reposicion.Material.Excavado" localSheetId="2">#REF!</definedName>
    <definedName name="Reposicion.Material.Excavado" localSheetId="3">#REF!</definedName>
    <definedName name="Reposicion.Material.Excavado" localSheetId="4">#REF!</definedName>
    <definedName name="Reposicion.Material.Excavado" localSheetId="5">#REF!</definedName>
    <definedName name="Reposicion.Material.Excavado" localSheetId="6">#REF!</definedName>
    <definedName name="Reposicion.Material.Excavado" localSheetId="7">#REF!</definedName>
    <definedName name="Reposicion.Material.Excavado">#REF!</definedName>
    <definedName name="reposicionrell">'[71]Analisis RELLENO'!$E$16</definedName>
    <definedName name="RESANE" localSheetId="2">#REF!</definedName>
    <definedName name="RESANE" localSheetId="3">#REF!</definedName>
    <definedName name="RESANE" localSheetId="4">#REF!</definedName>
    <definedName name="RESANE" localSheetId="5">#REF!</definedName>
    <definedName name="RESANE" localSheetId="6">#REF!</definedName>
    <definedName name="RESANE" localSheetId="7">#REF!</definedName>
    <definedName name="RESANE" localSheetId="0">#REF!</definedName>
    <definedName name="RESANE">#REF!</definedName>
    <definedName name="REST.BUFFET.Y.COCINA" localSheetId="2">#REF!</definedName>
    <definedName name="REST.BUFFET.Y.COCINA" localSheetId="4">#REF!</definedName>
    <definedName name="REST.BUFFET.Y.COCINA" localSheetId="7">#REF!</definedName>
    <definedName name="REST.BUFFET.Y.COCINA">#REF!</definedName>
    <definedName name="Rest.Coc.C" localSheetId="2">[65]Análisis!#REF!</definedName>
    <definedName name="Rest.Coc.C" localSheetId="4">[65]Análisis!#REF!</definedName>
    <definedName name="Rest.Coc.C" localSheetId="7">[65]Análisis!#REF!</definedName>
    <definedName name="Rest.Coc.C">[65]Análisis!#REF!</definedName>
    <definedName name="Rest.Coc.C1.3.5" localSheetId="2">[65]Análisis!#REF!</definedName>
    <definedName name="Rest.Coc.C1.3.5" localSheetId="4">[65]Análisis!#REF!</definedName>
    <definedName name="Rest.Coc.C1.3.5" localSheetId="7">[65]Análisis!#REF!</definedName>
    <definedName name="Rest.Coc.C1.3.5">[65]Análisis!#REF!</definedName>
    <definedName name="Rest.Coc.C2" localSheetId="2">[65]Análisis!#REF!</definedName>
    <definedName name="Rest.Coc.C2" localSheetId="4">[65]Análisis!#REF!</definedName>
    <definedName name="Rest.Coc.C2" localSheetId="7">[65]Análisis!#REF!</definedName>
    <definedName name="Rest.Coc.C2">[65]Análisis!#REF!</definedName>
    <definedName name="Rest.Coc.C4" localSheetId="2">[65]Análisis!#REF!</definedName>
    <definedName name="Rest.Coc.C4" localSheetId="4">[65]Análisis!#REF!</definedName>
    <definedName name="Rest.Coc.C4" localSheetId="7">[65]Análisis!#REF!</definedName>
    <definedName name="Rest.Coc.C4">[65]Análisis!#REF!</definedName>
    <definedName name="Rest.Coc.C6" localSheetId="2">[65]Análisis!#REF!</definedName>
    <definedName name="Rest.Coc.C6" localSheetId="4">[65]Análisis!#REF!</definedName>
    <definedName name="Rest.Coc.C6" localSheetId="7">[65]Análisis!#REF!</definedName>
    <definedName name="Rest.Coc.C6">[65]Análisis!#REF!</definedName>
    <definedName name="Rest.Coc.C7" localSheetId="2">[65]Análisis!#REF!</definedName>
    <definedName name="Rest.Coc.C7" localSheetId="4">[65]Análisis!#REF!</definedName>
    <definedName name="Rest.Coc.C7" localSheetId="7">[65]Análisis!#REF!</definedName>
    <definedName name="Rest.Coc.C7">[65]Análisis!#REF!</definedName>
    <definedName name="Rest.Coc.CA" localSheetId="2">[65]Análisis!#REF!</definedName>
    <definedName name="Rest.Coc.CA" localSheetId="4">[65]Análisis!#REF!</definedName>
    <definedName name="Rest.Coc.CA" localSheetId="7">[65]Análisis!#REF!</definedName>
    <definedName name="Rest.Coc.CA">[65]Análisis!#REF!</definedName>
    <definedName name="Rest.Coc.Techo.Cocina" localSheetId="2">[65]Análisis!#REF!</definedName>
    <definedName name="Rest.Coc.Techo.Cocina" localSheetId="4">[65]Análisis!#REF!</definedName>
    <definedName name="Rest.Coc.Techo.Cocina" localSheetId="7">[65]Análisis!#REF!</definedName>
    <definedName name="Rest.Coc.Techo.Cocina">[65]Análisis!#REF!</definedName>
    <definedName name="Rest.Coc.V1" localSheetId="2">[65]Análisis!#REF!</definedName>
    <definedName name="Rest.Coc.V1" localSheetId="4">[65]Análisis!#REF!</definedName>
    <definedName name="Rest.Coc.V1" localSheetId="7">[65]Análisis!#REF!</definedName>
    <definedName name="Rest.Coc.V1">[65]Análisis!#REF!</definedName>
    <definedName name="Rest.Coc.V12" localSheetId="2">[65]Análisis!#REF!</definedName>
    <definedName name="Rest.Coc.V12" localSheetId="4">[65]Análisis!#REF!</definedName>
    <definedName name="Rest.Coc.V12" localSheetId="7">[65]Análisis!#REF!</definedName>
    <definedName name="Rest.Coc.V12">[65]Análisis!#REF!</definedName>
    <definedName name="Rest.Coc.V13" localSheetId="2">[65]Análisis!#REF!</definedName>
    <definedName name="Rest.Coc.V13" localSheetId="4">[65]Análisis!#REF!</definedName>
    <definedName name="Rest.Coc.V13" localSheetId="7">[65]Análisis!#REF!</definedName>
    <definedName name="Rest.Coc.V13">[65]Análisis!#REF!</definedName>
    <definedName name="Rest.Coc.V14" localSheetId="2">[65]Análisis!#REF!</definedName>
    <definedName name="Rest.Coc.V14" localSheetId="4">[65]Análisis!#REF!</definedName>
    <definedName name="Rest.Coc.V14" localSheetId="7">[65]Análisis!#REF!</definedName>
    <definedName name="Rest.Coc.V14">[65]Análisis!#REF!</definedName>
    <definedName name="Rest.Coc.V2" localSheetId="2">[65]Análisis!#REF!</definedName>
    <definedName name="Rest.Coc.V2" localSheetId="4">[65]Análisis!#REF!</definedName>
    <definedName name="Rest.Coc.V2" localSheetId="7">[65]Análisis!#REF!</definedName>
    <definedName name="Rest.Coc.V2">[65]Análisis!#REF!</definedName>
    <definedName name="Rest.Coc.V3" localSheetId="2">[65]Análisis!#REF!</definedName>
    <definedName name="Rest.Coc.V3" localSheetId="4">[65]Análisis!#REF!</definedName>
    <definedName name="Rest.Coc.V3" localSheetId="7">[65]Análisis!#REF!</definedName>
    <definedName name="Rest.Coc.V3">[65]Análisis!#REF!</definedName>
    <definedName name="Rest.Coc.V4" localSheetId="2">[65]Análisis!#REF!</definedName>
    <definedName name="Rest.Coc.V4" localSheetId="4">[65]Análisis!#REF!</definedName>
    <definedName name="Rest.Coc.V4" localSheetId="7">[65]Análisis!#REF!</definedName>
    <definedName name="Rest.Coc.V4">[65]Análisis!#REF!</definedName>
    <definedName name="Rest.Coc.V5" localSheetId="2">[65]Análisis!#REF!</definedName>
    <definedName name="Rest.Coc.V5" localSheetId="4">[65]Análisis!#REF!</definedName>
    <definedName name="Rest.Coc.V5" localSheetId="7">[65]Análisis!#REF!</definedName>
    <definedName name="Rest.Coc.V5">[65]Análisis!#REF!</definedName>
    <definedName name="Rest.Coc.V6" localSheetId="2">[65]Análisis!#REF!</definedName>
    <definedName name="Rest.Coc.V6" localSheetId="4">[65]Análisis!#REF!</definedName>
    <definedName name="Rest.Coc.V6" localSheetId="7">[65]Análisis!#REF!</definedName>
    <definedName name="Rest.Coc.V6">[65]Análisis!#REF!</definedName>
    <definedName name="Rest.Coc.V7" localSheetId="2">[65]Análisis!#REF!</definedName>
    <definedName name="Rest.Coc.V7" localSheetId="4">[65]Análisis!#REF!</definedName>
    <definedName name="Rest.Coc.V7" localSheetId="7">[65]Análisis!#REF!</definedName>
    <definedName name="Rest.Coc.V7">[65]Análisis!#REF!</definedName>
    <definedName name="Rest.Coc.Zc" localSheetId="2">[65]Análisis!#REF!</definedName>
    <definedName name="Rest.Coc.Zc" localSheetId="4">[65]Análisis!#REF!</definedName>
    <definedName name="Rest.Coc.Zc" localSheetId="7">[65]Análisis!#REF!</definedName>
    <definedName name="Rest.Coc.Zc">[65]Análisis!#REF!</definedName>
    <definedName name="Rest.Coc.Zc1" localSheetId="2">[65]Análisis!#REF!</definedName>
    <definedName name="Rest.Coc.Zc1" localSheetId="4">[65]Análisis!#REF!</definedName>
    <definedName name="Rest.Coc.Zc1" localSheetId="7">[65]Análisis!#REF!</definedName>
    <definedName name="Rest.Coc.Zc1">[65]Análisis!#REF!</definedName>
    <definedName name="Rest.Coc.Zc2" localSheetId="2">[65]Análisis!#REF!</definedName>
    <definedName name="Rest.Coc.Zc2" localSheetId="4">[65]Análisis!#REF!</definedName>
    <definedName name="Rest.Coc.Zc2" localSheetId="7">[65]Análisis!#REF!</definedName>
    <definedName name="Rest.Coc.Zc2">[65]Análisis!#REF!</definedName>
    <definedName name="Rest.Coc.Zc3" localSheetId="2">[65]Análisis!#REF!</definedName>
    <definedName name="Rest.Coc.Zc3" localSheetId="4">[65]Análisis!#REF!</definedName>
    <definedName name="Rest.Coc.Zc3" localSheetId="7">[65]Análisis!#REF!</definedName>
    <definedName name="Rest.Coc.Zc3">[65]Análisis!#REF!</definedName>
    <definedName name="Rest.Coc.Zc4" localSheetId="2">[65]Análisis!#REF!</definedName>
    <definedName name="Rest.Coc.Zc4" localSheetId="4">[65]Análisis!#REF!</definedName>
    <definedName name="Rest.Coc.Zc4" localSheetId="7">[65]Análisis!#REF!</definedName>
    <definedName name="Rest.Coc.Zc4">[65]Análisis!#REF!</definedName>
    <definedName name="Rest.Coc.Zc5" localSheetId="2">[65]Análisis!#REF!</definedName>
    <definedName name="Rest.Coc.Zc5" localSheetId="4">[65]Análisis!#REF!</definedName>
    <definedName name="Rest.Coc.Zc5" localSheetId="7">[65]Análisis!#REF!</definedName>
    <definedName name="Rest.Coc.Zc5">[65]Análisis!#REF!</definedName>
    <definedName name="Rest.Coc.Zc6" localSheetId="2">[65]Análisis!#REF!</definedName>
    <definedName name="Rest.Coc.Zc6" localSheetId="4">[65]Análisis!#REF!</definedName>
    <definedName name="Rest.Coc.Zc6" localSheetId="7">[65]Análisis!#REF!</definedName>
    <definedName name="Rest.Coc.Zc6">[65]Análisis!#REF!</definedName>
    <definedName name="Rest.Coc.Zc7" localSheetId="2">[65]Análisis!#REF!</definedName>
    <definedName name="Rest.Coc.Zc7" localSheetId="4">[65]Análisis!#REF!</definedName>
    <definedName name="Rest.Coc.Zc7" localSheetId="7">[65]Análisis!#REF!</definedName>
    <definedName name="Rest.Coc.Zc7">[65]Análisis!#REF!</definedName>
    <definedName name="Rest.Esp.Col.C1" localSheetId="2">[65]Análisis!#REF!</definedName>
    <definedName name="Rest.Esp.Col.C1" localSheetId="4">[65]Análisis!#REF!</definedName>
    <definedName name="Rest.Esp.Col.C1" localSheetId="7">[65]Análisis!#REF!</definedName>
    <definedName name="Rest.Esp.Col.C1">[65]Análisis!#REF!</definedName>
    <definedName name="Rest.Esp.Col.C2" localSheetId="2">[65]Análisis!#REF!</definedName>
    <definedName name="Rest.Esp.Col.C2" localSheetId="4">[65]Análisis!#REF!</definedName>
    <definedName name="Rest.Esp.Col.C2" localSheetId="7">[65]Análisis!#REF!</definedName>
    <definedName name="Rest.Esp.Col.C2">[65]Análisis!#REF!</definedName>
    <definedName name="Rest.Esp.Col.C3" localSheetId="2">[65]Análisis!#REF!</definedName>
    <definedName name="Rest.Esp.Col.C3" localSheetId="4">[65]Análisis!#REF!</definedName>
    <definedName name="Rest.Esp.Col.C3" localSheetId="7">[65]Análisis!#REF!</definedName>
    <definedName name="Rest.Esp.Col.C3">[65]Análisis!#REF!</definedName>
    <definedName name="Rest.Esp.Col.C4" localSheetId="2">[65]Análisis!#REF!</definedName>
    <definedName name="Rest.Esp.Col.C4" localSheetId="4">[65]Análisis!#REF!</definedName>
    <definedName name="Rest.Esp.Col.C4" localSheetId="7">[65]Análisis!#REF!</definedName>
    <definedName name="Rest.Esp.Col.C4">[65]Análisis!#REF!</definedName>
    <definedName name="Rest.Esp.Col.Cc" localSheetId="2">[65]Análisis!#REF!</definedName>
    <definedName name="Rest.Esp.Col.Cc" localSheetId="4">[65]Análisis!#REF!</definedName>
    <definedName name="Rest.Esp.Col.Cc" localSheetId="7">[65]Análisis!#REF!</definedName>
    <definedName name="Rest.Esp.Col.Cc">[65]Análisis!#REF!</definedName>
    <definedName name="Rest.Esp.Losa.Techo" localSheetId="2">[65]Análisis!#REF!</definedName>
    <definedName name="Rest.Esp.Losa.Techo" localSheetId="4">[65]Análisis!#REF!</definedName>
    <definedName name="Rest.Esp.Losa.Techo" localSheetId="7">[65]Análisis!#REF!</definedName>
    <definedName name="Rest.Esp.Losa.Techo">[65]Análisis!#REF!</definedName>
    <definedName name="Rest.Esp.Viga.V1" localSheetId="2">[65]Análisis!#REF!</definedName>
    <definedName name="Rest.Esp.Viga.V1" localSheetId="4">[65]Análisis!#REF!</definedName>
    <definedName name="Rest.Esp.Viga.V1" localSheetId="7">[65]Análisis!#REF!</definedName>
    <definedName name="Rest.Esp.Viga.V1">[65]Análisis!#REF!</definedName>
    <definedName name="Rest.Esp.Viga.V2" localSheetId="2">[65]Análisis!#REF!</definedName>
    <definedName name="Rest.Esp.Viga.V2" localSheetId="4">[65]Análisis!#REF!</definedName>
    <definedName name="Rest.Esp.Viga.V2" localSheetId="7">[65]Análisis!#REF!</definedName>
    <definedName name="Rest.Esp.Viga.V2">[65]Análisis!#REF!</definedName>
    <definedName name="Rest.Esp.Viga.V3" localSheetId="2">[65]Análisis!#REF!</definedName>
    <definedName name="Rest.Esp.Viga.V3" localSheetId="4">[65]Análisis!#REF!</definedName>
    <definedName name="Rest.Esp.Viga.V3" localSheetId="7">[65]Análisis!#REF!</definedName>
    <definedName name="Rest.Esp.Viga.V3">[65]Análisis!#REF!</definedName>
    <definedName name="Rest.Esp.Viga.V4R" localSheetId="2">[65]Análisis!#REF!</definedName>
    <definedName name="Rest.Esp.Viga.V4R" localSheetId="4">[65]Análisis!#REF!</definedName>
    <definedName name="Rest.Esp.Viga.V4R" localSheetId="7">[65]Análisis!#REF!</definedName>
    <definedName name="Rest.Esp.Viga.V4R">[65]Análisis!#REF!</definedName>
    <definedName name="Rest.Esp.Viga.V5" localSheetId="2">[65]Análisis!#REF!</definedName>
    <definedName name="Rest.Esp.Viga.V5" localSheetId="4">[65]Análisis!#REF!</definedName>
    <definedName name="Rest.Esp.Viga.V5" localSheetId="7">[65]Análisis!#REF!</definedName>
    <definedName name="Rest.Esp.Viga.V5">[65]Análisis!#REF!</definedName>
    <definedName name="Rest.Esp.Viga.V6R" localSheetId="2">[65]Análisis!#REF!</definedName>
    <definedName name="Rest.Esp.Viga.V6R" localSheetId="4">[65]Análisis!#REF!</definedName>
    <definedName name="Rest.Esp.Viga.V6R" localSheetId="7">[65]Análisis!#REF!</definedName>
    <definedName name="Rest.Esp.Viga.V6R">[65]Análisis!#REF!</definedName>
    <definedName name="Rest.Esp.Viga.V7R" localSheetId="2">[65]Análisis!#REF!</definedName>
    <definedName name="Rest.Esp.Viga.V7R" localSheetId="4">[65]Análisis!#REF!</definedName>
    <definedName name="Rest.Esp.Viga.V7R" localSheetId="7">[65]Análisis!#REF!</definedName>
    <definedName name="Rest.Esp.Viga.V7R">[65]Análisis!#REF!</definedName>
    <definedName name="Rest.Esp.Viga.V8R" localSheetId="2">[65]Análisis!#REF!</definedName>
    <definedName name="Rest.Esp.Viga.V8R" localSheetId="4">[65]Análisis!#REF!</definedName>
    <definedName name="Rest.Esp.Viga.V8R" localSheetId="7">[65]Análisis!#REF!</definedName>
    <definedName name="Rest.Esp.Viga.V8R">[65]Análisis!#REF!</definedName>
    <definedName name="Rest.Tematico" localSheetId="2">#REF!</definedName>
    <definedName name="Rest.Tematico" localSheetId="3">#REF!</definedName>
    <definedName name="Rest.Tematico" localSheetId="4">#REF!</definedName>
    <definedName name="Rest.Tematico" localSheetId="5">#REF!</definedName>
    <definedName name="Rest.Tematico" localSheetId="6">#REF!</definedName>
    <definedName name="Rest.Tematico" localSheetId="7">#REF!</definedName>
    <definedName name="Rest.Tematico">#REF!</definedName>
    <definedName name="RESTAURANT.ESPECIALIDADES" localSheetId="2">#REF!</definedName>
    <definedName name="RESTAURANT.ESPECIALIDADES" localSheetId="4">#REF!</definedName>
    <definedName name="RESTAURANT.ESPECIALIDADES" localSheetId="7">#REF!</definedName>
    <definedName name="RESTAURANT.ESPECIALIDADES">#REF!</definedName>
    <definedName name="RESUMEN" localSheetId="2">#REF!</definedName>
    <definedName name="RESUMEN" localSheetId="4">#REF!</definedName>
    <definedName name="RESUMEN" localSheetId="5">#REF!</definedName>
    <definedName name="RESUMEN" localSheetId="6">#REF!</definedName>
    <definedName name="RESUMEN" localSheetId="7">#REF!</definedName>
    <definedName name="RESUMEN">#REF!</definedName>
    <definedName name="RESUMENHRS" localSheetId="2">#REF!</definedName>
    <definedName name="RESUMENHRS" localSheetId="4">#REF!</definedName>
    <definedName name="RESUMENHRS" localSheetId="5">#REF!</definedName>
    <definedName name="RESUMENHRS" localSheetId="6">#REF!</definedName>
    <definedName name="RESUMENHRS" localSheetId="7">#REF!</definedName>
    <definedName name="RESUMENHRS">#REF!</definedName>
    <definedName name="Retardante.SX400R.4oz." localSheetId="2">#REF!</definedName>
    <definedName name="Retardante.SX400R.4oz." localSheetId="4">#REF!</definedName>
    <definedName name="Retardante.SX400R.4oz." localSheetId="7">#REF!</definedName>
    <definedName name="Retardante.SX400R.4oz.">#REF!</definedName>
    <definedName name="RETFRA" localSheetId="2">#REF!</definedName>
    <definedName name="RETFRA" localSheetId="4">#REF!</definedName>
    <definedName name="RETFRA" localSheetId="5">#REF!</definedName>
    <definedName name="RETFRA" localSheetId="6">#REF!</definedName>
    <definedName name="RETFRA" localSheetId="7">#REF!</definedName>
    <definedName name="RETFRA">#REF!</definedName>
    <definedName name="Retrop">[39]Equipos!$E$9</definedName>
    <definedName name="REUBPLANTA400CONTRA" localSheetId="2">#REF!</definedName>
    <definedName name="REUBPLANTA400CONTRA" localSheetId="3">#REF!</definedName>
    <definedName name="REUBPLANTA400CONTRA" localSheetId="4">#REF!</definedName>
    <definedName name="REUBPLANTA400CONTRA" localSheetId="5">#REF!</definedName>
    <definedName name="REUBPLANTA400CONTRA" localSheetId="6">#REF!</definedName>
    <definedName name="REUBPLANTA400CONTRA" localSheetId="7">#REF!</definedName>
    <definedName name="REUBPLANTA400CONTRA">#REF!</definedName>
    <definedName name="REUBSWTRANSF1000CONTRA" localSheetId="2">#REF!</definedName>
    <definedName name="REUBSWTRANSF1000CONTRA" localSheetId="4">#REF!</definedName>
    <definedName name="REUBSWTRANSF1000CONTRA" localSheetId="7">#REF!</definedName>
    <definedName name="REUBSWTRANSF1000CONTRA">#REF!</definedName>
    <definedName name="Rev.Baldosines" localSheetId="2">#REF!</definedName>
    <definedName name="Rev.Baldosines" localSheetId="4">#REF!</definedName>
    <definedName name="Rev.Baldosines" localSheetId="7">#REF!</definedName>
    <definedName name="Rev.Baldosines">#REF!</definedName>
    <definedName name="Rev.ceram.15x15.serv.">[60]Análisis!$D$620</definedName>
    <definedName name="Rev.ceram.cocina.bano">[60]Análisis!$D$601</definedName>
    <definedName name="Rev.ceram.fachada.Asumido" localSheetId="2">#REF!</definedName>
    <definedName name="Rev.ceram.fachada.Asumido" localSheetId="3">#REF!</definedName>
    <definedName name="Rev.ceram.fachada.Asumido" localSheetId="4">#REF!</definedName>
    <definedName name="Rev.ceram.fachada.Asumido" localSheetId="5">#REF!</definedName>
    <definedName name="Rev.ceram.fachada.Asumido" localSheetId="6">#REF!</definedName>
    <definedName name="Rev.ceram.fachada.Asumido" localSheetId="7">#REF!</definedName>
    <definedName name="Rev.ceram.fachada.Asumido">#REF!</definedName>
    <definedName name="Rev.Cerámica" localSheetId="2">#REF!</definedName>
    <definedName name="Rev.Cerámica" localSheetId="4">#REF!</definedName>
    <definedName name="Rev.Cerámica" localSheetId="7">#REF!</definedName>
    <definedName name="Rev.Cerámica">#REF!</definedName>
    <definedName name="Rev.Gres" localSheetId="2">#REF!</definedName>
    <definedName name="Rev.Gres" localSheetId="4">#REF!</definedName>
    <definedName name="Rev.Gres" localSheetId="7">#REF!</definedName>
    <definedName name="Rev.Gres">#REF!</definedName>
    <definedName name="Rev.Marmol.Antillano" localSheetId="2">[65]Análisis!#REF!</definedName>
    <definedName name="Rev.Marmol.Antillano" localSheetId="4">[65]Análisis!#REF!</definedName>
    <definedName name="Rev.Marmol.Antillano" localSheetId="7">[65]Análisis!#REF!</definedName>
    <definedName name="Rev.Marmol.Antillano">[65]Análisis!#REF!</definedName>
    <definedName name="Rev.Piedra" localSheetId="2">#REF!</definedName>
    <definedName name="Rev.Piedra" localSheetId="3">#REF!</definedName>
    <definedName name="Rev.Piedra" localSheetId="4">#REF!</definedName>
    <definedName name="Rev.Piedra" localSheetId="5">#REF!</definedName>
    <definedName name="Rev.Piedra" localSheetId="6">#REF!</definedName>
    <definedName name="Rev.Piedra" localSheetId="7">#REF!</definedName>
    <definedName name="Rev.Piedra">#REF!</definedName>
    <definedName name="REVCECRI15A20">[62]UASD!$F$3537</definedName>
    <definedName name="REVCER01" localSheetId="2">#REF!</definedName>
    <definedName name="REVCER01" localSheetId="3">#REF!</definedName>
    <definedName name="REVCER01" localSheetId="4">#REF!</definedName>
    <definedName name="REVCER01" localSheetId="5">#REF!</definedName>
    <definedName name="REVCER01" localSheetId="6">#REF!</definedName>
    <definedName name="REVCER01" localSheetId="7">#REF!</definedName>
    <definedName name="REVCER01" localSheetId="0">#REF!</definedName>
    <definedName name="REVCER01">#REF!</definedName>
    <definedName name="REVCER09" localSheetId="2">#REF!</definedName>
    <definedName name="REVCER09" localSheetId="4">#REF!</definedName>
    <definedName name="REVCER09" localSheetId="7">#REF!</definedName>
    <definedName name="REVCER09">#REF!</definedName>
    <definedName name="Reves.de.ladrillo.2x4x8">[60]Análisis!$D$629</definedName>
    <definedName name="reves.marmol" localSheetId="2">#REF!</definedName>
    <definedName name="reves.marmol" localSheetId="3">#REF!</definedName>
    <definedName name="reves.marmol" localSheetId="4">#REF!</definedName>
    <definedName name="reves.marmol" localSheetId="5">#REF!</definedName>
    <definedName name="reves.marmol" localSheetId="6">#REF!</definedName>
    <definedName name="reves.marmol" localSheetId="7">#REF!</definedName>
    <definedName name="reves.marmol">#REF!</definedName>
    <definedName name="Reves.Piedra.caliza">[60]Análisis!$D$645</definedName>
    <definedName name="Revest.Ceram.Importada" localSheetId="2">#REF!</definedName>
    <definedName name="Revest.Ceram.Importada" localSheetId="3">#REF!</definedName>
    <definedName name="Revest.Ceram.Importada" localSheetId="4">#REF!</definedName>
    <definedName name="Revest.Ceram.Importada" localSheetId="5">#REF!</definedName>
    <definedName name="Revest.Ceram.Importada" localSheetId="6">#REF!</definedName>
    <definedName name="Revest.Ceram.Importada" localSheetId="7">#REF!</definedName>
    <definedName name="Revest.Ceram.Importada">#REF!</definedName>
    <definedName name="Revest.Cerám.Mezc.Antillana" localSheetId="2">[65]Análisis!#REF!</definedName>
    <definedName name="Revest.Cerám.Mezc.Antillana" localSheetId="3">[65]Análisis!#REF!</definedName>
    <definedName name="Revest.Cerám.Mezc.Antillana" localSheetId="4">[65]Análisis!#REF!</definedName>
    <definedName name="Revest.Cerám.Mezc.Antillana" localSheetId="5">[65]Análisis!#REF!</definedName>
    <definedName name="Revest.Cerám.Mezc.Antillana" localSheetId="6">[65]Análisis!#REF!</definedName>
    <definedName name="Revest.Cerám.Mezc.Antillana" localSheetId="7">[65]Análisis!#REF!</definedName>
    <definedName name="Revest.Cerám.Mezc.Antillana">[65]Análisis!#REF!</definedName>
    <definedName name="Revest.Ceramica.15x15" localSheetId="2">#REF!</definedName>
    <definedName name="Revest.Ceramica.15x15" localSheetId="3">#REF!</definedName>
    <definedName name="Revest.Ceramica.15x15" localSheetId="4">#REF!</definedName>
    <definedName name="Revest.Ceramica.15x15" localSheetId="5">#REF!</definedName>
    <definedName name="Revest.Ceramica.15x15" localSheetId="6">#REF!</definedName>
    <definedName name="Revest.Ceramica.15x15" localSheetId="7">#REF!</definedName>
    <definedName name="Revest.Ceramica.15x15">#REF!</definedName>
    <definedName name="revest.clavot" localSheetId="2">#REF!</definedName>
    <definedName name="revest.clavot" localSheetId="4">#REF!</definedName>
    <definedName name="revest.clavot" localSheetId="7">#REF!</definedName>
    <definedName name="revest.clavot">#REF!</definedName>
    <definedName name="Revest.en.piedra.coralina">[60]Análisis!$D$638</definedName>
    <definedName name="Revest.Loseta.cem.Pulido" localSheetId="2">#REF!</definedName>
    <definedName name="Revest.Loseta.cem.Pulido" localSheetId="3">#REF!</definedName>
    <definedName name="Revest.Loseta.cem.Pulido" localSheetId="4">#REF!</definedName>
    <definedName name="Revest.Loseta.cem.Pulido" localSheetId="5">#REF!</definedName>
    <definedName name="Revest.Loseta.cem.Pulido" localSheetId="6">#REF!</definedName>
    <definedName name="Revest.Loseta.cem.Pulido" localSheetId="7">#REF!</definedName>
    <definedName name="Revest.Loseta.cem.Pulido">#REF!</definedName>
    <definedName name="Revest.marmol">[60]Análisis!$D$591</definedName>
    <definedName name="Revest.Mármol.Tipo.B.30x60" localSheetId="2">#REF!</definedName>
    <definedName name="Revest.Mármol.Tipo.B.30x60" localSheetId="3">#REF!</definedName>
    <definedName name="Revest.Mármol.Tipo.B.30x60" localSheetId="4">#REF!</definedName>
    <definedName name="Revest.Mármol.Tipo.B.30x60" localSheetId="5">#REF!</definedName>
    <definedName name="Revest.Mármol.Tipo.B.30x60" localSheetId="6">#REF!</definedName>
    <definedName name="Revest.Mármol.Tipo.B.30x60" localSheetId="7">#REF!</definedName>
    <definedName name="Revest.Mármol.Tipo.B.30x60">#REF!</definedName>
    <definedName name="Revest.Porcelanato30x60">[60]Análisis!$D$610</definedName>
    <definedName name="REVESTIMIENTOS" localSheetId="2">#REF!</definedName>
    <definedName name="REVESTIMIENTOS" localSheetId="3">#REF!</definedName>
    <definedName name="REVESTIMIENTOS" localSheetId="4">#REF!</definedName>
    <definedName name="REVESTIMIENTOS" localSheetId="5">#REF!</definedName>
    <definedName name="REVESTIMIENTOS" localSheetId="6">#REF!</definedName>
    <definedName name="REVESTIMIENTOS" localSheetId="7">#REF!</definedName>
    <definedName name="REVESTIMIENTOS">#REF!</definedName>
    <definedName name="REVLAD248" localSheetId="2">#REF!</definedName>
    <definedName name="REVLAD248" localSheetId="4">#REF!</definedName>
    <definedName name="REVLAD248" localSheetId="7">#REF!</definedName>
    <definedName name="REVLAD248">#REF!</definedName>
    <definedName name="REVLADBIS228" localSheetId="2">#REF!</definedName>
    <definedName name="REVLADBIS228" localSheetId="4">#REF!</definedName>
    <definedName name="REVLADBIS228" localSheetId="7">#REF!</definedName>
    <definedName name="REVLADBIS228">#REF!</definedName>
    <definedName name="RNCARQSA" localSheetId="2">#REF!</definedName>
    <definedName name="RNCARQSA" localSheetId="4">#REF!</definedName>
    <definedName name="RNCARQSA" localSheetId="7">#REF!</definedName>
    <definedName name="RNCARQSA">#REF!</definedName>
    <definedName name="RNCJAGS" localSheetId="2">#REF!</definedName>
    <definedName name="RNCJAGS" localSheetId="4">#REF!</definedName>
    <definedName name="RNCJAGS" localSheetId="7">#REF!</definedName>
    <definedName name="RNCJAGS">#REF!</definedName>
    <definedName name="RO_TEMP" localSheetId="2">#REF!</definedName>
    <definedName name="RO_TEMP" localSheetId="4">#REF!</definedName>
    <definedName name="RO_TEMP" localSheetId="5">#REF!</definedName>
    <definedName name="RO_TEMP" localSheetId="6">#REF!</definedName>
    <definedName name="RO_TEMP" localSheetId="7">#REF!</definedName>
    <definedName name="RO_TEMP">#REF!</definedName>
    <definedName name="ROBLEBRA">[151]Ins!$E$1011</definedName>
    <definedName name="ROSETA" localSheetId="2">#REF!</definedName>
    <definedName name="ROSETA" localSheetId="3">#REF!</definedName>
    <definedName name="ROSETA" localSheetId="4">#REF!</definedName>
    <definedName name="ROSETA" localSheetId="5">#REF!</definedName>
    <definedName name="ROSETA" localSheetId="6">#REF!</definedName>
    <definedName name="ROSETA" localSheetId="7">#REF!</definedName>
    <definedName name="ROSETA" localSheetId="0">#REF!</definedName>
    <definedName name="ROSETA">#REF!</definedName>
    <definedName name="rt">[105]Insumos!$I$3</definedName>
    <definedName name="RUEDACAJABOLA3" localSheetId="2">#REF!</definedName>
    <definedName name="RUEDACAJABOLA3" localSheetId="3">#REF!</definedName>
    <definedName name="RUEDACAJABOLA3" localSheetId="4">#REF!</definedName>
    <definedName name="RUEDACAJABOLA3" localSheetId="5">#REF!</definedName>
    <definedName name="RUEDACAJABOLA3" localSheetId="6">#REF!</definedName>
    <definedName name="RUEDACAJABOLA3" localSheetId="7">#REF!</definedName>
    <definedName name="RUEDACAJABOLA3" localSheetId="0">#REF!</definedName>
    <definedName name="RUEDACAJABOLA3">#REF!</definedName>
    <definedName name="RUSTICO" localSheetId="2">#REF!</definedName>
    <definedName name="RUSTICO" localSheetId="4">#REF!</definedName>
    <definedName name="RUSTICO" localSheetId="7">#REF!</definedName>
    <definedName name="RUSTICO">#REF!</definedName>
    <definedName name="RV" localSheetId="2">[1]Presup.!#REF!</definedName>
    <definedName name="RV" localSheetId="4">[1]Presup.!#REF!</definedName>
    <definedName name="RV" localSheetId="7">[1]Presup.!#REF!</definedName>
    <definedName name="RV">[1]Presup.!#REF!</definedName>
    <definedName name="S" localSheetId="2">[3]A!#REF!</definedName>
    <definedName name="S" localSheetId="3">[3]A!#REF!</definedName>
    <definedName name="S" localSheetId="4">[3]A!#REF!</definedName>
    <definedName name="S" localSheetId="5">[3]A!#REF!</definedName>
    <definedName name="S" localSheetId="6">[3]A!#REF!</definedName>
    <definedName name="S" localSheetId="7">[3]A!#REF!</definedName>
    <definedName name="S" localSheetId="0">[3]A!#REF!</definedName>
    <definedName name="S">[3]A!#REF!</definedName>
    <definedName name="sal_af_0.5">[75]PRECIOS!$E$46</definedName>
    <definedName name="sal_af_1.5">[75]PRECIOS!$E$45</definedName>
    <definedName name="sal_pvc_2">[75]PRECIOS!$E$88</definedName>
    <definedName name="sal_pvc_4">[75]PRECIOS!$E$87</definedName>
    <definedName name="SALARIO">[152]Hoja1!$C$4</definedName>
    <definedName name="SALCAL" localSheetId="2">#REF!</definedName>
    <definedName name="SALCAL" localSheetId="3">#REF!</definedName>
    <definedName name="SALCAL" localSheetId="4">#REF!</definedName>
    <definedName name="SALCAL" localSheetId="5">#REF!</definedName>
    <definedName name="SALCAL" localSheetId="6">#REF!</definedName>
    <definedName name="SALCAL" localSheetId="7">#REF!</definedName>
    <definedName name="SALCAL" localSheetId="0">#REF!</definedName>
    <definedName name="SALCAL">#REF!</definedName>
    <definedName name="SALIDA">#N/A</definedName>
    <definedName name="SALIDATELEFONO">'[140]Analisis Reclamados'!$F$94</definedName>
    <definedName name="SAlomonicas" localSheetId="2">#REF!</definedName>
    <definedName name="SAlomonicas" localSheetId="3">#REF!</definedName>
    <definedName name="SAlomonicas" localSheetId="4">#REF!</definedName>
    <definedName name="SAlomonicas" localSheetId="5">#REF!</definedName>
    <definedName name="SAlomonicas" localSheetId="6">#REF!</definedName>
    <definedName name="SAlomonicas" localSheetId="7">#REF!</definedName>
    <definedName name="SAlomonicas" localSheetId="0">#REF!</definedName>
    <definedName name="SAlomonicas">#REF!</definedName>
    <definedName name="SALON.CONVENCIONES" localSheetId="2">#REF!</definedName>
    <definedName name="SALON.CONVENCIONES" localSheetId="4">#REF!</definedName>
    <definedName name="SALON.CONVENCIONES" localSheetId="7">#REF!</definedName>
    <definedName name="SALON.CONVENCIONES">#REF!</definedName>
    <definedName name="SALTEL" localSheetId="2">#REF!</definedName>
    <definedName name="SALTEL" localSheetId="4">#REF!</definedName>
    <definedName name="SALTEL" localSheetId="7">#REF!</definedName>
    <definedName name="SALTEL">#REF!</definedName>
    <definedName name="SANITARIAS" localSheetId="2">#REF!</definedName>
    <definedName name="SANITARIAS" localSheetId="4">#REF!</definedName>
    <definedName name="SANITARIAS" localSheetId="7">#REF!</definedName>
    <definedName name="SANITARIAS">#REF!</definedName>
    <definedName name="sardinel" localSheetId="2">#REF!</definedName>
    <definedName name="sardinel" localSheetId="4">#REF!</definedName>
    <definedName name="sardinel" localSheetId="7">#REF!</definedName>
    <definedName name="sardinel">#REF!</definedName>
    <definedName name="SBOTONTIMBRE">[42]Analisis!$F$355</definedName>
    <definedName name="SCALENTADOR">[42]Analisis!$F$310</definedName>
    <definedName name="Sched_Pay" localSheetId="2">#REF!</definedName>
    <definedName name="Sched_Pay" localSheetId="3">#REF!</definedName>
    <definedName name="Sched_Pay" localSheetId="4">#REF!</definedName>
    <definedName name="Sched_Pay" localSheetId="5">#REF!</definedName>
    <definedName name="Sched_Pay" localSheetId="6">#REF!</definedName>
    <definedName name="Sched_Pay" localSheetId="7">#REF!</definedName>
    <definedName name="Sched_Pay">#REF!</definedName>
    <definedName name="Scheduled_Extra_Payments" localSheetId="2">#REF!</definedName>
    <definedName name="Scheduled_Extra_Payments" localSheetId="4">#REF!</definedName>
    <definedName name="Scheduled_Extra_Payments" localSheetId="7">#REF!</definedName>
    <definedName name="Scheduled_Extra_Payments">#REF!</definedName>
    <definedName name="Scheduled_Interest_Rate" localSheetId="2">#REF!</definedName>
    <definedName name="Scheduled_Interest_Rate" localSheetId="4">#REF!</definedName>
    <definedName name="Scheduled_Interest_Rate" localSheetId="7">#REF!</definedName>
    <definedName name="Scheduled_Interest_Rate">#REF!</definedName>
    <definedName name="Scheduled_Monthly_Payment" localSheetId="2">#REF!</definedName>
    <definedName name="Scheduled_Monthly_Payment" localSheetId="4">#REF!</definedName>
    <definedName name="Scheduled_Monthly_Payment" localSheetId="7">#REF!</definedName>
    <definedName name="Scheduled_Monthly_Payment">#REF!</definedName>
    <definedName name="sd" localSheetId="2">'[34]Pres. '!#REF!</definedName>
    <definedName name="sd" localSheetId="4">'[34]Pres. '!#REF!</definedName>
    <definedName name="sd" localSheetId="7">'[34]Pres. '!#REF!</definedName>
    <definedName name="sd">'[34]Pres. '!#REF!</definedName>
    <definedName name="Sealer" localSheetId="2">#REF!</definedName>
    <definedName name="Sealer" localSheetId="3">#REF!</definedName>
    <definedName name="Sealer" localSheetId="4">#REF!</definedName>
    <definedName name="Sealer" localSheetId="5">#REF!</definedName>
    <definedName name="Sealer" localSheetId="6">#REF!</definedName>
    <definedName name="Sealer" localSheetId="7">#REF!</definedName>
    <definedName name="Sealer">#REF!</definedName>
    <definedName name="Seguetas____Ultra" localSheetId="2">[21]Insumos!#REF!</definedName>
    <definedName name="Seguetas____Ultra" localSheetId="3">[21]Insumos!#REF!</definedName>
    <definedName name="Seguetas____Ultra" localSheetId="4">[21]Insumos!#REF!</definedName>
    <definedName name="Seguetas____Ultra" localSheetId="5">[21]Insumos!#REF!</definedName>
    <definedName name="Seguetas____Ultra" localSheetId="6">[21]Insumos!#REF!</definedName>
    <definedName name="Seguetas____Ultra" localSheetId="7">[21]Insumos!#REF!</definedName>
    <definedName name="Seguetas____Ultra">[21]Insumos!#REF!</definedName>
    <definedName name="SEMIGL">[35]Materiales!$E$42</definedName>
    <definedName name="SEPTICOCAL" localSheetId="2">#REF!</definedName>
    <definedName name="SEPTICOCAL" localSheetId="3">#REF!</definedName>
    <definedName name="SEPTICOCAL" localSheetId="4">#REF!</definedName>
    <definedName name="SEPTICOCAL" localSheetId="5">#REF!</definedName>
    <definedName name="SEPTICOCAL" localSheetId="6">#REF!</definedName>
    <definedName name="SEPTICOCAL" localSheetId="7">#REF!</definedName>
    <definedName name="SEPTICOCAL" localSheetId="0">#REF!</definedName>
    <definedName name="SEPTICOCAL">#REF!</definedName>
    <definedName name="SEPTICOROC" localSheetId="2">#REF!</definedName>
    <definedName name="SEPTICOROC" localSheetId="4">#REF!</definedName>
    <definedName name="SEPTICOROC" localSheetId="7">#REF!</definedName>
    <definedName name="SEPTICOROC">#REF!</definedName>
    <definedName name="SEPTICOTIE" localSheetId="2">#REF!</definedName>
    <definedName name="SEPTICOTIE" localSheetId="4">#REF!</definedName>
    <definedName name="SEPTICOTIE" localSheetId="7">#REF!</definedName>
    <definedName name="SEPTICOTIE">#REF!</definedName>
    <definedName name="SEPTICOTIESDIS" localSheetId="2">#REF!</definedName>
    <definedName name="SEPTICOTIESDIS" localSheetId="4">#REF!</definedName>
    <definedName name="SEPTICOTIESDIS" localSheetId="7">#REF!</definedName>
    <definedName name="SEPTICOTIESDIS">#REF!</definedName>
    <definedName name="Sereno_Mes">[92]MO!$B$16</definedName>
    <definedName name="Servicio.Vaciado.con.bomba">'[77]Insumos materiales'!$J$45</definedName>
    <definedName name="sf" localSheetId="2">'[34]Pres. '!#REF!</definedName>
    <definedName name="sf" localSheetId="3">'[34]Pres. '!#REF!</definedName>
    <definedName name="sf" localSheetId="4">'[34]Pres. '!#REF!</definedName>
    <definedName name="sf" localSheetId="5">'[34]Pres. '!#REF!</definedName>
    <definedName name="sf" localSheetId="6">'[34]Pres. '!#REF!</definedName>
    <definedName name="sf" localSheetId="7">'[34]Pres. '!#REF!</definedName>
    <definedName name="sf" localSheetId="0">'[34]Pres. '!#REF!</definedName>
    <definedName name="sf">'[34]Pres. '!#REF!</definedName>
    <definedName name="Sheet" localSheetId="2">#REF!</definedName>
    <definedName name="Sheet" localSheetId="3">#REF!</definedName>
    <definedName name="Sheet" localSheetId="4">#REF!</definedName>
    <definedName name="Sheet" localSheetId="5">#REF!</definedName>
    <definedName name="Sheet" localSheetId="6">#REF!</definedName>
    <definedName name="Sheet" localSheetId="7">#REF!</definedName>
    <definedName name="Sheet">#REF!</definedName>
    <definedName name="SHEETROCK">[94]Analisis!$E$166</definedName>
    <definedName name="Sheetrock.antihumedad" localSheetId="2">#REF!</definedName>
    <definedName name="Sheetrock.antihumedad" localSheetId="3">#REF!</definedName>
    <definedName name="Sheetrock.antihumedad" localSheetId="4">#REF!</definedName>
    <definedName name="Sheetrock.antihumedad" localSheetId="5">#REF!</definedName>
    <definedName name="Sheetrock.antihumedad" localSheetId="6">#REF!</definedName>
    <definedName name="Sheetrock.antihumedad" localSheetId="7">#REF!</definedName>
    <definedName name="Sheetrock.antihumedad">#REF!</definedName>
    <definedName name="Sheetrock.en.plastbau" localSheetId="2">#REF!</definedName>
    <definedName name="Sheetrock.en.plastbau" localSheetId="4">#REF!</definedName>
    <definedName name="Sheetrock.en.plastbau" localSheetId="7">#REF!</definedName>
    <definedName name="Sheetrock.en.plastbau">#REF!</definedName>
    <definedName name="sheetrock.media">[95]Insumos!$L$38</definedName>
    <definedName name="shingle.asfaltico" localSheetId="2">#REF!</definedName>
    <definedName name="shingle.asfaltico" localSheetId="3">#REF!</definedName>
    <definedName name="shingle.asfaltico" localSheetId="4">#REF!</definedName>
    <definedName name="shingle.asfaltico" localSheetId="5">#REF!</definedName>
    <definedName name="shingle.asfaltico" localSheetId="6">#REF!</definedName>
    <definedName name="shingle.asfaltico" localSheetId="7">#REF!</definedName>
    <definedName name="shingle.asfaltico">#REF!</definedName>
    <definedName name="SIFON2">'[31]Pu-Sanit.'!$C$148</definedName>
    <definedName name="SIFONFREGPVC" localSheetId="2">#REF!</definedName>
    <definedName name="SIFONFREGPVC" localSheetId="3">#REF!</definedName>
    <definedName name="SIFONFREGPVC" localSheetId="4">#REF!</definedName>
    <definedName name="SIFONFREGPVC" localSheetId="5">#REF!</definedName>
    <definedName name="SIFONFREGPVC" localSheetId="6">#REF!</definedName>
    <definedName name="SIFONFREGPVC" localSheetId="7">#REF!</definedName>
    <definedName name="SIFONFREGPVC" localSheetId="0">#REF!</definedName>
    <definedName name="SIFONFREGPVC">#REF!</definedName>
    <definedName name="SIFONLAV1_4PVC">[43]Materiales!$E$598</definedName>
    <definedName name="SIFONLAVCROM" localSheetId="2">#REF!</definedName>
    <definedName name="SIFONLAVCROM" localSheetId="3">#REF!</definedName>
    <definedName name="SIFONLAVCROM" localSheetId="4">#REF!</definedName>
    <definedName name="SIFONLAVCROM" localSheetId="5">#REF!</definedName>
    <definedName name="SIFONLAVCROM" localSheetId="6">#REF!</definedName>
    <definedName name="SIFONLAVCROM" localSheetId="7">#REF!</definedName>
    <definedName name="SIFONLAVCROM" localSheetId="0">#REF!</definedName>
    <definedName name="SIFONLAVCROM">#REF!</definedName>
    <definedName name="SIFONLAVPVC" localSheetId="2">#REF!</definedName>
    <definedName name="SIFONLAVPVC" localSheetId="4">#REF!</definedName>
    <definedName name="SIFONLAVPVC" localSheetId="7">#REF!</definedName>
    <definedName name="SIFONLAVPVC">#REF!</definedName>
    <definedName name="SIFONPVC112" localSheetId="2">#REF!</definedName>
    <definedName name="SIFONPVC112" localSheetId="4">#REF!</definedName>
    <definedName name="SIFONPVC112" localSheetId="7">#REF!</definedName>
    <definedName name="SIFONPVC112">#REF!</definedName>
    <definedName name="SIFONPVC2" localSheetId="2">#REF!</definedName>
    <definedName name="SIFONPVC2" localSheetId="4">#REF!</definedName>
    <definedName name="SIFONPVC2" localSheetId="7">#REF!</definedName>
    <definedName name="SIFONPVC2">#REF!</definedName>
    <definedName name="SIFONPVC3" localSheetId="2">#REF!</definedName>
    <definedName name="SIFONPVC3" localSheetId="4">#REF!</definedName>
    <definedName name="SIFONPVC3" localSheetId="7">#REF!</definedName>
    <definedName name="SIFONPVC3">#REF!</definedName>
    <definedName name="SIFONPVC4" localSheetId="2">#REF!</definedName>
    <definedName name="SIFONPVC4" localSheetId="4">#REF!</definedName>
    <definedName name="SIFONPVC4" localSheetId="7">#REF!</definedName>
    <definedName name="SIFONPVC4">#REF!</definedName>
    <definedName name="sigaesplael" localSheetId="2">'[25]Ana-elect.'!#REF!</definedName>
    <definedName name="sigaesplael" localSheetId="4">'[25]Ana-elect.'!#REF!</definedName>
    <definedName name="sigaesplael" localSheetId="7">'[25]Ana-elect.'!#REF!</definedName>
    <definedName name="sigaesplael">'[25]Ana-elect.'!#REF!</definedName>
    <definedName name="SILICONE" localSheetId="2">#REF!</definedName>
    <definedName name="SILICONE" localSheetId="3">#REF!</definedName>
    <definedName name="SILICONE" localSheetId="4">#REF!</definedName>
    <definedName name="SILICONE" localSheetId="5">#REF!</definedName>
    <definedName name="SILICONE" localSheetId="6">#REF!</definedName>
    <definedName name="SILICONE" localSheetId="7">#REF!</definedName>
    <definedName name="SILICONE" localSheetId="0">#REF!</definedName>
    <definedName name="SILICONE">#REF!</definedName>
    <definedName name="SILICONTUBO">[35]Materiales!$E$613</definedName>
    <definedName name="SILICOOL" localSheetId="2">#REF!</definedName>
    <definedName name="SILICOOL" localSheetId="3">#REF!</definedName>
    <definedName name="SILICOOL" localSheetId="4">#REF!</definedName>
    <definedName name="SILICOOL" localSheetId="5">#REF!</definedName>
    <definedName name="SILICOOL" localSheetId="6">#REF!</definedName>
    <definedName name="SILICOOL" localSheetId="7">#REF!</definedName>
    <definedName name="SILICOOL" localSheetId="0">#REF!</definedName>
    <definedName name="SILICOOL">#REF!</definedName>
    <definedName name="SINTERRUPTOR3VIAS">[42]Analisis!$F$252</definedName>
    <definedName name="SINTERRUPTOR4VIAS">[42]Analisis!$F$263</definedName>
    <definedName name="SINTERRUPTORDOBLE">[42]Analisis!$F$229</definedName>
    <definedName name="SINTERRUPTORSENCILLO">[43]Analisis!$F$205</definedName>
    <definedName name="SINTERRUPTORTRIPLE">[42]Analisis!$F$241</definedName>
    <definedName name="Sistema.Agua.Potable.Entrepiso" localSheetId="2">#REF!</definedName>
    <definedName name="Sistema.Agua.Potable.Entrepiso" localSheetId="3">#REF!</definedName>
    <definedName name="Sistema.Agua.Potable.Entrepiso" localSheetId="4">#REF!</definedName>
    <definedName name="Sistema.Agua.Potable.Entrepiso" localSheetId="5">#REF!</definedName>
    <definedName name="Sistema.Agua.Potable.Entrepiso" localSheetId="6">#REF!</definedName>
    <definedName name="Sistema.Agua.Potable.Entrepiso" localSheetId="7">#REF!</definedName>
    <definedName name="Sistema.Agua.Potable.Entrepiso">#REF!</definedName>
    <definedName name="sistema.aire.acondicionado">[60]Resumen!$D$24</definedName>
    <definedName name="Sistema.contra.incendio" localSheetId="2">#REF!</definedName>
    <definedName name="Sistema.contra.incendio" localSheetId="3">#REF!</definedName>
    <definedName name="Sistema.contra.incendio" localSheetId="4">#REF!</definedName>
    <definedName name="Sistema.contra.incendio" localSheetId="5">#REF!</definedName>
    <definedName name="Sistema.contra.incendio" localSheetId="6">#REF!</definedName>
    <definedName name="Sistema.contra.incendio" localSheetId="7">#REF!</definedName>
    <definedName name="Sistema.contra.incendio">#REF!</definedName>
    <definedName name="SLAVADERODOBLE">[43]Analisis!$F$701</definedName>
    <definedName name="SLAVADEROSENCILLO">[42]Analisis!$F$797</definedName>
    <definedName name="SLUZCENITAL">[43]Analisis!$F$193</definedName>
    <definedName name="solap" localSheetId="2">#REF!</definedName>
    <definedName name="solap" localSheetId="3">#REF!</definedName>
    <definedName name="solap" localSheetId="4">#REF!</definedName>
    <definedName name="solap" localSheetId="5">#REF!</definedName>
    <definedName name="solap" localSheetId="6">#REF!</definedName>
    <definedName name="solap" localSheetId="7">#REF!</definedName>
    <definedName name="solap">#REF!</definedName>
    <definedName name="SSS" localSheetId="2">#REF!</definedName>
    <definedName name="SSS" localSheetId="4">#REF!</definedName>
    <definedName name="SSS" localSheetId="7">#REF!</definedName>
    <definedName name="SSS">#REF!</definedName>
    <definedName name="Stain" localSheetId="2">#REF!</definedName>
    <definedName name="Stain" localSheetId="4">#REF!</definedName>
    <definedName name="Stain" localSheetId="7">#REF!</definedName>
    <definedName name="Stain">#REF!</definedName>
    <definedName name="STELEFONOTAPA">[43]Analisis!$F$319</definedName>
    <definedName name="STOMACORRIENTE110">[43]Analisis!$F$272</definedName>
    <definedName name="STOMACORRIENTE220">[42]Analisis!$F$298</definedName>
    <definedName name="stud2.5.s22">[95]Insumos!$L$30</definedName>
    <definedName name="su">[153]Pres.!$B$56</definedName>
    <definedName name="SUB" localSheetId="2">[74]Análisis!#REF!</definedName>
    <definedName name="SUB" localSheetId="3">[74]Análisis!#REF!</definedName>
    <definedName name="SUB" localSheetId="4">[74]Análisis!#REF!</definedName>
    <definedName name="SUB" localSheetId="5">[74]Análisis!#REF!</definedName>
    <definedName name="SUB" localSheetId="6">[74]Análisis!#REF!</definedName>
    <definedName name="SUB" localSheetId="7">[74]Análisis!#REF!</definedName>
    <definedName name="SUB">[74]Análisis!#REF!</definedName>
    <definedName name="SUB.1.ExteriorA.N." localSheetId="2">#REF!</definedName>
    <definedName name="SUB.1.ExteriorA.N." localSheetId="3">#REF!</definedName>
    <definedName name="SUB.1.ExteriorA.N." localSheetId="4">#REF!</definedName>
    <definedName name="SUB.1.ExteriorA.N." localSheetId="5">#REF!</definedName>
    <definedName name="SUB.1.ExteriorA.N." localSheetId="6">#REF!</definedName>
    <definedName name="SUB.1.ExteriorA.N." localSheetId="7">#REF!</definedName>
    <definedName name="SUB.1.ExteriorA.N.">#REF!</definedName>
    <definedName name="Sub.Ext.Gral." localSheetId="2">#REF!</definedName>
    <definedName name="Sub.Ext.Gral." localSheetId="4">#REF!</definedName>
    <definedName name="Sub.Ext.Gral." localSheetId="7">#REF!</definedName>
    <definedName name="Sub.Ext.Gral.">#REF!</definedName>
    <definedName name="Sub.Mat.Losa.Aligerada" localSheetId="2">#REF!</definedName>
    <definedName name="Sub.Mat.Losa.Aligerada" localSheetId="4">#REF!</definedName>
    <definedName name="Sub.Mat.Losa.Aligerada" localSheetId="7">#REF!</definedName>
    <definedName name="Sub.Mat.Losa.Aligerada">#REF!</definedName>
    <definedName name="Sub.Total.1" localSheetId="2">#REF!</definedName>
    <definedName name="Sub.Total.1" localSheetId="4">#REF!</definedName>
    <definedName name="Sub.Total.1" localSheetId="7">#REF!</definedName>
    <definedName name="Sub.Total.1">#REF!</definedName>
    <definedName name="SUB.TOTAL.Prelim.A.N." localSheetId="2">#REF!</definedName>
    <definedName name="SUB.TOTAL.Prelim.A.N." localSheetId="4">#REF!</definedName>
    <definedName name="SUB.TOTAL.Prelim.A.N." localSheetId="7">#REF!</definedName>
    <definedName name="SUB.TOTAL.Prelim.A.N.">#REF!</definedName>
    <definedName name="SUB.VILLA1" localSheetId="2">#REF!</definedName>
    <definedName name="SUB.VILLA1" localSheetId="4">#REF!</definedName>
    <definedName name="SUB.VILLA1" localSheetId="7">#REF!</definedName>
    <definedName name="SUB.VILLA1">#REF!</definedName>
    <definedName name="SUB_2">#N/A</definedName>
    <definedName name="SUB_3">#N/A</definedName>
    <definedName name="SUB_TOTAL.Prelim.FaseI" localSheetId="2">#REF!</definedName>
    <definedName name="SUB_TOTAL.Prelim.FaseI" localSheetId="3">#REF!</definedName>
    <definedName name="SUB_TOTAL.Prelim.FaseI" localSheetId="4">#REF!</definedName>
    <definedName name="SUB_TOTAL.Prelim.FaseI" localSheetId="5">#REF!</definedName>
    <definedName name="SUB_TOTAL.Prelim.FaseI" localSheetId="6">#REF!</definedName>
    <definedName name="SUB_TOTAL.Prelim.FaseI" localSheetId="7">#REF!</definedName>
    <definedName name="SUB_TOTAL.Prelim.FaseI">#REF!</definedName>
    <definedName name="Sub_Total_1.Cocina" localSheetId="2">#REF!</definedName>
    <definedName name="Sub_Total_1.Cocina" localSheetId="4">#REF!</definedName>
    <definedName name="Sub_Total_1.Cocina" localSheetId="7">#REF!</definedName>
    <definedName name="Sub_Total_1.Cocina">#REF!</definedName>
    <definedName name="SUB_TOTAL_1.Lav." localSheetId="2">#REF!</definedName>
    <definedName name="SUB_TOTAL_1.Lav." localSheetId="4">#REF!</definedName>
    <definedName name="SUB_TOTAL_1.Lav." localSheetId="7">#REF!</definedName>
    <definedName name="SUB_TOTAL_1.Lav.">#REF!</definedName>
    <definedName name="SUB_TOTAL_EN_RD">'[154]Laurel(OBINSA)'!$H$107</definedName>
    <definedName name="SUBAREMES01" localSheetId="2">#REF!</definedName>
    <definedName name="SUBAREMES01" localSheetId="3">#REF!</definedName>
    <definedName name="SUBAREMES01" localSheetId="4">#REF!</definedName>
    <definedName name="SUBAREMES01" localSheetId="5">#REF!</definedName>
    <definedName name="SUBAREMES01" localSheetId="6">#REF!</definedName>
    <definedName name="SUBAREMES01" localSheetId="7">#REF!</definedName>
    <definedName name="SUBAREMES01" localSheetId="0">#REF!</definedName>
    <definedName name="SUBAREMES01">#REF!</definedName>
    <definedName name="SUBAREPOL02" localSheetId="2">#REF!</definedName>
    <definedName name="SUBAREPOL02" localSheetId="4">#REF!</definedName>
    <definedName name="SUBAREPOL02" localSheetId="7">#REF!</definedName>
    <definedName name="SUBAREPOL02">#REF!</definedName>
    <definedName name="SUBAREPOL03" localSheetId="2">#REF!</definedName>
    <definedName name="SUBAREPOL03" localSheetId="4">#REF!</definedName>
    <definedName name="SUBAREPOL03" localSheetId="7">#REF!</definedName>
    <definedName name="SUBAREPOL03">#REF!</definedName>
    <definedName name="SUBAREPOL04" localSheetId="2">#REF!</definedName>
    <definedName name="SUBAREPOL04" localSheetId="4">#REF!</definedName>
    <definedName name="SUBAREPOL04" localSheetId="7">#REF!</definedName>
    <definedName name="SUBAREPOL04">#REF!</definedName>
    <definedName name="SUBAREPOL05" localSheetId="2">#REF!</definedName>
    <definedName name="SUBAREPOL05" localSheetId="4">#REF!</definedName>
    <definedName name="SUBAREPOL05" localSheetId="7">#REF!</definedName>
    <definedName name="SUBAREPOL05">#REF!</definedName>
    <definedName name="SUBAREPOL06" localSheetId="2">#REF!</definedName>
    <definedName name="SUBAREPOL06" localSheetId="4">#REF!</definedName>
    <definedName name="SUBAREPOL06" localSheetId="7">#REF!</definedName>
    <definedName name="SUBAREPOL06">#REF!</definedName>
    <definedName name="SUBBASE">[46]ANALISIS!$H$416</definedName>
    <definedName name="SUBBLO10MES02" localSheetId="2">#REF!</definedName>
    <definedName name="SUBBLO10MES02" localSheetId="3">#REF!</definedName>
    <definedName name="SUBBLO10MES02" localSheetId="4">#REF!</definedName>
    <definedName name="SUBBLO10MES02" localSheetId="5">#REF!</definedName>
    <definedName name="SUBBLO10MES02" localSheetId="6">#REF!</definedName>
    <definedName name="SUBBLO10MES02" localSheetId="7">#REF!</definedName>
    <definedName name="SUBBLO10MES02" localSheetId="0">#REF!</definedName>
    <definedName name="SUBBLO10MES02">#REF!</definedName>
    <definedName name="SUBBLO10MES03" localSheetId="2">#REF!</definedName>
    <definedName name="SUBBLO10MES03" localSheetId="4">#REF!</definedName>
    <definedName name="SUBBLO10MES03" localSheetId="7">#REF!</definedName>
    <definedName name="SUBBLO10MES03">#REF!</definedName>
    <definedName name="SUBBLO10MES04" localSheetId="2">#REF!</definedName>
    <definedName name="SUBBLO10MES04" localSheetId="4">#REF!</definedName>
    <definedName name="SUBBLO10MES04" localSheetId="7">#REF!</definedName>
    <definedName name="SUBBLO10MES04">#REF!</definedName>
    <definedName name="SUBBLO10MES05" localSheetId="2">#REF!</definedName>
    <definedName name="SUBBLO10MES05" localSheetId="4">#REF!</definedName>
    <definedName name="SUBBLO10MES05" localSheetId="7">#REF!</definedName>
    <definedName name="SUBBLO10MES05">#REF!</definedName>
    <definedName name="SUBBLO10MES06" localSheetId="2">#REF!</definedName>
    <definedName name="SUBBLO10MES06" localSheetId="4">#REF!</definedName>
    <definedName name="SUBBLO10MES06" localSheetId="7">#REF!</definedName>
    <definedName name="SUBBLO10MES06">#REF!</definedName>
    <definedName name="SUBBLO10POL02" localSheetId="2">#REF!</definedName>
    <definedName name="SUBBLO10POL02" localSheetId="4">#REF!</definedName>
    <definedName name="SUBBLO10POL02" localSheetId="7">#REF!</definedName>
    <definedName name="SUBBLO10POL02">#REF!</definedName>
    <definedName name="SUBBLO10POL03" localSheetId="2">#REF!</definedName>
    <definedName name="SUBBLO10POL03" localSheetId="4">#REF!</definedName>
    <definedName name="SUBBLO10POL03" localSheetId="7">#REF!</definedName>
    <definedName name="SUBBLO10POL03">#REF!</definedName>
    <definedName name="SUBBLO10POL04" localSheetId="2">#REF!</definedName>
    <definedName name="SUBBLO10POL04" localSheetId="4">#REF!</definedName>
    <definedName name="SUBBLO10POL04" localSheetId="7">#REF!</definedName>
    <definedName name="SUBBLO10POL04">#REF!</definedName>
    <definedName name="SUBBLO10POL05" localSheetId="2">#REF!</definedName>
    <definedName name="SUBBLO10POL05" localSheetId="4">#REF!</definedName>
    <definedName name="SUBBLO10POL05" localSheetId="7">#REF!</definedName>
    <definedName name="SUBBLO10POL05">#REF!</definedName>
    <definedName name="SUBBLO10POL06" localSheetId="2">#REF!</definedName>
    <definedName name="SUBBLO10POL06" localSheetId="4">#REF!</definedName>
    <definedName name="SUBBLO10POL06" localSheetId="7">#REF!</definedName>
    <definedName name="SUBBLO10POL06">#REF!</definedName>
    <definedName name="SUBBLO12MES02" localSheetId="2">#REF!</definedName>
    <definedName name="SUBBLO12MES02" localSheetId="4">#REF!</definedName>
    <definedName name="SUBBLO12MES02" localSheetId="7">#REF!</definedName>
    <definedName name="SUBBLO12MES02">#REF!</definedName>
    <definedName name="SUBBLO12MES03" localSheetId="2">#REF!</definedName>
    <definedName name="SUBBLO12MES03" localSheetId="4">#REF!</definedName>
    <definedName name="SUBBLO12MES03" localSheetId="7">#REF!</definedName>
    <definedName name="SUBBLO12MES03">#REF!</definedName>
    <definedName name="SUBBLO12MES04" localSheetId="2">#REF!</definedName>
    <definedName name="SUBBLO12MES04" localSheetId="4">#REF!</definedName>
    <definedName name="SUBBLO12MES04" localSheetId="7">#REF!</definedName>
    <definedName name="SUBBLO12MES04">#REF!</definedName>
    <definedName name="SUBBLO12MES05" localSheetId="2">#REF!</definedName>
    <definedName name="SUBBLO12MES05" localSheetId="4">#REF!</definedName>
    <definedName name="SUBBLO12MES05" localSheetId="7">#REF!</definedName>
    <definedName name="SUBBLO12MES05">#REF!</definedName>
    <definedName name="SUBBLO12MES06" localSheetId="2">#REF!</definedName>
    <definedName name="SUBBLO12MES06" localSheetId="4">#REF!</definedName>
    <definedName name="SUBBLO12MES06" localSheetId="7">#REF!</definedName>
    <definedName name="SUBBLO12MES06">#REF!</definedName>
    <definedName name="SUBBLO12POL02" localSheetId="2">#REF!</definedName>
    <definedName name="SUBBLO12POL02" localSheetId="4">#REF!</definedName>
    <definedName name="SUBBLO12POL02" localSheetId="7">#REF!</definedName>
    <definedName name="SUBBLO12POL02">#REF!</definedName>
    <definedName name="SUBBLO12POL03" localSheetId="2">#REF!</definedName>
    <definedName name="SUBBLO12POL03" localSheetId="4">#REF!</definedName>
    <definedName name="SUBBLO12POL03" localSheetId="7">#REF!</definedName>
    <definedName name="SUBBLO12POL03">#REF!</definedName>
    <definedName name="SUBBLO12POL04" localSheetId="2">#REF!</definedName>
    <definedName name="SUBBLO12POL04" localSheetId="4">#REF!</definedName>
    <definedName name="SUBBLO12POL04" localSheetId="7">#REF!</definedName>
    <definedName name="SUBBLO12POL04">#REF!</definedName>
    <definedName name="SUBBLO12POL05" localSheetId="2">#REF!</definedName>
    <definedName name="SUBBLO12POL05" localSheetId="4">#REF!</definedName>
    <definedName name="SUBBLO12POL05" localSheetId="7">#REF!</definedName>
    <definedName name="SUBBLO12POL05">#REF!</definedName>
    <definedName name="SUBBLO12POL06" localSheetId="2">#REF!</definedName>
    <definedName name="SUBBLO12POL06" localSheetId="4">#REF!</definedName>
    <definedName name="SUBBLO12POL06" localSheetId="7">#REF!</definedName>
    <definedName name="SUBBLO12POL06">#REF!</definedName>
    <definedName name="SUBBLO4MES02" localSheetId="2">#REF!</definedName>
    <definedName name="SUBBLO4MES02" localSheetId="4">#REF!</definedName>
    <definedName name="SUBBLO4MES02" localSheetId="7">#REF!</definedName>
    <definedName name="SUBBLO4MES02">#REF!</definedName>
    <definedName name="SUBBLO4MES03" localSheetId="2">#REF!</definedName>
    <definedName name="SUBBLO4MES03" localSheetId="4">#REF!</definedName>
    <definedName name="SUBBLO4MES03" localSheetId="7">#REF!</definedName>
    <definedName name="SUBBLO4MES03">#REF!</definedName>
    <definedName name="SUBBLO4MES04" localSheetId="2">#REF!</definedName>
    <definedName name="SUBBLO4MES04" localSheetId="4">#REF!</definedName>
    <definedName name="SUBBLO4MES04" localSheetId="7">#REF!</definedName>
    <definedName name="SUBBLO4MES04">#REF!</definedName>
    <definedName name="SUBBLO4MES05" localSheetId="2">#REF!</definedName>
    <definedName name="SUBBLO4MES05" localSheetId="4">#REF!</definedName>
    <definedName name="SUBBLO4MES05" localSheetId="7">#REF!</definedName>
    <definedName name="SUBBLO4MES05">#REF!</definedName>
    <definedName name="SUBBLO4MES06" localSheetId="2">#REF!</definedName>
    <definedName name="SUBBLO4MES06" localSheetId="4">#REF!</definedName>
    <definedName name="SUBBLO4MES06" localSheetId="7">#REF!</definedName>
    <definedName name="SUBBLO4MES06">#REF!</definedName>
    <definedName name="SUBBLO4POL02" localSheetId="2">#REF!</definedName>
    <definedName name="SUBBLO4POL02" localSheetId="4">#REF!</definedName>
    <definedName name="SUBBLO4POL02" localSheetId="7">#REF!</definedName>
    <definedName name="SUBBLO4POL02">#REF!</definedName>
    <definedName name="SUBBLO4POL03" localSheetId="2">#REF!</definedName>
    <definedName name="SUBBLO4POL03" localSheetId="4">#REF!</definedName>
    <definedName name="SUBBLO4POL03" localSheetId="7">#REF!</definedName>
    <definedName name="SUBBLO4POL03">#REF!</definedName>
    <definedName name="SUBBLO4POL04" localSheetId="2">#REF!</definedName>
    <definedName name="SUBBLO4POL04" localSheetId="4">#REF!</definedName>
    <definedName name="SUBBLO4POL04" localSheetId="7">#REF!</definedName>
    <definedName name="SUBBLO4POL04">#REF!</definedName>
    <definedName name="SUBBLO4POL05" localSheetId="2">#REF!</definedName>
    <definedName name="SUBBLO4POL05" localSheetId="4">#REF!</definedName>
    <definedName name="SUBBLO4POL05" localSheetId="7">#REF!</definedName>
    <definedName name="SUBBLO4POL05">#REF!</definedName>
    <definedName name="SUBBLO4POL06" localSheetId="2">#REF!</definedName>
    <definedName name="SUBBLO4POL06" localSheetId="4">#REF!</definedName>
    <definedName name="SUBBLO4POL06" localSheetId="7">#REF!</definedName>
    <definedName name="SUBBLO4POL06">#REF!</definedName>
    <definedName name="SUBBLO6MES02" localSheetId="2">#REF!</definedName>
    <definedName name="SUBBLO6MES02" localSheetId="4">#REF!</definedName>
    <definedName name="SUBBLO6MES02" localSheetId="7">#REF!</definedName>
    <definedName name="SUBBLO6MES02">#REF!</definedName>
    <definedName name="SUBBLO6MES03" localSheetId="2">#REF!</definedName>
    <definedName name="SUBBLO6MES03" localSheetId="4">#REF!</definedName>
    <definedName name="SUBBLO6MES03" localSheetId="7">#REF!</definedName>
    <definedName name="SUBBLO6MES03">#REF!</definedName>
    <definedName name="SUBBLO6MES04" localSheetId="2">#REF!</definedName>
    <definedName name="SUBBLO6MES04" localSheetId="4">#REF!</definedName>
    <definedName name="SUBBLO6MES04" localSheetId="7">#REF!</definedName>
    <definedName name="SUBBLO6MES04">#REF!</definedName>
    <definedName name="SUBBLO6MES05" localSheetId="2">#REF!</definedName>
    <definedName name="SUBBLO6MES05" localSheetId="4">#REF!</definedName>
    <definedName name="SUBBLO6MES05" localSheetId="7">#REF!</definedName>
    <definedName name="SUBBLO6MES05">#REF!</definedName>
    <definedName name="SUBBLO6MES06" localSheetId="2">#REF!</definedName>
    <definedName name="SUBBLO6MES06" localSheetId="4">#REF!</definedName>
    <definedName name="SUBBLO6MES06" localSheetId="7">#REF!</definedName>
    <definedName name="SUBBLO6MES06">#REF!</definedName>
    <definedName name="SUBBLO6POL02" localSheetId="2">#REF!</definedName>
    <definedName name="SUBBLO6POL02" localSheetId="4">#REF!</definedName>
    <definedName name="SUBBLO6POL02" localSheetId="7">#REF!</definedName>
    <definedName name="SUBBLO6POL02">#REF!</definedName>
    <definedName name="SUBBLO6POL03" localSheetId="2">#REF!</definedName>
    <definedName name="SUBBLO6POL03" localSheetId="4">#REF!</definedName>
    <definedName name="SUBBLO6POL03" localSheetId="7">#REF!</definedName>
    <definedName name="SUBBLO6POL03">#REF!</definedName>
    <definedName name="SUBBLO6POL04" localSheetId="2">#REF!</definedName>
    <definedName name="SUBBLO6POL04" localSheetId="4">#REF!</definedName>
    <definedName name="SUBBLO6POL04" localSheetId="7">#REF!</definedName>
    <definedName name="SUBBLO6POL04">#REF!</definedName>
    <definedName name="SUBBLO6POL05" localSheetId="2">#REF!</definedName>
    <definedName name="SUBBLO6POL05" localSheetId="4">#REF!</definedName>
    <definedName name="SUBBLO6POL05" localSheetId="7">#REF!</definedName>
    <definedName name="SUBBLO6POL05">#REF!</definedName>
    <definedName name="SUBBLO6POL06" localSheetId="2">#REF!</definedName>
    <definedName name="SUBBLO6POL06" localSheetId="4">#REF!</definedName>
    <definedName name="SUBBLO6POL06" localSheetId="7">#REF!</definedName>
    <definedName name="SUBBLO6POL06">#REF!</definedName>
    <definedName name="SUBBLO8MES02" localSheetId="2">#REF!</definedName>
    <definedName name="SUBBLO8MES02" localSheetId="4">#REF!</definedName>
    <definedName name="SUBBLO8MES02" localSheetId="7">#REF!</definedName>
    <definedName name="SUBBLO8MES02">#REF!</definedName>
    <definedName name="SUBBLO8MES03" localSheetId="2">#REF!</definedName>
    <definedName name="SUBBLO8MES03" localSheetId="4">#REF!</definedName>
    <definedName name="SUBBLO8MES03" localSheetId="7">#REF!</definedName>
    <definedName name="SUBBLO8MES03">#REF!</definedName>
    <definedName name="SUBBLO8MES04" localSheetId="2">#REF!</definedName>
    <definedName name="SUBBLO8MES04" localSheetId="4">#REF!</definedName>
    <definedName name="SUBBLO8MES04" localSheetId="7">#REF!</definedName>
    <definedName name="SUBBLO8MES04">#REF!</definedName>
    <definedName name="SUBBLO8MES05" localSheetId="2">#REF!</definedName>
    <definedName name="SUBBLO8MES05" localSheetId="4">#REF!</definedName>
    <definedName name="SUBBLO8MES05" localSheetId="7">#REF!</definedName>
    <definedName name="SUBBLO8MES05">#REF!</definedName>
    <definedName name="SUBBLO8MES06" localSheetId="2">#REF!</definedName>
    <definedName name="SUBBLO8MES06" localSheetId="4">#REF!</definedName>
    <definedName name="SUBBLO8MES06" localSheetId="7">#REF!</definedName>
    <definedName name="SUBBLO8MES06">#REF!</definedName>
    <definedName name="SUBBLO8POL02" localSheetId="2">#REF!</definedName>
    <definedName name="SUBBLO8POL02" localSheetId="4">#REF!</definedName>
    <definedName name="SUBBLO8POL02" localSheetId="7">#REF!</definedName>
    <definedName name="SUBBLO8POL02">#REF!</definedName>
    <definedName name="SUBBLO8POL03" localSheetId="2">#REF!</definedName>
    <definedName name="SUBBLO8POL03" localSheetId="4">#REF!</definedName>
    <definedName name="SUBBLO8POL03" localSheetId="7">#REF!</definedName>
    <definedName name="SUBBLO8POL03">#REF!</definedName>
    <definedName name="SUBBLO8POL04" localSheetId="2">#REF!</definedName>
    <definedName name="SUBBLO8POL04" localSheetId="4">#REF!</definedName>
    <definedName name="SUBBLO8POL04" localSheetId="7">#REF!</definedName>
    <definedName name="SUBBLO8POL04">#REF!</definedName>
    <definedName name="SUBBLO8POL05" localSheetId="2">#REF!</definedName>
    <definedName name="SUBBLO8POL05" localSheetId="4">#REF!</definedName>
    <definedName name="SUBBLO8POL05" localSheetId="7">#REF!</definedName>
    <definedName name="SUBBLO8POL05">#REF!</definedName>
    <definedName name="SUBBLO8POL06" localSheetId="2">#REF!</definedName>
    <definedName name="SUBBLO8POL06" localSheetId="4">#REF!</definedName>
    <definedName name="SUBBLO8POL06" localSheetId="7">#REF!</definedName>
    <definedName name="SUBBLO8POL06">#REF!</definedName>
    <definedName name="SUBFDAPOL02" localSheetId="2">#REF!</definedName>
    <definedName name="SUBFDAPOL02" localSheetId="4">#REF!</definedName>
    <definedName name="SUBFDAPOL02" localSheetId="7">#REF!</definedName>
    <definedName name="SUBFDAPOL02">#REF!</definedName>
    <definedName name="SUBFDAPOL03" localSheetId="2">#REF!</definedName>
    <definedName name="SUBFDAPOL03" localSheetId="4">#REF!</definedName>
    <definedName name="SUBFDAPOL03" localSheetId="7">#REF!</definedName>
    <definedName name="SUBFDAPOL03">#REF!</definedName>
    <definedName name="SUBFDAPOL04" localSheetId="2">#REF!</definedName>
    <definedName name="SUBFDAPOL04" localSheetId="4">#REF!</definedName>
    <definedName name="SUBFDAPOL04" localSheetId="7">#REF!</definedName>
    <definedName name="SUBFDAPOL04">#REF!</definedName>
    <definedName name="SUBFDAPOL05" localSheetId="2">#REF!</definedName>
    <definedName name="SUBFDAPOL05" localSheetId="4">#REF!</definedName>
    <definedName name="SUBFDAPOL05" localSheetId="7">#REF!</definedName>
    <definedName name="SUBFDAPOL05">#REF!</definedName>
    <definedName name="SUBFDAPOL06" localSheetId="2">#REF!</definedName>
    <definedName name="SUBFDAPOL06" localSheetId="4">#REF!</definedName>
    <definedName name="SUBFDAPOL06" localSheetId="7">#REF!</definedName>
    <definedName name="SUBFDAPOL06">#REF!</definedName>
    <definedName name="SUBGRAMES01" localSheetId="2">#REF!</definedName>
    <definedName name="SUBGRAMES01" localSheetId="4">#REF!</definedName>
    <definedName name="SUBGRAMES01" localSheetId="7">#REF!</definedName>
    <definedName name="SUBGRAMES01">#REF!</definedName>
    <definedName name="SUBGRAPOL02" localSheetId="2">#REF!</definedName>
    <definedName name="SUBGRAPOL02" localSheetId="4">#REF!</definedName>
    <definedName name="SUBGRAPOL02" localSheetId="7">#REF!</definedName>
    <definedName name="SUBGRAPOL02">#REF!</definedName>
    <definedName name="SUBGRAPOL03" localSheetId="2">#REF!</definedName>
    <definedName name="SUBGRAPOL03" localSheetId="4">#REF!</definedName>
    <definedName name="SUBGRAPOL03" localSheetId="7">#REF!</definedName>
    <definedName name="SUBGRAPOL03">#REF!</definedName>
    <definedName name="SUBGRAPOL04" localSheetId="2">#REF!</definedName>
    <definedName name="SUBGRAPOL04" localSheetId="4">#REF!</definedName>
    <definedName name="SUBGRAPOL04" localSheetId="7">#REF!</definedName>
    <definedName name="SUBGRAPOL04">#REF!</definedName>
    <definedName name="SUBGRAPOL05" localSheetId="2">#REF!</definedName>
    <definedName name="SUBGRAPOL05" localSheetId="4">#REF!</definedName>
    <definedName name="SUBGRAPOL05" localSheetId="7">#REF!</definedName>
    <definedName name="SUBGRAPOL05">#REF!</definedName>
    <definedName name="SUBGRAPOL06" localSheetId="2">#REF!</definedName>
    <definedName name="SUBGRAPOL06" localSheetId="4">#REF!</definedName>
    <definedName name="SUBGRAPOL06" localSheetId="7">#REF!</definedName>
    <definedName name="SUBGRAPOL06">#REF!</definedName>
    <definedName name="Subida.mat.Fino" localSheetId="2">#REF!</definedName>
    <definedName name="Subida.mat.Fino" localSheetId="4">#REF!</definedName>
    <definedName name="Subida.mat.Fino" localSheetId="7">#REF!</definedName>
    <definedName name="Subida.mat.Fino">#REF!</definedName>
    <definedName name="Subida.Mat.pintura">'[77]Costos Mano de Obra'!$O$55</definedName>
    <definedName name="Subida__Bajada_y_Transporte_Cemento" localSheetId="2">[57]Insumos!#REF!</definedName>
    <definedName name="Subida__Bajada_y_Transporte_Cemento" localSheetId="3">[57]Insumos!#REF!</definedName>
    <definedName name="Subida__Bajada_y_Transporte_Cemento" localSheetId="4">[57]Insumos!#REF!</definedName>
    <definedName name="Subida__Bajada_y_Transporte_Cemento" localSheetId="5">[57]Insumos!#REF!</definedName>
    <definedName name="Subida__Bajada_y_Transporte_Cemento" localSheetId="6">[57]Insumos!#REF!</definedName>
    <definedName name="Subida__Bajada_y_Transporte_Cemento" localSheetId="7">[57]Insumos!#REF!</definedName>
    <definedName name="Subida__Bajada_y_Transporte_Cemento" localSheetId="0">[57]Insumos!#REF!</definedName>
    <definedName name="Subida__Bajada_y_Transporte_Cemento">[57]Insumos!#REF!</definedName>
    <definedName name="Subida__Bajada_y_Transporte_Cemento_2">#N/A</definedName>
    <definedName name="Subida__Bajada_y_Transporte_Cemento_3">#N/A</definedName>
    <definedName name="subtotal" localSheetId="2">#REF!</definedName>
    <definedName name="subtotal" localSheetId="3">#REF!</definedName>
    <definedName name="subtotal" localSheetId="4">#REF!</definedName>
    <definedName name="subtotal" localSheetId="5">#REF!</definedName>
    <definedName name="subtotal" localSheetId="6">#REF!</definedName>
    <definedName name="subtotal" localSheetId="7">#REF!</definedName>
    <definedName name="subtotal">#REF!</definedName>
    <definedName name="subtotal_2">"$#REF!.$H$59"</definedName>
    <definedName name="subtotal_3">"$#REF!.$H$59"</definedName>
    <definedName name="SUBTOTAL1" localSheetId="2">#REF!</definedName>
    <definedName name="SUBTOTAL1" localSheetId="3">#REF!</definedName>
    <definedName name="SUBTOTAL1" localSheetId="4">#REF!</definedName>
    <definedName name="SUBTOTAL1" localSheetId="5">#REF!</definedName>
    <definedName name="SUBTOTAL1" localSheetId="6">#REF!</definedName>
    <definedName name="SUBTOTAL1" localSheetId="7">#REF!</definedName>
    <definedName name="SUBTOTAL1">#REF!</definedName>
    <definedName name="SUBTOTAL1_2">"$#REF!.$H$52"</definedName>
    <definedName name="SUBTOTAL1_3">"$#REF!.$H$52"</definedName>
    <definedName name="SUBTOTALA" localSheetId="2">#REF!</definedName>
    <definedName name="SUBTOTALA" localSheetId="3">#REF!</definedName>
    <definedName name="SUBTOTALA" localSheetId="4">#REF!</definedName>
    <definedName name="SUBTOTALA" localSheetId="5">#REF!</definedName>
    <definedName name="SUBTOTALA" localSheetId="6">#REF!</definedName>
    <definedName name="SUBTOTALA" localSheetId="7">#REF!</definedName>
    <definedName name="SUBTOTALA">#REF!</definedName>
    <definedName name="SUBTOTALA_2">"$#REF!.$M$53"</definedName>
    <definedName name="SUBTOTALA_3">"$#REF!.$M$53"</definedName>
    <definedName name="SUBTOTALGASTOSGENERALES" localSheetId="2">#REF!</definedName>
    <definedName name="SUBTOTALGASTOSGENERALES" localSheetId="3">#REF!</definedName>
    <definedName name="SUBTOTALGASTOSGENERALES" localSheetId="4">#REF!</definedName>
    <definedName name="SUBTOTALGASTOSGENERALES" localSheetId="5">#REF!</definedName>
    <definedName name="SUBTOTALGASTOSGENERALES" localSheetId="6">#REF!</definedName>
    <definedName name="SUBTOTALGASTOSGENERALES" localSheetId="7">#REF!</definedName>
    <definedName name="SUBTOTALGASTOSGENERALES">#REF!</definedName>
    <definedName name="SUBTOTALGASTOSGENERALES_2">"$#REF!.$H$67"</definedName>
    <definedName name="SUBTOTALGASTOSGENERALES_3">"$#REF!.$H$67"</definedName>
    <definedName name="SUBTOTALGASTOSGENERALES1" localSheetId="2">#REF!</definedName>
    <definedName name="SUBTOTALGASTOSGENERALES1" localSheetId="3">#REF!</definedName>
    <definedName name="SUBTOTALGASTOSGENERALES1" localSheetId="4">#REF!</definedName>
    <definedName name="SUBTOTALGASTOSGENERALES1" localSheetId="5">#REF!</definedName>
    <definedName name="SUBTOTALGASTOSGENERALES1" localSheetId="6">#REF!</definedName>
    <definedName name="SUBTOTALGASTOSGENERALES1" localSheetId="7">#REF!</definedName>
    <definedName name="SUBTOTALGASTOSGENERALES1">#REF!</definedName>
    <definedName name="SUBTOTALGASTOSGENERALES1_2">"$#REF!.$H$59"</definedName>
    <definedName name="SUBTOTALGASTOSGENERALES1_3">"$#REF!.$H$59"</definedName>
    <definedName name="subtotalgeneral" localSheetId="2">#REF!</definedName>
    <definedName name="subtotalgeneral" localSheetId="3">#REF!</definedName>
    <definedName name="subtotalgeneral" localSheetId="4">#REF!</definedName>
    <definedName name="subtotalgeneral" localSheetId="5">#REF!</definedName>
    <definedName name="subtotalgeneral" localSheetId="6">#REF!</definedName>
    <definedName name="subtotalgeneral" localSheetId="7">#REF!</definedName>
    <definedName name="subtotalgeneral">#REF!</definedName>
    <definedName name="SUBTOTALPRESU" localSheetId="2">#REF!</definedName>
    <definedName name="SUBTOTALPRESU" localSheetId="4">#REF!</definedName>
    <definedName name="SUBTOTALPRESU" localSheetId="7">#REF!</definedName>
    <definedName name="SUBTOTALPRESU">#REF!</definedName>
    <definedName name="SUBTOTALPRESU_2">"$#REF!.$F$52"</definedName>
    <definedName name="SUBTOTALPRESU_3">"$#REF!.$F$52"</definedName>
    <definedName name="SUELDO" localSheetId="2">#REF!</definedName>
    <definedName name="SUELDO" localSheetId="3">#REF!</definedName>
    <definedName name="SUELDO" localSheetId="4">#REF!</definedName>
    <definedName name="SUELDO" localSheetId="5">#REF!</definedName>
    <definedName name="SUELDO" localSheetId="6">#REF!</definedName>
    <definedName name="SUELDO" localSheetId="7">#REF!</definedName>
    <definedName name="SUELDO">#REF!</definedName>
    <definedName name="SUELDO_2">"$#REF!.$#REF!$#REF!"</definedName>
    <definedName name="SUELDO_3">"$#REF!.$#REF!$#REF!"</definedName>
    <definedName name="SUMA2N" localSheetId="2">#REF!</definedName>
    <definedName name="SUMA2N" localSheetId="3">#REF!</definedName>
    <definedName name="SUMA2N" localSheetId="4">#REF!</definedName>
    <definedName name="SUMA2N" localSheetId="5">#REF!</definedName>
    <definedName name="SUMA2N" localSheetId="6">#REF!</definedName>
    <definedName name="SUMA2N" localSheetId="7">#REF!</definedName>
    <definedName name="SUMA2N" localSheetId="0">#REF!</definedName>
    <definedName name="SUMA2N">#REF!</definedName>
    <definedName name="SUMA3N" localSheetId="2">#REF!</definedName>
    <definedName name="SUMA3N" localSheetId="3">#REF!</definedName>
    <definedName name="SUMA3N" localSheetId="4">#REF!</definedName>
    <definedName name="SUMA3N" localSheetId="5">#REF!</definedName>
    <definedName name="SUMA3N" localSheetId="6">#REF!</definedName>
    <definedName name="SUMA3N" localSheetId="7">#REF!</definedName>
    <definedName name="SUMA3N" localSheetId="0">#REF!</definedName>
    <definedName name="SUMA3N">#REF!</definedName>
    <definedName name="SUMA4N" localSheetId="2">#REF!</definedName>
    <definedName name="SUMA4N" localSheetId="4">#REF!</definedName>
    <definedName name="SUMA4N" localSheetId="7">#REF!</definedName>
    <definedName name="SUMA4N">#REF!</definedName>
    <definedName name="SUMA5N" localSheetId="2">#REF!</definedName>
    <definedName name="SUMA5N" localSheetId="4">#REF!</definedName>
    <definedName name="SUMA5N" localSheetId="7">#REF!</definedName>
    <definedName name="SUMA5N">#REF!</definedName>
    <definedName name="SUMA6N" localSheetId="2">#REF!</definedName>
    <definedName name="SUMA6N" localSheetId="3">#REF!</definedName>
    <definedName name="SUMA6N" localSheetId="4">#REF!</definedName>
    <definedName name="SUMA6N" localSheetId="5">#REF!</definedName>
    <definedName name="SUMA6N" localSheetId="6">#REF!</definedName>
    <definedName name="SUMA6N" localSheetId="7">#REF!</definedName>
    <definedName name="SUMA6N" localSheetId="0">#REF!</definedName>
    <definedName name="SUMA6N">#REF!</definedName>
    <definedName name="Suministro_y_Regado_de_Tierra_Negra" localSheetId="2">[21]Insumos!#REF!</definedName>
    <definedName name="Suministro_y_Regado_de_Tierra_Negra" localSheetId="3">[21]Insumos!#REF!</definedName>
    <definedName name="Suministro_y_Regado_de_Tierra_Negra" localSheetId="4">[21]Insumos!#REF!</definedName>
    <definedName name="Suministro_y_Regado_de_Tierra_Negra" localSheetId="5">[21]Insumos!#REF!</definedName>
    <definedName name="Suministro_y_Regado_de_Tierra_Negra" localSheetId="6">[21]Insumos!#REF!</definedName>
    <definedName name="Suministro_y_Regado_de_Tierra_Negra" localSheetId="7">[21]Insumos!#REF!</definedName>
    <definedName name="Suministro_y_Regado_de_Tierra_Negra" localSheetId="0">[21]Insumos!#REF!</definedName>
    <definedName name="Suministro_y_Regado_de_Tierra_Negra">[21]Insumos!#REF!</definedName>
    <definedName name="T" localSheetId="2">#REF!</definedName>
    <definedName name="T" localSheetId="3">#REF!</definedName>
    <definedName name="T" localSheetId="4">#REF!</definedName>
    <definedName name="T" localSheetId="5">#REF!</definedName>
    <definedName name="T" localSheetId="6">#REF!</definedName>
    <definedName name="T" localSheetId="7">#REF!</definedName>
    <definedName name="T" localSheetId="0">#REF!</definedName>
    <definedName name="T">#REF!</definedName>
    <definedName name="TABIQUESBAÑOSM2CONTRA" localSheetId="2">#REF!</definedName>
    <definedName name="TABIQUESBAÑOSM2CONTRA" localSheetId="4">#REF!</definedName>
    <definedName name="TABIQUESBAÑOSM2CONTRA" localSheetId="7">#REF!</definedName>
    <definedName name="TABIQUESBAÑOSM2CONTRA">#REF!</definedName>
    <definedName name="TABLA" localSheetId="2">#REF!</definedName>
    <definedName name="TABLA" localSheetId="4">#REF!</definedName>
    <definedName name="TABLA" localSheetId="5">#REF!</definedName>
    <definedName name="TABLA" localSheetId="6">#REF!</definedName>
    <definedName name="TABLA" localSheetId="7">#REF!</definedName>
    <definedName name="TABLA">#REF!</definedName>
    <definedName name="Tabla1" localSheetId="2">#REF!</definedName>
    <definedName name="Tabla1" localSheetId="4">#REF!</definedName>
    <definedName name="TABLA1" localSheetId="5">#REF!</definedName>
    <definedName name="TABLA1" localSheetId="6">#REF!</definedName>
    <definedName name="Tabla1" localSheetId="7">#REF!</definedName>
    <definedName name="Tabla1">#REF!</definedName>
    <definedName name="tablaadicionales">[155]Cubicacion!$A$125:$G$159</definedName>
    <definedName name="TABLAP" localSheetId="2">#REF!</definedName>
    <definedName name="TABLAP" localSheetId="3">#REF!</definedName>
    <definedName name="TABLAP" localSheetId="4">#REF!</definedName>
    <definedName name="TABLAP" localSheetId="5">#REF!</definedName>
    <definedName name="TABLAP" localSheetId="6">#REF!</definedName>
    <definedName name="TABLAP" localSheetId="7">#REF!</definedName>
    <definedName name="TABLAP" localSheetId="0">#REF!</definedName>
    <definedName name="TABLAP">#REF!</definedName>
    <definedName name="TABLAPARTIDAS" localSheetId="2">#REF!</definedName>
    <definedName name="TABLAPARTIDAS" localSheetId="3">#REF!</definedName>
    <definedName name="TABLAPARTIDAS" localSheetId="4">#REF!</definedName>
    <definedName name="TABLAPARTIDAS" localSheetId="5">#REF!</definedName>
    <definedName name="TABLAPARTIDAS" localSheetId="6">#REF!</definedName>
    <definedName name="TABLAPARTIDAS" localSheetId="7">#REF!</definedName>
    <definedName name="TABLAPARTIDAS" localSheetId="0">#REF!</definedName>
    <definedName name="TABLAPARTIDAS">#REF!</definedName>
    <definedName name="TABLESTACADO" localSheetId="2">'[156]Ana.precios un'!#REF!</definedName>
    <definedName name="TABLESTACADO" localSheetId="3">'[156]Ana.precios un'!#REF!</definedName>
    <definedName name="TABLESTACADO" localSheetId="4">'[156]Ana.precios un'!#REF!</definedName>
    <definedName name="TABLESTACADO" localSheetId="5">'[156]Ana.precios un'!#REF!</definedName>
    <definedName name="TABLESTACADO" localSheetId="6">'[156]Ana.precios un'!#REF!</definedName>
    <definedName name="TABLESTACADO" localSheetId="7">'[156]Ana.precios un'!#REF!</definedName>
    <definedName name="TABLESTACADO" localSheetId="0">'[156]Ana.precios un'!#REF!</definedName>
    <definedName name="TABLESTACADO">'[156]Ana.precios un'!#REF!</definedName>
    <definedName name="tablestacas" localSheetId="2">[111]Análisis!#REF!</definedName>
    <definedName name="tablestacas" localSheetId="4">[111]Análisis!#REF!</definedName>
    <definedName name="tablestacas" localSheetId="7">[111]Análisis!#REF!</definedName>
    <definedName name="tablestacas">[111]Análisis!#REF!</definedName>
    <definedName name="TABLETAS" localSheetId="2">[74]Análisis!#REF!</definedName>
    <definedName name="TABLETAS" localSheetId="4">[74]Análisis!#REF!</definedName>
    <definedName name="TABLETAS" localSheetId="7">[74]Análisis!#REF!</definedName>
    <definedName name="TABLETAS">[74]Análisis!#REF!</definedName>
    <definedName name="TABLETAS_2">#N/A</definedName>
    <definedName name="TABLETAS_3">#N/A</definedName>
    <definedName name="TANGIT">'[25]Pu-Sanit.'!$C$130</definedName>
    <definedName name="TANQUEAGUA" localSheetId="2">#REF!</definedName>
    <definedName name="TANQUEAGUA" localSheetId="3">#REF!</definedName>
    <definedName name="TANQUEAGUA" localSheetId="4">#REF!</definedName>
    <definedName name="TANQUEAGUA" localSheetId="5">#REF!</definedName>
    <definedName name="TANQUEAGUA" localSheetId="6">#REF!</definedName>
    <definedName name="TANQUEAGUA" localSheetId="7">#REF!</definedName>
    <definedName name="TANQUEAGUA" localSheetId="0">#REF!</definedName>
    <definedName name="TANQUEAGUA">#REF!</definedName>
    <definedName name="tap">'[34]Pres. '!$E$21</definedName>
    <definedName name="TAPACISALUM2727" localSheetId="2">#REF!</definedName>
    <definedName name="TAPACISALUM2727" localSheetId="3">#REF!</definedName>
    <definedName name="TAPACISALUM2727" localSheetId="4">#REF!</definedName>
    <definedName name="TAPACISALUM2727" localSheetId="5">#REF!</definedName>
    <definedName name="TAPACISALUM2727" localSheetId="6">#REF!</definedName>
    <definedName name="TAPACISALUM2727" localSheetId="7">#REF!</definedName>
    <definedName name="TAPACISALUM2727" localSheetId="0">#REF!</definedName>
    <definedName name="TAPACISALUM2727">#REF!</definedName>
    <definedName name="TAPAINODNAT" localSheetId="2">#REF!</definedName>
    <definedName name="TAPAINODNAT" localSheetId="4">#REF!</definedName>
    <definedName name="TAPAINODNAT" localSheetId="7">#REF!</definedName>
    <definedName name="TAPAINODNAT">#REF!</definedName>
    <definedName name="TAPE" localSheetId="2">#REF!</definedName>
    <definedName name="TAPE" localSheetId="4">#REF!</definedName>
    <definedName name="TAPE" localSheetId="7">#REF!</definedName>
    <definedName name="TAPE">#REF!</definedName>
    <definedName name="TAPE23" localSheetId="2">#REF!</definedName>
    <definedName name="TAPE23" localSheetId="4">#REF!</definedName>
    <definedName name="TAPE23" localSheetId="5">#REF!</definedName>
    <definedName name="TAPE23" localSheetId="6">#REF!</definedName>
    <definedName name="TAPE23" localSheetId="7">#REF!</definedName>
    <definedName name="TAPE23">#REF!</definedName>
    <definedName name="TAPE3M">[35]Materiales!$E$817</definedName>
    <definedName name="Tapete.2.1x0.8.habit." localSheetId="2">#REF!</definedName>
    <definedName name="Tapete.2.1x0.8.habit." localSheetId="3">#REF!</definedName>
    <definedName name="Tapete.2.1x0.8.habit." localSheetId="4">#REF!</definedName>
    <definedName name="Tapete.2.1x0.8.habit." localSheetId="5">#REF!</definedName>
    <definedName name="Tapete.2.1x0.8.habit." localSheetId="6">#REF!</definedName>
    <definedName name="Tapete.2.1x0.8.habit." localSheetId="7">#REF!</definedName>
    <definedName name="Tapete.2.1x0.8.habit.">#REF!</definedName>
    <definedName name="tapetes.1.8x1.1.habit." localSheetId="2">#REF!</definedName>
    <definedName name="tapetes.1.8x1.1.habit." localSheetId="4">#REF!</definedName>
    <definedName name="tapetes.1.8x1.1.habit." localSheetId="7">#REF!</definedName>
    <definedName name="tapetes.1.8x1.1.habit.">#REF!</definedName>
    <definedName name="Tapetes.4.2x2.hall" localSheetId="2">#REF!</definedName>
    <definedName name="Tapetes.4.2x2.hall" localSheetId="4">#REF!</definedName>
    <definedName name="Tapetes.4.2x2.hall" localSheetId="7">#REF!</definedName>
    <definedName name="Tapetes.4.2x2.hall">#REF!</definedName>
    <definedName name="TAPONHHG1" localSheetId="2">#REF!</definedName>
    <definedName name="TAPONHHG1" localSheetId="4">#REF!</definedName>
    <definedName name="TAPONHHG1" localSheetId="5">#REF!</definedName>
    <definedName name="TAPONHHG1" localSheetId="6">#REF!</definedName>
    <definedName name="TAPONHHG1" localSheetId="7">#REF!</definedName>
    <definedName name="TAPONHHG1">#REF!</definedName>
    <definedName name="TAPONHHG112" localSheetId="2">#REF!</definedName>
    <definedName name="TAPONHHG112" localSheetId="4">#REF!</definedName>
    <definedName name="TAPONHHG112" localSheetId="5">#REF!</definedName>
    <definedName name="TAPONHHG112" localSheetId="6">#REF!</definedName>
    <definedName name="TAPONHHG112" localSheetId="7">#REF!</definedName>
    <definedName name="TAPONHHG112">#REF!</definedName>
    <definedName name="TAPONHHG12" localSheetId="2">#REF!</definedName>
    <definedName name="TAPONHHG12" localSheetId="4">#REF!</definedName>
    <definedName name="TAPONHHG12" localSheetId="5">#REF!</definedName>
    <definedName name="TAPONHHG12" localSheetId="6">#REF!</definedName>
    <definedName name="TAPONHHG12" localSheetId="7">#REF!</definedName>
    <definedName name="TAPONHHG12">#REF!</definedName>
    <definedName name="TAPONHHG2" localSheetId="2">#REF!</definedName>
    <definedName name="TAPONHHG2" localSheetId="4">#REF!</definedName>
    <definedName name="TAPONHHG2" localSheetId="5">#REF!</definedName>
    <definedName name="TAPONHHG2" localSheetId="6">#REF!</definedName>
    <definedName name="TAPONHHG2" localSheetId="7">#REF!</definedName>
    <definedName name="TAPONHHG2">#REF!</definedName>
    <definedName name="TAPONHHG2112" localSheetId="2">#REF!</definedName>
    <definedName name="TAPONHHG2112" localSheetId="4">#REF!</definedName>
    <definedName name="TAPONHHG2112" localSheetId="5">#REF!</definedName>
    <definedName name="TAPONHHG2112" localSheetId="6">#REF!</definedName>
    <definedName name="TAPONHHG2112" localSheetId="7">#REF!</definedName>
    <definedName name="TAPONHHG2112">#REF!</definedName>
    <definedName name="TAPONHHG3" localSheetId="2">#REF!</definedName>
    <definedName name="TAPONHHG3" localSheetId="4">#REF!</definedName>
    <definedName name="TAPONHHG3" localSheetId="5">#REF!</definedName>
    <definedName name="TAPONHHG3" localSheetId="6">#REF!</definedName>
    <definedName name="TAPONHHG3" localSheetId="7">#REF!</definedName>
    <definedName name="TAPONHHG3">#REF!</definedName>
    <definedName name="TAPONHHG34" localSheetId="2">#REF!</definedName>
    <definedName name="TAPONHHG34" localSheetId="4">#REF!</definedName>
    <definedName name="TAPONHHG34" localSheetId="5">#REF!</definedName>
    <definedName name="TAPONHHG34" localSheetId="6">#REF!</definedName>
    <definedName name="TAPONHHG34" localSheetId="7">#REF!</definedName>
    <definedName name="TAPONHHG34">#REF!</definedName>
    <definedName name="TAPONHHG4" localSheetId="2">#REF!</definedName>
    <definedName name="TAPONHHG4" localSheetId="4">#REF!</definedName>
    <definedName name="TAPONHHG4" localSheetId="5">#REF!</definedName>
    <definedName name="TAPONHHG4" localSheetId="6">#REF!</definedName>
    <definedName name="TAPONHHG4" localSheetId="7">#REF!</definedName>
    <definedName name="TAPONHHG4">#REF!</definedName>
    <definedName name="TAPONMHG1" localSheetId="2">#REF!</definedName>
    <definedName name="TAPONMHG1" localSheetId="4">#REF!</definedName>
    <definedName name="TAPONMHG1" localSheetId="5">#REF!</definedName>
    <definedName name="TAPONMHG1" localSheetId="6">#REF!</definedName>
    <definedName name="TAPONMHG1" localSheetId="7">#REF!</definedName>
    <definedName name="TAPONMHG1">#REF!</definedName>
    <definedName name="TAPONMHG112" localSheetId="2">#REF!</definedName>
    <definedName name="TAPONMHG112" localSheetId="4">#REF!</definedName>
    <definedName name="TAPONMHG112" localSheetId="5">#REF!</definedName>
    <definedName name="TAPONMHG112" localSheetId="6">#REF!</definedName>
    <definedName name="TAPONMHG112" localSheetId="7">#REF!</definedName>
    <definedName name="TAPONMHG112">#REF!</definedName>
    <definedName name="TAPONMHG12" localSheetId="2">#REF!</definedName>
    <definedName name="TAPONMHG12" localSheetId="4">#REF!</definedName>
    <definedName name="TAPONMHG12" localSheetId="5">#REF!</definedName>
    <definedName name="TAPONMHG12" localSheetId="6">#REF!</definedName>
    <definedName name="TAPONMHG12" localSheetId="7">#REF!</definedName>
    <definedName name="TAPONMHG12">#REF!</definedName>
    <definedName name="TAPONMHG2" localSheetId="2">#REF!</definedName>
    <definedName name="TAPONMHG2" localSheetId="4">#REF!</definedName>
    <definedName name="TAPONMHG2" localSheetId="5">#REF!</definedName>
    <definedName name="TAPONMHG2" localSheetId="6">#REF!</definedName>
    <definedName name="TAPONMHG2" localSheetId="7">#REF!</definedName>
    <definedName name="TAPONMHG2">#REF!</definedName>
    <definedName name="TAPONMHG212" localSheetId="2">#REF!</definedName>
    <definedName name="TAPONMHG212" localSheetId="4">#REF!</definedName>
    <definedName name="TAPONMHG212" localSheetId="5">#REF!</definedName>
    <definedName name="TAPONMHG212" localSheetId="6">#REF!</definedName>
    <definedName name="TAPONMHG212" localSheetId="7">#REF!</definedName>
    <definedName name="TAPONMHG212">#REF!</definedName>
    <definedName name="TAPONMHG3" localSheetId="2">#REF!</definedName>
    <definedName name="TAPONMHG3" localSheetId="4">#REF!</definedName>
    <definedName name="TAPONMHG3" localSheetId="5">#REF!</definedName>
    <definedName name="TAPONMHG3" localSheetId="6">#REF!</definedName>
    <definedName name="TAPONMHG3" localSheetId="7">#REF!</definedName>
    <definedName name="TAPONMHG3">#REF!</definedName>
    <definedName name="TAPONMHG34" localSheetId="2">#REF!</definedName>
    <definedName name="TAPONMHG34" localSheetId="4">#REF!</definedName>
    <definedName name="TAPONMHG34" localSheetId="5">#REF!</definedName>
    <definedName name="TAPONMHG34" localSheetId="6">#REF!</definedName>
    <definedName name="TAPONMHG34" localSheetId="7">#REF!</definedName>
    <definedName name="TAPONMHG34">#REF!</definedName>
    <definedName name="TAPONMHG4" localSheetId="2">#REF!</definedName>
    <definedName name="TAPONMHG4" localSheetId="4">#REF!</definedName>
    <definedName name="TAPONMHG4" localSheetId="5">#REF!</definedName>
    <definedName name="TAPONMHG4" localSheetId="6">#REF!</definedName>
    <definedName name="TAPONMHG4" localSheetId="7">#REF!</definedName>
    <definedName name="TAPONMHG4">#REF!</definedName>
    <definedName name="TAPONREG2" localSheetId="2">#REF!</definedName>
    <definedName name="TAPONREG2" localSheetId="4">#REF!</definedName>
    <definedName name="TAPONREG2" localSheetId="7">#REF!</definedName>
    <definedName name="TAPONREG2">#REF!</definedName>
    <definedName name="TAPONREG3" localSheetId="2">#REF!</definedName>
    <definedName name="TAPONREG3" localSheetId="4">#REF!</definedName>
    <definedName name="TAPONREG3" localSheetId="7">#REF!</definedName>
    <definedName name="TAPONREG3">#REF!</definedName>
    <definedName name="TAPONREG4" localSheetId="2">#REF!</definedName>
    <definedName name="TAPONREG4" localSheetId="4">#REF!</definedName>
    <definedName name="TAPONREG4" localSheetId="7">#REF!</definedName>
    <definedName name="TAPONREG4">#REF!</definedName>
    <definedName name="TARRANC" localSheetId="2">'[25]anal term'!#REF!</definedName>
    <definedName name="TARRANC" localSheetId="4">'[25]anal term'!#REF!</definedName>
    <definedName name="TARRANC" localSheetId="7">'[25]anal term'!#REF!</definedName>
    <definedName name="TARRANC">'[25]anal term'!#REF!</definedName>
    <definedName name="TARUGO" localSheetId="2">#REF!</definedName>
    <definedName name="TARUGO" localSheetId="3">#REF!</definedName>
    <definedName name="TARUGO" localSheetId="4">#REF!</definedName>
    <definedName name="TARUGO" localSheetId="5">#REF!</definedName>
    <definedName name="TARUGO" localSheetId="6">#REF!</definedName>
    <definedName name="TARUGO" localSheetId="7">#REF!</definedName>
    <definedName name="TARUGO" localSheetId="0">#REF!</definedName>
    <definedName name="TARUGO">#REF!</definedName>
    <definedName name="TASA">[157]Insumos!$H$2</definedName>
    <definedName name="tasa.del.dolar" localSheetId="2">#REF!</definedName>
    <definedName name="tasa.del.dolar" localSheetId="3">#REF!</definedName>
    <definedName name="tasa.del.dolar" localSheetId="4">#REF!</definedName>
    <definedName name="tasa.del.dolar" localSheetId="5">#REF!</definedName>
    <definedName name="tasa.del.dolar" localSheetId="6">#REF!</definedName>
    <definedName name="tasa.del.dolar" localSheetId="7">#REF!</definedName>
    <definedName name="tasa.del.dolar">#REF!</definedName>
    <definedName name="Tb_Materiales" localSheetId="2">#REF!</definedName>
    <definedName name="Tb_Materiales" localSheetId="4">#REF!</definedName>
    <definedName name="Tb_Materiales" localSheetId="5">#REF!</definedName>
    <definedName name="Tb_Materiales" localSheetId="6">#REF!</definedName>
    <definedName name="Tb_Materiales" localSheetId="7">#REF!</definedName>
    <definedName name="Tb_Materiales">#REF!</definedName>
    <definedName name="TC" localSheetId="2">#REF!</definedName>
    <definedName name="TC" localSheetId="4">#REF!</definedName>
    <definedName name="TC" localSheetId="7">#REF!</definedName>
    <definedName name="TC">#REF!</definedName>
    <definedName name="TC220V" localSheetId="2">'[25]Ana-elect.'!#REF!</definedName>
    <definedName name="TC220V" localSheetId="4">'[25]Ana-elect.'!#REF!</definedName>
    <definedName name="TC220V" localSheetId="7">'[25]Ana-elect.'!#REF!</definedName>
    <definedName name="TC220V">'[25]Ana-elect.'!#REF!</definedName>
    <definedName name="TCCA">'[158]MANO DE OBRA'!$D$44</definedName>
    <definedName name="TCDE" localSheetId="2">#REF!</definedName>
    <definedName name="TCDE" localSheetId="3">#REF!</definedName>
    <definedName name="TCDE" localSheetId="4">#REF!</definedName>
    <definedName name="TCDE" localSheetId="5">#REF!</definedName>
    <definedName name="TCDE" localSheetId="6">#REF!</definedName>
    <definedName name="TCDE" localSheetId="7">#REF!</definedName>
    <definedName name="TCDE" localSheetId="0">#REF!</definedName>
    <definedName name="TCDE">#REF!</definedName>
    <definedName name="TCEL" localSheetId="2">#REF!</definedName>
    <definedName name="TCEL" localSheetId="4">#REF!</definedName>
    <definedName name="TCEL" localSheetId="7">#REF!</definedName>
    <definedName name="TCEL">#REF!</definedName>
    <definedName name="TCPI" localSheetId="2">#REF!</definedName>
    <definedName name="TCPI" localSheetId="4">#REF!</definedName>
    <definedName name="TCPI" localSheetId="5">#REF!</definedName>
    <definedName name="TCPI" localSheetId="6">#REF!</definedName>
    <definedName name="TCPI" localSheetId="7">#REF!</definedName>
    <definedName name="TCPI">#REF!</definedName>
    <definedName name="TCPL" localSheetId="2">#REF!</definedName>
    <definedName name="TCPL" localSheetId="4">#REF!</definedName>
    <definedName name="TCPL" localSheetId="5">#REF!</definedName>
    <definedName name="TCPL" localSheetId="6">#REF!</definedName>
    <definedName name="TCPL" localSheetId="7">#REF!</definedName>
    <definedName name="TCPL">#REF!</definedName>
    <definedName name="TCVA" localSheetId="2">#REF!</definedName>
    <definedName name="TCVA" localSheetId="4">#REF!</definedName>
    <definedName name="TCVA" localSheetId="5">#REF!</definedName>
    <definedName name="TCVA" localSheetId="6">#REF!</definedName>
    <definedName name="TCVA" localSheetId="7">#REF!</definedName>
    <definedName name="TCVA">#REF!</definedName>
    <definedName name="techo.madera" localSheetId="2">#REF!</definedName>
    <definedName name="techo.madera" localSheetId="4">#REF!</definedName>
    <definedName name="techo.madera" localSheetId="7">#REF!</definedName>
    <definedName name="techo.madera">#REF!</definedName>
    <definedName name="Techo.Madera.Cana" localSheetId="2">#REF!</definedName>
    <definedName name="Techo.Madera.Cana" localSheetId="4">#REF!</definedName>
    <definedName name="Techo.Madera.Cana" localSheetId="7">#REF!</definedName>
    <definedName name="Techo.Madera.Cana">#REF!</definedName>
    <definedName name="Techo.madera.ondulina" localSheetId="2">#REF!</definedName>
    <definedName name="Techo.madera.ondulina" localSheetId="4">#REF!</definedName>
    <definedName name="Techo.madera.ondulina" localSheetId="7">#REF!</definedName>
    <definedName name="Techo.madera.ondulina">#REF!</definedName>
    <definedName name="Techo.Madera.Shingle">[89]Análisis!$N$1024</definedName>
    <definedName name="Techo.MaderayCana" localSheetId="2">#REF!</definedName>
    <definedName name="Techo.MaderayCana" localSheetId="3">#REF!</definedName>
    <definedName name="Techo.MaderayCana" localSheetId="4">#REF!</definedName>
    <definedName name="Techo.MaderayCana" localSheetId="5">#REF!</definedName>
    <definedName name="Techo.MaderayCana" localSheetId="6">#REF!</definedName>
    <definedName name="Techo.MaderayCana" localSheetId="7">#REF!</definedName>
    <definedName name="Techo.MaderayCana">#REF!</definedName>
    <definedName name="Techo.MaderayShingels" localSheetId="2">#REF!</definedName>
    <definedName name="Techo.MaderayShingels" localSheetId="4">#REF!</definedName>
    <definedName name="Techo.MaderayShingels" localSheetId="7">#REF!</definedName>
    <definedName name="Techo.MaderayShingels">#REF!</definedName>
    <definedName name="TECHO_ZINC">[78]Analisis!$F$641</definedName>
    <definedName name="TECHOS" localSheetId="2">#REF!</definedName>
    <definedName name="TECHOS" localSheetId="3">#REF!</definedName>
    <definedName name="TECHOS" localSheetId="4">#REF!</definedName>
    <definedName name="TECHOS" localSheetId="5">#REF!</definedName>
    <definedName name="TECHOS" localSheetId="6">#REF!</definedName>
    <definedName name="TECHOS" localSheetId="7">#REF!</definedName>
    <definedName name="TECHOS" localSheetId="0">#REF!</definedName>
    <definedName name="TECHOS">#REF!</definedName>
    <definedName name="TECHOS_AN" localSheetId="2">#REF!</definedName>
    <definedName name="TECHOS_AN" localSheetId="4">#REF!</definedName>
    <definedName name="TECHOS_AN" localSheetId="7">#REF!</definedName>
    <definedName name="TECHOS_AN">#REF!</definedName>
    <definedName name="TECHOTEJASFFORROCAO" localSheetId="2">#REF!</definedName>
    <definedName name="TECHOTEJASFFORROCAO" localSheetId="4">#REF!</definedName>
    <definedName name="TECHOTEJASFFORROCAO" localSheetId="7">#REF!</definedName>
    <definedName name="TECHOTEJASFFORROCAO">#REF!</definedName>
    <definedName name="TECHOTEJASFFORROCED" localSheetId="2">#REF!</definedName>
    <definedName name="TECHOTEJASFFORROCED" localSheetId="4">#REF!</definedName>
    <definedName name="TECHOTEJASFFORROCED" localSheetId="7">#REF!</definedName>
    <definedName name="TECHOTEJASFFORROCED">#REF!</definedName>
    <definedName name="TECHOTEJASFFORROPINTRA" localSheetId="2">#REF!</definedName>
    <definedName name="TECHOTEJASFFORROPINTRA" localSheetId="4">#REF!</definedName>
    <definedName name="TECHOTEJASFFORROPINTRA" localSheetId="7">#REF!</definedName>
    <definedName name="TECHOTEJASFFORROPINTRA">#REF!</definedName>
    <definedName name="TECHOTEJASFFORROROBBRA" localSheetId="2">#REF!</definedName>
    <definedName name="TECHOTEJASFFORROROBBRA" localSheetId="4">#REF!</definedName>
    <definedName name="TECHOTEJASFFORROROBBRA" localSheetId="7">#REF!</definedName>
    <definedName name="TECHOTEJASFFORROROBBRA">#REF!</definedName>
    <definedName name="TECHOTEJCURVFORROCAO" localSheetId="2">#REF!</definedName>
    <definedName name="TECHOTEJCURVFORROCAO" localSheetId="4">#REF!</definedName>
    <definedName name="TECHOTEJCURVFORROCAO" localSheetId="7">#REF!</definedName>
    <definedName name="TECHOTEJCURVFORROCAO">#REF!</definedName>
    <definedName name="TECHOTEJCURVFORROCED" localSheetId="2">#REF!</definedName>
    <definedName name="TECHOTEJCURVFORROCED" localSheetId="4">#REF!</definedName>
    <definedName name="TECHOTEJCURVFORROCED" localSheetId="7">#REF!</definedName>
    <definedName name="TECHOTEJCURVFORROCED">#REF!</definedName>
    <definedName name="TECHOTEJCURVFORROPINTRA" localSheetId="2">#REF!</definedName>
    <definedName name="TECHOTEJCURVFORROPINTRA" localSheetId="4">#REF!</definedName>
    <definedName name="TECHOTEJCURVFORROPINTRA" localSheetId="7">#REF!</definedName>
    <definedName name="TECHOTEJCURVFORROPINTRA">#REF!</definedName>
    <definedName name="TECHOTEJCURVFORROROBBRA" localSheetId="2">#REF!</definedName>
    <definedName name="TECHOTEJCURVFORROROBBRA" localSheetId="4">#REF!</definedName>
    <definedName name="TECHOTEJCURVFORROROBBRA" localSheetId="7">#REF!</definedName>
    <definedName name="TECHOTEJCURVFORROROBBRA">#REF!</definedName>
    <definedName name="TECHOTEJCURVSOBREFINO" localSheetId="2">#REF!</definedName>
    <definedName name="TECHOTEJCURVSOBREFINO" localSheetId="4">#REF!</definedName>
    <definedName name="TECHOTEJCURVSOBREFINO" localSheetId="7">#REF!</definedName>
    <definedName name="TECHOTEJCURVSOBREFINO">#REF!</definedName>
    <definedName name="TECHOTEJCURVTIJPIN" localSheetId="2">#REF!</definedName>
    <definedName name="TECHOTEJCURVTIJPIN" localSheetId="4">#REF!</definedName>
    <definedName name="TECHOTEJCURVTIJPIN" localSheetId="7">#REF!</definedName>
    <definedName name="TECHOTEJCURVTIJPIN">#REF!</definedName>
    <definedName name="TECHOZIN26TIJPIN" localSheetId="2">#REF!</definedName>
    <definedName name="TECHOZIN26TIJPIN" localSheetId="4">#REF!</definedName>
    <definedName name="TECHOZIN26TIJPIN" localSheetId="7">#REF!</definedName>
    <definedName name="TECHOZIN26TIJPIN">#REF!</definedName>
    <definedName name="TECYESO" localSheetId="2">#REF!</definedName>
    <definedName name="TECYESO" localSheetId="4">#REF!</definedName>
    <definedName name="TECYESO" localSheetId="7">#REF!</definedName>
    <definedName name="TECYESO">#REF!</definedName>
    <definedName name="tee_pp_0.5">[75]PRECIOS!$E$29</definedName>
    <definedName name="tee_pp_1">[75]PRECIOS!$E$28</definedName>
    <definedName name="tee_pp_1.5">[75]PRECIOS!$E$27</definedName>
    <definedName name="tee_pp_2">[75]PRECIOS!$E$26</definedName>
    <definedName name="TEE1_2HG">[35]Materiales!$E$464</definedName>
    <definedName name="TEECPVC12" localSheetId="2">#REF!</definedName>
    <definedName name="TEECPVC12" localSheetId="3">#REF!</definedName>
    <definedName name="TEECPVC12" localSheetId="4">#REF!</definedName>
    <definedName name="TEECPVC12" localSheetId="5">#REF!</definedName>
    <definedName name="TEECPVC12" localSheetId="6">#REF!</definedName>
    <definedName name="TEECPVC12" localSheetId="7">#REF!</definedName>
    <definedName name="TEECPVC12" localSheetId="0">#REF!</definedName>
    <definedName name="TEECPVC12">#REF!</definedName>
    <definedName name="TEECPVC34" localSheetId="2">#REF!</definedName>
    <definedName name="TEECPVC34" localSheetId="4">#REF!</definedName>
    <definedName name="TEECPVC34" localSheetId="7">#REF!</definedName>
    <definedName name="TEECPVC34">#REF!</definedName>
    <definedName name="TEEHG1" localSheetId="2">#REF!</definedName>
    <definedName name="TEEHG1" localSheetId="4">#REF!</definedName>
    <definedName name="TEEHG1" localSheetId="7">#REF!</definedName>
    <definedName name="TEEHG1">#REF!</definedName>
    <definedName name="TEEHG112" localSheetId="2">#REF!</definedName>
    <definedName name="TEEHG112" localSheetId="4">#REF!</definedName>
    <definedName name="TEEHG112" localSheetId="7">#REF!</definedName>
    <definedName name="TEEHG112">#REF!</definedName>
    <definedName name="TEEHG12" localSheetId="2">#REF!</definedName>
    <definedName name="TEEHG12" localSheetId="4">#REF!</definedName>
    <definedName name="TEEHG12" localSheetId="7">#REF!</definedName>
    <definedName name="TEEHG12">#REF!</definedName>
    <definedName name="TEEHG125" localSheetId="2">#REF!</definedName>
    <definedName name="TEEHG125" localSheetId="4">#REF!</definedName>
    <definedName name="TEEHG125" localSheetId="5">#REF!</definedName>
    <definedName name="TEEHG125" localSheetId="6">#REF!</definedName>
    <definedName name="TEEHG125" localSheetId="7">#REF!</definedName>
    <definedName name="TEEHG125">#REF!</definedName>
    <definedName name="TEEHG2" localSheetId="2">#REF!</definedName>
    <definedName name="TEEHG2" localSheetId="4">#REF!</definedName>
    <definedName name="TEEHG2" localSheetId="7">#REF!</definedName>
    <definedName name="TEEHG2">#REF!</definedName>
    <definedName name="TEEHG212" localSheetId="2">#REF!</definedName>
    <definedName name="TEEHG212" localSheetId="4">#REF!</definedName>
    <definedName name="TEEHG212" localSheetId="7">#REF!</definedName>
    <definedName name="TEEHG212">#REF!</definedName>
    <definedName name="TEEHG3" localSheetId="2">#REF!</definedName>
    <definedName name="TEEHG3" localSheetId="4">#REF!</definedName>
    <definedName name="TEEHG3" localSheetId="7">#REF!</definedName>
    <definedName name="TEEHG3">#REF!</definedName>
    <definedName name="TEEHG34" localSheetId="2">#REF!</definedName>
    <definedName name="TEEHG34" localSheetId="4">#REF!</definedName>
    <definedName name="TEEHG34" localSheetId="7">#REF!</definedName>
    <definedName name="TEEHG34">#REF!</definedName>
    <definedName name="TEEHG4" localSheetId="2">#REF!</definedName>
    <definedName name="TEEHG4" localSheetId="4">#REF!</definedName>
    <definedName name="TEEHG4" localSheetId="7">#REF!</definedName>
    <definedName name="TEEHG4">#REF!</definedName>
    <definedName name="TEEPVCDREN2X2" localSheetId="2">#REF!</definedName>
    <definedName name="TEEPVCDREN2X2" localSheetId="4">#REF!</definedName>
    <definedName name="TEEPVCDREN2X2" localSheetId="7">#REF!</definedName>
    <definedName name="TEEPVCDREN2X2">#REF!</definedName>
    <definedName name="TEEPVCDREN3X2" localSheetId="2">#REF!</definedName>
    <definedName name="TEEPVCDREN3X2" localSheetId="4">#REF!</definedName>
    <definedName name="TEEPVCDREN3X2" localSheetId="7">#REF!</definedName>
    <definedName name="TEEPVCDREN3X2">#REF!</definedName>
    <definedName name="TEEPVCDREN3X3" localSheetId="2">#REF!</definedName>
    <definedName name="TEEPVCDREN3X3" localSheetId="4">#REF!</definedName>
    <definedName name="TEEPVCDREN3X3" localSheetId="7">#REF!</definedName>
    <definedName name="TEEPVCDREN3X3">#REF!</definedName>
    <definedName name="TEEPVCDREN4X2" localSheetId="2">#REF!</definedName>
    <definedName name="TEEPVCDREN4X2" localSheetId="4">#REF!</definedName>
    <definedName name="TEEPVCDREN4X2" localSheetId="7">#REF!</definedName>
    <definedName name="TEEPVCDREN4X2">#REF!</definedName>
    <definedName name="TEEPVCDREN4X3" localSheetId="2">#REF!</definedName>
    <definedName name="TEEPVCDREN4X3" localSheetId="4">#REF!</definedName>
    <definedName name="TEEPVCDREN4X3" localSheetId="7">#REF!</definedName>
    <definedName name="TEEPVCDREN4X3">#REF!</definedName>
    <definedName name="TEEPVCDREN4X4" localSheetId="2">#REF!</definedName>
    <definedName name="TEEPVCDREN4X4" localSheetId="4">#REF!</definedName>
    <definedName name="TEEPVCDREN4X4" localSheetId="7">#REF!</definedName>
    <definedName name="TEEPVCDREN4X4">#REF!</definedName>
    <definedName name="TEEPVCDREN6X3" localSheetId="2">#REF!</definedName>
    <definedName name="TEEPVCDREN6X3" localSheetId="4">#REF!</definedName>
    <definedName name="TEEPVCDREN6X3" localSheetId="7">#REF!</definedName>
    <definedName name="TEEPVCDREN6X3">#REF!</definedName>
    <definedName name="TEEPVCDREN6X4" localSheetId="2">#REF!</definedName>
    <definedName name="TEEPVCDREN6X4" localSheetId="4">#REF!</definedName>
    <definedName name="TEEPVCDREN6X4" localSheetId="7">#REF!</definedName>
    <definedName name="TEEPVCDREN6X4">#REF!</definedName>
    <definedName name="TEEPVCDREN6X6" localSheetId="2">#REF!</definedName>
    <definedName name="TEEPVCDREN6X6" localSheetId="4">#REF!</definedName>
    <definedName name="TEEPVCDREN6X6" localSheetId="7">#REF!</definedName>
    <definedName name="TEEPVCDREN6X6">#REF!</definedName>
    <definedName name="TEEPVCPRES1" localSheetId="2">#REF!</definedName>
    <definedName name="TEEPVCPRES1" localSheetId="4">#REF!</definedName>
    <definedName name="TEEPVCPRES1" localSheetId="7">#REF!</definedName>
    <definedName name="TEEPVCPRES1">#REF!</definedName>
    <definedName name="TEEPVCPRES112" localSheetId="2">#REF!</definedName>
    <definedName name="TEEPVCPRES112" localSheetId="4">#REF!</definedName>
    <definedName name="TEEPVCPRES112" localSheetId="7">#REF!</definedName>
    <definedName name="TEEPVCPRES112">#REF!</definedName>
    <definedName name="TEEPVCPRES12" localSheetId="2">#REF!</definedName>
    <definedName name="TEEPVCPRES12" localSheetId="4">#REF!</definedName>
    <definedName name="TEEPVCPRES12" localSheetId="7">#REF!</definedName>
    <definedName name="TEEPVCPRES12">#REF!</definedName>
    <definedName name="TEEPVCPRES2" localSheetId="2">#REF!</definedName>
    <definedName name="TEEPVCPRES2" localSheetId="4">#REF!</definedName>
    <definedName name="TEEPVCPRES2" localSheetId="7">#REF!</definedName>
    <definedName name="TEEPVCPRES2">#REF!</definedName>
    <definedName name="TEEPVCPRES3" localSheetId="2">#REF!</definedName>
    <definedName name="TEEPVCPRES3" localSheetId="4">#REF!</definedName>
    <definedName name="TEEPVCPRES3" localSheetId="7">#REF!</definedName>
    <definedName name="TEEPVCPRES3">#REF!</definedName>
    <definedName name="TEEPVCPRES34" localSheetId="2">#REF!</definedName>
    <definedName name="TEEPVCPRES34" localSheetId="4">#REF!</definedName>
    <definedName name="TEEPVCPRES34" localSheetId="7">#REF!</definedName>
    <definedName name="TEEPVCPRES34">#REF!</definedName>
    <definedName name="TEEPVCPRES4" localSheetId="2">#REF!</definedName>
    <definedName name="TEEPVCPRES4" localSheetId="4">#REF!</definedName>
    <definedName name="TEEPVCPRES4" localSheetId="7">#REF!</definedName>
    <definedName name="TEEPVCPRES4">#REF!</definedName>
    <definedName name="TEEPVCPRES6" localSheetId="2">#REF!</definedName>
    <definedName name="TEEPVCPRES6" localSheetId="4">#REF!</definedName>
    <definedName name="TEEPVCPRES6" localSheetId="7">#REF!</definedName>
    <definedName name="TEEPVCPRES6">#REF!</definedName>
    <definedName name="TEFLON" localSheetId="2">#REF!</definedName>
    <definedName name="TEFLON" localSheetId="3">#REF!</definedName>
    <definedName name="TEFLON" localSheetId="4">#REF!</definedName>
    <definedName name="TEFLON" localSheetId="5">#REF!</definedName>
    <definedName name="TEFLON" localSheetId="6">#REF!</definedName>
    <definedName name="TEFLON" localSheetId="7">#REF!</definedName>
    <definedName name="TEFLON" localSheetId="0">#REF!</definedName>
    <definedName name="TEFLON">#REF!</definedName>
    <definedName name="TEJA" localSheetId="3">[5]Mat!$D$95</definedName>
    <definedName name="TEJA" localSheetId="4">[5]Mat!$D$95</definedName>
    <definedName name="TEJA" localSheetId="5">[5]Mat!$D$95</definedName>
    <definedName name="TEJA" localSheetId="6">[5]Mat!$D$95</definedName>
    <definedName name="TEJA" localSheetId="7">[5]Mat!$D$95</definedName>
    <definedName name="TEJA" localSheetId="0">[5]Mat!$D$95</definedName>
    <definedName name="TEJA">[6]Mat!$D$95</definedName>
    <definedName name="TEJAASFINST" localSheetId="2">#REF!</definedName>
    <definedName name="TEJAASFINST" localSheetId="3">#REF!</definedName>
    <definedName name="TEJAASFINST" localSheetId="4">#REF!</definedName>
    <definedName name="TEJAASFINST" localSheetId="5">#REF!</definedName>
    <definedName name="TEJAASFINST" localSheetId="6">#REF!</definedName>
    <definedName name="TEJAASFINST" localSheetId="7">#REF!</definedName>
    <definedName name="TEJAASFINST" localSheetId="0">#REF!</definedName>
    <definedName name="TEJAASFINST">#REF!</definedName>
    <definedName name="Tejas.en.techo">[60]Análisis!$D$365</definedName>
    <definedName name="tejas.hispaniola" localSheetId="2">#REF!</definedName>
    <definedName name="tejas.hispaniola" localSheetId="3">#REF!</definedName>
    <definedName name="tejas.hispaniola" localSheetId="4">#REF!</definedName>
    <definedName name="tejas.hispaniola" localSheetId="5">#REF!</definedName>
    <definedName name="tejas.hispaniola" localSheetId="6">#REF!</definedName>
    <definedName name="tejas.hispaniola" localSheetId="7">#REF!</definedName>
    <definedName name="tejas.hispaniola">#REF!</definedName>
    <definedName name="TELJAGS" localSheetId="2">#REF!</definedName>
    <definedName name="TELJAGS" localSheetId="4">#REF!</definedName>
    <definedName name="TELJAGS" localSheetId="7">#REF!</definedName>
    <definedName name="TELJAGS">#REF!</definedName>
    <definedName name="TERM" localSheetId="2">#REF!</definedName>
    <definedName name="TERM" localSheetId="4">#REF!</definedName>
    <definedName name="TERM" localSheetId="7">#REF!</definedName>
    <definedName name="TERM">#REF!</definedName>
    <definedName name="Term.Superficie.Horm." localSheetId="2">#REF!</definedName>
    <definedName name="Term.Superficie.Horm." localSheetId="4">#REF!</definedName>
    <definedName name="Term.Superficie.Horm." localSheetId="7">#REF!</definedName>
    <definedName name="Term.Superficie.Horm.">#REF!</definedName>
    <definedName name="THINN">[35]Materiales!$E$46</definedName>
    <definedName name="THINNER" localSheetId="2">#REF!</definedName>
    <definedName name="THINNER" localSheetId="3">#REF!</definedName>
    <definedName name="THINNER" localSheetId="4">#REF!</definedName>
    <definedName name="THINNER" localSheetId="5">#REF!</definedName>
    <definedName name="THINNER" localSheetId="6">#REF!</definedName>
    <definedName name="THINNER" localSheetId="7">#REF!</definedName>
    <definedName name="THINNER" localSheetId="0">#REF!</definedName>
    <definedName name="THINNER">#REF!</definedName>
    <definedName name="tie" localSheetId="2">[111]Análisis!#REF!</definedName>
    <definedName name="tie" localSheetId="3">[111]Análisis!#REF!</definedName>
    <definedName name="tie" localSheetId="4">[111]Análisis!#REF!</definedName>
    <definedName name="tie" localSheetId="5">[111]Análisis!#REF!</definedName>
    <definedName name="tie" localSheetId="6">[111]Análisis!#REF!</definedName>
    <definedName name="tie" localSheetId="7">[111]Análisis!#REF!</definedName>
    <definedName name="tie" localSheetId="0">[111]Análisis!#REF!</definedName>
    <definedName name="tie">[111]Análisis!#REF!</definedName>
    <definedName name="TIERRAS" localSheetId="2">#REF!</definedName>
    <definedName name="TIERRAS" localSheetId="3">#REF!</definedName>
    <definedName name="TIERRAS" localSheetId="4">#REF!</definedName>
    <definedName name="TIERRAS" localSheetId="5">#REF!</definedName>
    <definedName name="TIERRAS" localSheetId="6">#REF!</definedName>
    <definedName name="TIERRAS" localSheetId="7">#REF!</definedName>
    <definedName name="TIERRAS">#REF!</definedName>
    <definedName name="TIJERILLAMETALICAPARATECHOS" localSheetId="2">'[86]ANALISIS HORMIGON ARMADO'!#REF!</definedName>
    <definedName name="TIJERILLAMETALICAPARATECHOS" localSheetId="3">'[86]ANALISIS HORMIGON ARMADO'!#REF!</definedName>
    <definedName name="TIJERILLAMETALICAPARATECHOS" localSheetId="4">'[86]ANALISIS HORMIGON ARMADO'!#REF!</definedName>
    <definedName name="TIJERILLAMETALICAPARATECHOS" localSheetId="5">'[86]ANALISIS HORMIGON ARMADO'!#REF!</definedName>
    <definedName name="TIJERILLAMETALICAPARATECHOS" localSheetId="6">'[86]ANALISIS HORMIGON ARMADO'!#REF!</definedName>
    <definedName name="TIJERILLAMETALICAPARATECHOS" localSheetId="7">'[86]ANALISIS HORMIGON ARMADO'!#REF!</definedName>
    <definedName name="TIJERILLAMETALICAPARATECHOS">'[86]ANALISIS HORMIGON ARMADO'!#REF!</definedName>
    <definedName name="TINACOS" localSheetId="2">#REF!</definedName>
    <definedName name="TINACOS" localSheetId="3">#REF!</definedName>
    <definedName name="TINACOS" localSheetId="4">#REF!</definedName>
    <definedName name="TINACOS" localSheetId="5">#REF!</definedName>
    <definedName name="TINACOS" localSheetId="6">#REF!</definedName>
    <definedName name="TINACOS" localSheetId="7">#REF!</definedName>
    <definedName name="TINACOS" localSheetId="0">#REF!</definedName>
    <definedName name="TINACOS">#REF!</definedName>
    <definedName name="_xlnm.Print_Titles" localSheetId="1">'LOTE I'!$1:$7</definedName>
    <definedName name="_xlnm.Print_Titles" localSheetId="2">'LOTE II'!$1:$7</definedName>
    <definedName name="_xlnm.Print_Titles" localSheetId="3">'LOTE III'!$2:$8</definedName>
    <definedName name="_xlnm.Print_Titles" localSheetId="4">'LOTE IV'!$2:$8</definedName>
    <definedName name="_xlnm.Print_Titles" localSheetId="5">'LOTE V'!$2:$8</definedName>
    <definedName name="_xlnm.Print_Titles" localSheetId="6">'LOTE VI'!$2:$8</definedName>
    <definedName name="_xlnm.Print_Titles" localSheetId="7">'LOTE VII'!$2:$8</definedName>
    <definedName name="_xlnm.Print_Titles" localSheetId="0">RESUMEN!$1:$3</definedName>
    <definedName name="_xlnm.Print_Titles">#REF!</definedName>
    <definedName name="TL_TABLE" localSheetId="2">#REF!</definedName>
    <definedName name="TL_TABLE" localSheetId="4">#REF!</definedName>
    <definedName name="TL_TABLE" localSheetId="7">#REF!</definedName>
    <definedName name="TL_TABLE">#REF!</definedName>
    <definedName name="TNC" localSheetId="2">#REF!</definedName>
    <definedName name="TNC" localSheetId="3">#REF!</definedName>
    <definedName name="TNC" localSheetId="4">#REF!</definedName>
    <definedName name="TNC" localSheetId="5">#REF!</definedName>
    <definedName name="TNC" localSheetId="6">#REF!</definedName>
    <definedName name="TNC" localSheetId="7">#REF!</definedName>
    <definedName name="TNC" localSheetId="0">#REF!</definedName>
    <definedName name="TNC">#REF!</definedName>
    <definedName name="TNCCA">'[158]MANO DE OBRA'!$D$51</definedName>
    <definedName name="TNCDE" localSheetId="2">#REF!</definedName>
    <definedName name="TNCDE" localSheetId="3">#REF!</definedName>
    <definedName name="TNCDE" localSheetId="4">#REF!</definedName>
    <definedName name="TNCDE" localSheetId="5">#REF!</definedName>
    <definedName name="TNCDE" localSheetId="6">#REF!</definedName>
    <definedName name="TNCDE" localSheetId="7">#REF!</definedName>
    <definedName name="TNCDE" localSheetId="0">#REF!</definedName>
    <definedName name="TNCDE">#REF!</definedName>
    <definedName name="TNCEL" localSheetId="2">#REF!</definedName>
    <definedName name="TNCEL" localSheetId="4">#REF!</definedName>
    <definedName name="TNCEL" localSheetId="5">#REF!</definedName>
    <definedName name="TNCEL" localSheetId="6">#REF!</definedName>
    <definedName name="TNCEL" localSheetId="7">#REF!</definedName>
    <definedName name="TNCEL">#REF!</definedName>
    <definedName name="TNCPI" localSheetId="2">#REF!</definedName>
    <definedName name="TNCPI" localSheetId="4">#REF!</definedName>
    <definedName name="TNCPI" localSheetId="5">#REF!</definedName>
    <definedName name="TNCPI" localSheetId="6">#REF!</definedName>
    <definedName name="TNCPI" localSheetId="7">#REF!</definedName>
    <definedName name="TNCPI">#REF!</definedName>
    <definedName name="TNCPL" localSheetId="2">#REF!</definedName>
    <definedName name="TNCPL" localSheetId="4">#REF!</definedName>
    <definedName name="TNCPL" localSheetId="5">#REF!</definedName>
    <definedName name="TNCPL" localSheetId="6">#REF!</definedName>
    <definedName name="TNCPL" localSheetId="7">#REF!</definedName>
    <definedName name="TNCPL">#REF!</definedName>
    <definedName name="TNCVA" localSheetId="2">#REF!</definedName>
    <definedName name="TNCVA" localSheetId="4">#REF!</definedName>
    <definedName name="TNCVA" localSheetId="5">#REF!</definedName>
    <definedName name="TNCVA" localSheetId="6">#REF!</definedName>
    <definedName name="TNCVA" localSheetId="7">#REF!</definedName>
    <definedName name="TNCVA">#REF!</definedName>
    <definedName name="TO" localSheetId="2">[3]A!#REF!</definedName>
    <definedName name="TO" localSheetId="3">[3]A!#REF!</definedName>
    <definedName name="TO" localSheetId="4">[3]A!#REF!</definedName>
    <definedName name="TO" localSheetId="5">[3]A!#REF!</definedName>
    <definedName name="TO" localSheetId="6">[3]A!#REF!</definedName>
    <definedName name="TO" localSheetId="7">[3]A!#REF!</definedName>
    <definedName name="TO" localSheetId="0">[3]A!#REF!</definedName>
    <definedName name="TO">[3]A!#REF!</definedName>
    <definedName name="Toallero" localSheetId="2">#REF!</definedName>
    <definedName name="Toallero" localSheetId="3">#REF!</definedName>
    <definedName name="Toallero" localSheetId="4">#REF!</definedName>
    <definedName name="Toallero" localSheetId="5">#REF!</definedName>
    <definedName name="Toallero" localSheetId="6">#REF!</definedName>
    <definedName name="Toallero" localSheetId="7">#REF!</definedName>
    <definedName name="Toallero">#REF!</definedName>
    <definedName name="Tolas" localSheetId="2">#REF!</definedName>
    <definedName name="Tolas" localSheetId="4">#REF!</definedName>
    <definedName name="Tolas" localSheetId="7">#REF!</definedName>
    <definedName name="Tolas">#REF!</definedName>
    <definedName name="Tolas_2">"$#REF!.$B$13"</definedName>
    <definedName name="Tolas_3">"$#REF!.$B$13"</definedName>
    <definedName name="toma" localSheetId="2">'[34]Pres. '!#REF!</definedName>
    <definedName name="toma" localSheetId="3">'[34]Pres. '!#REF!</definedName>
    <definedName name="toma" localSheetId="4">'[34]Pres. '!#REF!</definedName>
    <definedName name="toma" localSheetId="5">'[34]Pres. '!#REF!</definedName>
    <definedName name="toma" localSheetId="6">'[34]Pres. '!#REF!</definedName>
    <definedName name="toma" localSheetId="7">'[34]Pres. '!#REF!</definedName>
    <definedName name="toma" localSheetId="0">'[34]Pres. '!#REF!</definedName>
    <definedName name="toma">'[34]Pres. '!#REF!</definedName>
    <definedName name="tomac" localSheetId="2">'[34]Pres. '!#REF!</definedName>
    <definedName name="tomac" localSheetId="3">'[34]Pres. '!#REF!</definedName>
    <definedName name="tomac" localSheetId="4">'[34]Pres. '!#REF!</definedName>
    <definedName name="tomac" localSheetId="5">'[34]Pres. '!#REF!</definedName>
    <definedName name="tomac" localSheetId="6">'[34]Pres. '!#REF!</definedName>
    <definedName name="tomac" localSheetId="7">'[34]Pres. '!#REF!</definedName>
    <definedName name="tomac">'[34]Pres. '!#REF!</definedName>
    <definedName name="tomac110">[71]Analisis!$E$1042</definedName>
    <definedName name="TOMACORRIENTE110">[35]Materiales!$E$822</definedName>
    <definedName name="TOMACORRIENTE220">[35]Materiales!$E$823</definedName>
    <definedName name="tomc220">[71]Analisis!$E$1054</definedName>
    <definedName name="tony" localSheetId="2">[150]Presupuesto!#REF!</definedName>
    <definedName name="tony" localSheetId="3">[150]Presupuesto!#REF!</definedName>
    <definedName name="tony" localSheetId="4">[150]Presupuesto!#REF!</definedName>
    <definedName name="tony" localSheetId="5">[150]Presupuesto!#REF!</definedName>
    <definedName name="tony" localSheetId="6">[150]Presupuesto!#REF!</definedName>
    <definedName name="tony" localSheetId="7">[150]Presupuesto!#REF!</definedName>
    <definedName name="tony" localSheetId="0">[150]Presupuesto!#REF!</definedName>
    <definedName name="tony">[150]Presupuesto!#REF!</definedName>
    <definedName name="Tope" localSheetId="2">#REF!</definedName>
    <definedName name="Tope" localSheetId="3">#REF!</definedName>
    <definedName name="Tope" localSheetId="4">#REF!</definedName>
    <definedName name="Tope" localSheetId="5">#REF!</definedName>
    <definedName name="Tope" localSheetId="6">#REF!</definedName>
    <definedName name="Tope" localSheetId="7">#REF!</definedName>
    <definedName name="Tope">#REF!</definedName>
    <definedName name="tope.marmol" localSheetId="2">#REF!</definedName>
    <definedName name="tope.marmol" localSheetId="4">#REF!</definedName>
    <definedName name="tope.marmol" localSheetId="7">#REF!</definedName>
    <definedName name="tope.marmol">#REF!</definedName>
    <definedName name="tope.marmol.p2">[99]Insumos!$C$207</definedName>
    <definedName name="Tope_de_Marmolite_C_Normal" localSheetId="2">[21]Insumos!#REF!</definedName>
    <definedName name="Tope_de_Marmolite_C_Normal" localSheetId="3">[21]Insumos!#REF!</definedName>
    <definedName name="Tope_de_Marmolite_C_Normal" localSheetId="4">[21]Insumos!#REF!</definedName>
    <definedName name="Tope_de_Marmolite_C_Normal" localSheetId="5">[21]Insumos!#REF!</definedName>
    <definedName name="Tope_de_Marmolite_C_Normal" localSheetId="6">[21]Insumos!#REF!</definedName>
    <definedName name="Tope_de_Marmolite_C_Normal" localSheetId="7">[21]Insumos!#REF!</definedName>
    <definedName name="Tope_de_Marmolite_C_Normal" localSheetId="0">[21]Insumos!#REF!</definedName>
    <definedName name="Tope_de_Marmolite_C_Normal">[21]Insumos!#REF!</definedName>
    <definedName name="TOPEMARMOLITE" localSheetId="2">#REF!</definedName>
    <definedName name="TOPEMARMOLITE" localSheetId="3">#REF!</definedName>
    <definedName name="TOPEMARMOLITE" localSheetId="4">#REF!</definedName>
    <definedName name="TOPEMARMOLITE" localSheetId="5">#REF!</definedName>
    <definedName name="TOPEMARMOLITE" localSheetId="6">#REF!</definedName>
    <definedName name="TOPEMARMOLITE" localSheetId="7">#REF!</definedName>
    <definedName name="TOPEMARMOLITE" localSheetId="0">#REF!</definedName>
    <definedName name="TOPEMARMOLITE">#REF!</definedName>
    <definedName name="Topes.Asumido" localSheetId="2">#REF!</definedName>
    <definedName name="Topes.Asumido" localSheetId="4">#REF!</definedName>
    <definedName name="Topes.Asumido" localSheetId="7">#REF!</definedName>
    <definedName name="Topes.Asumido">#REF!</definedName>
    <definedName name="Topes.Baños" localSheetId="2">#REF!</definedName>
    <definedName name="Topes.Baños" localSheetId="4">#REF!</definedName>
    <definedName name="Topes.Baños" localSheetId="7">#REF!</definedName>
    <definedName name="Topes.Baños">#REF!</definedName>
    <definedName name="Topes.bar" localSheetId="2">#REF!</definedName>
    <definedName name="Topes.bar" localSheetId="4">#REF!</definedName>
    <definedName name="Topes.bar" localSheetId="7">#REF!</definedName>
    <definedName name="Topes.bar">#REF!</definedName>
    <definedName name="toping.5cm" localSheetId="2">#REF!</definedName>
    <definedName name="toping.5cm" localSheetId="4">#REF!</definedName>
    <definedName name="toping.5cm" localSheetId="7">#REF!</definedName>
    <definedName name="toping.5cm">#REF!</definedName>
    <definedName name="TOPOG" localSheetId="2">#REF!</definedName>
    <definedName name="TOPOG" localSheetId="4">#REF!</definedName>
    <definedName name="TOPOG" localSheetId="7">#REF!</definedName>
    <definedName name="TOPOG">#REF!</definedName>
    <definedName name="TOPOGRAFIA" localSheetId="2">[74]Análisis!#REF!</definedName>
    <definedName name="TOPOGRAFIA" localSheetId="4">[74]Análisis!#REF!</definedName>
    <definedName name="TOPOGRAFIA" localSheetId="7">[74]Análisis!#REF!</definedName>
    <definedName name="TOPOGRAFIA">[74]Análisis!#REF!</definedName>
    <definedName name="TOPOGRAFIA_2">#N/A</definedName>
    <definedName name="TOPOGRAFIA_3">#N/A</definedName>
    <definedName name="TOPPING" localSheetId="2">#REF!</definedName>
    <definedName name="TOPPING" localSheetId="3">#REF!</definedName>
    <definedName name="TOPPING" localSheetId="4">#REF!</definedName>
    <definedName name="TOPPING" localSheetId="5">#REF!</definedName>
    <definedName name="TOPPING" localSheetId="6">#REF!</definedName>
    <definedName name="TOPPING" localSheetId="7">#REF!</definedName>
    <definedName name="TOPPING">#REF!</definedName>
    <definedName name="TORN3X38" localSheetId="2">#REF!</definedName>
    <definedName name="TORN3X38" localSheetId="4">#REF!</definedName>
    <definedName name="TORN3X38" localSheetId="7">#REF!</definedName>
    <definedName name="TORN3X38">#REF!</definedName>
    <definedName name="TORNILLO" localSheetId="2">#REF!</definedName>
    <definedName name="TORNILLO" localSheetId="4">#REF!</definedName>
    <definedName name="TORNILLO" localSheetId="7">#REF!</definedName>
    <definedName name="TORNILLO">#REF!</definedName>
    <definedName name="TORNILLOINODORO">[43]Materiales!$E$600</definedName>
    <definedName name="tornillos">[95]Insumos!$L$34</definedName>
    <definedName name="TORNILLOS_2">"$#REF!.$B$#REF!"</definedName>
    <definedName name="TORNILLOS_3">"$#REF!.$B$#REF!"</definedName>
    <definedName name="Tornillos_5_x3_8" localSheetId="2">[57]Insumos!#REF!</definedName>
    <definedName name="Tornillos_5_x3_8" localSheetId="3">[57]Insumos!#REF!</definedName>
    <definedName name="Tornillos_5_x3_8" localSheetId="4">[57]Insumos!#REF!</definedName>
    <definedName name="Tornillos_5_x3_8" localSheetId="5">[57]Insumos!#REF!</definedName>
    <definedName name="Tornillos_5_x3_8" localSheetId="6">[57]Insumos!#REF!</definedName>
    <definedName name="Tornillos_5_x3_8" localSheetId="7">[57]Insumos!#REF!</definedName>
    <definedName name="Tornillos_5_x3_8" localSheetId="0">[57]Insumos!#REF!</definedName>
    <definedName name="Tornillos_5_x3_8">[57]Insumos!#REF!</definedName>
    <definedName name="Tornillos_5_x3_8_2">#N/A</definedName>
    <definedName name="Tornillos_5_x3_8_3">#N/A</definedName>
    <definedName name="TORNILLOSFIJARARAN" localSheetId="2">#REF!</definedName>
    <definedName name="TORNILLOSFIJARARAN" localSheetId="3">#REF!</definedName>
    <definedName name="TORNILLOSFIJARARAN" localSheetId="4">#REF!</definedName>
    <definedName name="TORNILLOSFIJARARAN" localSheetId="5">#REF!</definedName>
    <definedName name="TORNILLOSFIJARARAN" localSheetId="6">#REF!</definedName>
    <definedName name="TORNILLOSFIJARARAN" localSheetId="7">#REF!</definedName>
    <definedName name="TORNILLOSFIJARARAN" localSheetId="0">#REF!</definedName>
    <definedName name="TORNILLOSFIJARARAN">#REF!</definedName>
    <definedName name="torta.de.piso.7cm" localSheetId="2">#REF!</definedName>
    <definedName name="torta.de.piso.7cm" localSheetId="4">#REF!</definedName>
    <definedName name="torta.de.piso.7cm" localSheetId="7">#REF!</definedName>
    <definedName name="torta.de.piso.7cm">#REF!</definedName>
    <definedName name="torta.piso.10cm" localSheetId="2">#REF!</definedName>
    <definedName name="torta.piso.10cm" localSheetId="4">#REF!</definedName>
    <definedName name="torta.piso.10cm" localSheetId="7">#REF!</definedName>
    <definedName name="torta.piso.10cm">#REF!</definedName>
    <definedName name="Tosca" localSheetId="2">[21]Insumos!#REF!</definedName>
    <definedName name="Tosca" localSheetId="3">[21]Insumos!#REF!</definedName>
    <definedName name="Tosca" localSheetId="4">[21]Insumos!#REF!</definedName>
    <definedName name="Tosca" localSheetId="5">[21]Insumos!#REF!</definedName>
    <definedName name="Tosca" localSheetId="6">[21]Insumos!#REF!</definedName>
    <definedName name="Tosca" localSheetId="7">[21]Insumos!#REF!</definedName>
    <definedName name="Tosca" localSheetId="0">[21]Insumos!#REF!</definedName>
    <definedName name="Tosca">[21]Insumos!#REF!</definedName>
    <definedName name="TOT" localSheetId="2">[38]Factura!#REF!</definedName>
    <definedName name="TOT" localSheetId="3">[38]Factura!#REF!</definedName>
    <definedName name="TOT" localSheetId="4">[38]Factura!#REF!</definedName>
    <definedName name="TOT" localSheetId="5">[38]Factura!#REF!</definedName>
    <definedName name="TOT" localSheetId="6">[38]Factura!#REF!</definedName>
    <definedName name="TOT" localSheetId="7">[38]Factura!#REF!</definedName>
    <definedName name="TOT">[38]Factura!#REF!</definedName>
    <definedName name="Total.Administración" localSheetId="2">#REF!</definedName>
    <definedName name="Total.Administración" localSheetId="3">#REF!</definedName>
    <definedName name="Total.Administración" localSheetId="4">#REF!</definedName>
    <definedName name="Total.Administración" localSheetId="5">#REF!</definedName>
    <definedName name="Total.Administración" localSheetId="6">#REF!</definedName>
    <definedName name="Total.Administración" localSheetId="7">#REF!</definedName>
    <definedName name="Total.Administración">#REF!</definedName>
    <definedName name="Total.Cocina" localSheetId="2">#REF!</definedName>
    <definedName name="Total.Cocina" localSheetId="4">#REF!</definedName>
    <definedName name="Total.Cocina" localSheetId="7">#REF!</definedName>
    <definedName name="Total.Cocina">#REF!</definedName>
    <definedName name="Total.Comedor" localSheetId="2">#REF!</definedName>
    <definedName name="Total.Comedor" localSheetId="4">#REF!</definedName>
    <definedName name="Total.Comedor" localSheetId="7">#REF!</definedName>
    <definedName name="Total.Comedor">#REF!</definedName>
    <definedName name="Total.Espectáculos" localSheetId="2">#REF!</definedName>
    <definedName name="Total.Espectáculos" localSheetId="4">#REF!</definedName>
    <definedName name="Total.Espectáculos" localSheetId="7">#REF!</definedName>
    <definedName name="Total.Espectáculos">#REF!</definedName>
    <definedName name="Total.Ext.Area.Noble" localSheetId="2">#REF!</definedName>
    <definedName name="Total.Ext.Area.Noble" localSheetId="4">#REF!</definedName>
    <definedName name="Total.Ext.Area.Noble" localSheetId="7">#REF!</definedName>
    <definedName name="Total.Ext.Area.Noble">#REF!</definedName>
    <definedName name="Total.Ext.Generales" localSheetId="2">#REF!</definedName>
    <definedName name="Total.Ext.Generales" localSheetId="4">#REF!</definedName>
    <definedName name="Total.Ext.Generales" localSheetId="7">#REF!</definedName>
    <definedName name="Total.Ext.Generales">#REF!</definedName>
    <definedName name="Total.Lavandería" localSheetId="2">#REF!</definedName>
    <definedName name="Total.Lavandería" localSheetId="4">#REF!</definedName>
    <definedName name="Total.Lavandería" localSheetId="7">#REF!</definedName>
    <definedName name="Total.Lavandería">#REF!</definedName>
    <definedName name="Total.Lobby" localSheetId="2">#REF!</definedName>
    <definedName name="Total.Lobby" localSheetId="4">#REF!</definedName>
    <definedName name="Total.Lobby" localSheetId="7">#REF!</definedName>
    <definedName name="Total.Lobby">#REF!</definedName>
    <definedName name="Total.Prelim.A.N." localSheetId="2">#REF!</definedName>
    <definedName name="Total.Prelim.A.N." localSheetId="4">#REF!</definedName>
    <definedName name="Total.Prelim.A.N." localSheetId="7">#REF!</definedName>
    <definedName name="Total.Prelim.A.N.">#REF!</definedName>
    <definedName name="Total.Prelim.FaseI" localSheetId="2">#REF!</definedName>
    <definedName name="Total.Prelim.FaseI" localSheetId="4">#REF!</definedName>
    <definedName name="Total.Prelim.FaseI" localSheetId="7">#REF!</definedName>
    <definedName name="Total.Prelim.FaseI">#REF!</definedName>
    <definedName name="Total.Villa1" localSheetId="2">#REF!</definedName>
    <definedName name="Total.Villa1" localSheetId="4">#REF!</definedName>
    <definedName name="Total.Villa1" localSheetId="7">#REF!</definedName>
    <definedName name="Total.Villa1">#REF!</definedName>
    <definedName name="Total.Villa1.Baldosín" localSheetId="2">#REF!</definedName>
    <definedName name="Total.Villa1.Baldosín" localSheetId="4">#REF!</definedName>
    <definedName name="Total.Villa1.Baldosín" localSheetId="7">#REF!</definedName>
    <definedName name="Total.Villa1.Baldosín">#REF!</definedName>
    <definedName name="Total.Villa2" localSheetId="2">#REF!</definedName>
    <definedName name="Total.Villa2" localSheetId="4">#REF!</definedName>
    <definedName name="Total.Villa2" localSheetId="7">#REF!</definedName>
    <definedName name="Total.Villa2">#REF!</definedName>
    <definedName name="Total.Villa2.Baldosín" localSheetId="2">#REF!</definedName>
    <definedName name="Total.Villa2.Baldosín" localSheetId="4">#REF!</definedName>
    <definedName name="Total.Villa2.Baldosín" localSheetId="7">#REF!</definedName>
    <definedName name="Total.Villa2.Baldosín">#REF!</definedName>
    <definedName name="Total_Interest" localSheetId="2">#REF!</definedName>
    <definedName name="Total_Interest" localSheetId="4">#REF!</definedName>
    <definedName name="Total_Interest" localSheetId="7">#REF!</definedName>
    <definedName name="Total_Interest">#REF!</definedName>
    <definedName name="Total_Pay" localSheetId="2">#REF!</definedName>
    <definedName name="Total_Pay" localSheetId="4">#REF!</definedName>
    <definedName name="Total_Pay" localSheetId="7">#REF!</definedName>
    <definedName name="Total_Pay">#REF!</definedName>
    <definedName name="Total_Payment" localSheetId="2">Scheduled_Payment+Extra_Payment</definedName>
    <definedName name="Total_Payment" localSheetId="3">Scheduled_Payment+Extra_Payment</definedName>
    <definedName name="Total_Payment" localSheetId="4">Scheduled_Payment+Extra_Payment</definedName>
    <definedName name="Total_Payment" localSheetId="5">Scheduled_Payment+Extra_Payment</definedName>
    <definedName name="Total_Payment" localSheetId="6">Scheduled_Payment+Extra_Payment</definedName>
    <definedName name="Total_Payment" localSheetId="7">Scheduled_Payment+Extra_Payment</definedName>
    <definedName name="Total_Payment" localSheetId="0">Scheduled_Payment+Extra_Payment</definedName>
    <definedName name="Total_Payment">Scheduled_Payment+Extra_Payment</definedName>
    <definedName name="totalgeneral" localSheetId="2">#REF!</definedName>
    <definedName name="totalgeneral" localSheetId="3">#REF!</definedName>
    <definedName name="totalgeneral" localSheetId="4">#REF!</definedName>
    <definedName name="totalgeneral" localSheetId="5">#REF!</definedName>
    <definedName name="totalgeneral" localSheetId="6">#REF!</definedName>
    <definedName name="totalgeneral" localSheetId="7">#REF!</definedName>
    <definedName name="totalgeneral">#REF!</definedName>
    <definedName name="totalgeneral_2">"$#REF!.$M$56"</definedName>
    <definedName name="totalgeneral_3">"$#REF!.$M$56"</definedName>
    <definedName name="trac2.5.t.22">[95]Insumos!$L$31</definedName>
    <definedName name="track" localSheetId="2">#REF!</definedName>
    <definedName name="track" localSheetId="3">#REF!</definedName>
    <definedName name="track" localSheetId="4">#REF!</definedName>
    <definedName name="track" localSheetId="5">#REF!</definedName>
    <definedName name="track" localSheetId="6">#REF!</definedName>
    <definedName name="track" localSheetId="7">#REF!</definedName>
    <definedName name="track">#REF!</definedName>
    <definedName name="TRACTORD">[91]EQUIPOS!$D$14</definedName>
    <definedName name="TRAFICO">[35]Materiales!$E$45</definedName>
    <definedName name="TRAGRACAL" localSheetId="2">#REF!</definedName>
    <definedName name="TRAGRACAL" localSheetId="3">#REF!</definedName>
    <definedName name="TRAGRACAL" localSheetId="4">#REF!</definedName>
    <definedName name="TRAGRACAL" localSheetId="5">#REF!</definedName>
    <definedName name="TRAGRACAL" localSheetId="6">#REF!</definedName>
    <definedName name="TRAGRACAL" localSheetId="7">#REF!</definedName>
    <definedName name="TRAGRACAL" localSheetId="0">#REF!</definedName>
    <definedName name="TRAGRACAL">#REF!</definedName>
    <definedName name="TRAGRAROC" localSheetId="2">#REF!</definedName>
    <definedName name="TRAGRAROC" localSheetId="4">#REF!</definedName>
    <definedName name="TRAGRAROC" localSheetId="7">#REF!</definedName>
    <definedName name="TRAGRAROC">#REF!</definedName>
    <definedName name="TRAGRATIE" localSheetId="2">#REF!</definedName>
    <definedName name="TRAGRATIE" localSheetId="4">#REF!</definedName>
    <definedName name="TRAGRATIE" localSheetId="7">#REF!</definedName>
    <definedName name="TRAGRATIE">#REF!</definedName>
    <definedName name="TRANINSTVENTYPTA" localSheetId="2">#REF!</definedName>
    <definedName name="TRANINSTVENTYPTA" localSheetId="4">#REF!</definedName>
    <definedName name="TRANINSTVENTYPTA" localSheetId="7">#REF!</definedName>
    <definedName name="TRANINSTVENTYPTA">#REF!</definedName>
    <definedName name="Trans">'[34]Pres. '!$E$30</definedName>
    <definedName name="TRANSF750KVACONTRA" localSheetId="2">#REF!</definedName>
    <definedName name="TRANSF750KVACONTRA" localSheetId="3">#REF!</definedName>
    <definedName name="TRANSF750KVACONTRA" localSheetId="4">#REF!</definedName>
    <definedName name="TRANSF750KVACONTRA" localSheetId="5">#REF!</definedName>
    <definedName name="TRANSF750KVACONTRA" localSheetId="6">#REF!</definedName>
    <definedName name="TRANSF750KVACONTRA" localSheetId="7">#REF!</definedName>
    <definedName name="TRANSF750KVACONTRA">#REF!</definedName>
    <definedName name="TRANSMINBARRO" localSheetId="2">#REF!</definedName>
    <definedName name="TRANSMINBARRO" localSheetId="4">#REF!</definedName>
    <definedName name="TRANSMINBARRO" localSheetId="7">#REF!</definedName>
    <definedName name="TRANSMINBARRO">#REF!</definedName>
    <definedName name="transporte">'[56]Resumen Precio Equipos'!$C$30</definedName>
    <definedName name="Transporte.Interno" localSheetId="2">#REF!</definedName>
    <definedName name="Transporte.Interno" localSheetId="3">#REF!</definedName>
    <definedName name="Transporte.Interno" localSheetId="4">#REF!</definedName>
    <definedName name="Transporte.Interno" localSheetId="5">#REF!</definedName>
    <definedName name="Transporte.Interno" localSheetId="6">#REF!</definedName>
    <definedName name="Transporte.Interno" localSheetId="7">#REF!</definedName>
    <definedName name="Transporte.Interno">#REF!</definedName>
    <definedName name="TRANSTEJA165000" localSheetId="2">#REF!</definedName>
    <definedName name="TRANSTEJA165000" localSheetId="4">#REF!</definedName>
    <definedName name="TRANSTEJA165000" localSheetId="7">#REF!</definedName>
    <definedName name="TRANSTEJA165000">#REF!</definedName>
    <definedName name="TRANSTEJA16INT" localSheetId="2">#REF!</definedName>
    <definedName name="TRANSTEJA16INT" localSheetId="4">#REF!</definedName>
    <definedName name="TRANSTEJA16INT" localSheetId="7">#REF!</definedName>
    <definedName name="TRANSTEJA16INT">#REF!</definedName>
    <definedName name="Tratamiento_Moldes_para_Barandilla" localSheetId="2">[57]Insumos!#REF!</definedName>
    <definedName name="Tratamiento_Moldes_para_Barandilla" localSheetId="4">[57]Insumos!#REF!</definedName>
    <definedName name="Tratamiento_Moldes_para_Barandilla" localSheetId="7">[57]Insumos!#REF!</definedName>
    <definedName name="Tratamiento_Moldes_para_Barandilla">[57]Insumos!#REF!</definedName>
    <definedName name="Tratamiento_Moldes_para_Barandilla_2">#N/A</definedName>
    <definedName name="Tratamiento_Moldes_para_Barandilla_3">#N/A</definedName>
    <definedName name="TRATARMADERA">'[159]Ins 2'!$E$51</definedName>
    <definedName name="TRINCHERA">[43]Analisis!$F$176</definedName>
    <definedName name="TRIPLESEAL" localSheetId="2">#REF!</definedName>
    <definedName name="TRIPLESEAL" localSheetId="3">#REF!</definedName>
    <definedName name="TRIPLESEAL" localSheetId="4">#REF!</definedName>
    <definedName name="TRIPLESEAL" localSheetId="5">#REF!</definedName>
    <definedName name="TRIPLESEAL" localSheetId="6">#REF!</definedName>
    <definedName name="TRIPLESEAL" localSheetId="7">#REF!</definedName>
    <definedName name="TRIPLESEAL" localSheetId="0">#REF!</definedName>
    <definedName name="TRIPLESEAL">#REF!</definedName>
    <definedName name="ttoma">'[34]Pres. '!$E$20</definedName>
    <definedName name="Tub.Telf.TV" localSheetId="2">#REF!</definedName>
    <definedName name="Tub.Telf.TV" localSheetId="3">#REF!</definedName>
    <definedName name="Tub.Telf.TV" localSheetId="4">#REF!</definedName>
    <definedName name="Tub.Telf.TV" localSheetId="5">#REF!</definedName>
    <definedName name="Tub.Telf.TV" localSheetId="6">#REF!</definedName>
    <definedName name="Tub.Telf.TV" localSheetId="7">#REF!</definedName>
    <definedName name="Tub.Telf.TV">#REF!</definedName>
    <definedName name="tub_colg_pp_0.5">[75]PRECIOS!$E$18</definedName>
    <definedName name="tub_colg_pp_1">[75]PRECIOS!$E$17</definedName>
    <definedName name="tub_colg_pp_1.5">[75]PRECIOS!$E$16</definedName>
    <definedName name="tub_colg_pp_2">[75]PRECIOS!$E$15</definedName>
    <definedName name="tub_colg_pvc_2">[75]PRECIOS!$E$65</definedName>
    <definedName name="tub_colg_pvc_3">[75]PRECIOS!$E$64</definedName>
    <definedName name="tub_colg_pvc_4">[75]PRECIOS!$E$63</definedName>
    <definedName name="tub6x14">[37]analisis!$G$2304</definedName>
    <definedName name="tub8x12">[37]analisis!$G$2313</definedName>
    <definedName name="tub8x516">[37]analisis!$G$2322</definedName>
    <definedName name="TUBCOB" localSheetId="2">#REF!</definedName>
    <definedName name="TUBCOB" localSheetId="3">#REF!</definedName>
    <definedName name="TUBCOB" localSheetId="4">#REF!</definedName>
    <definedName name="TUBCOB" localSheetId="5">#REF!</definedName>
    <definedName name="TUBCOB" localSheetId="6">#REF!</definedName>
    <definedName name="TUBCOB" localSheetId="7">#REF!</definedName>
    <definedName name="TUBCOB" localSheetId="0">#REF!</definedName>
    <definedName name="TUBCOB">#REF!</definedName>
    <definedName name="TUBCPVC" localSheetId="2">#REF!</definedName>
    <definedName name="TUBCPVC" localSheetId="4">#REF!</definedName>
    <definedName name="TUBCPVC" localSheetId="5">#REF!</definedName>
    <definedName name="TUBCPVC" localSheetId="6">#REF!</definedName>
    <definedName name="TUBCPVC" localSheetId="7">#REF!</definedName>
    <definedName name="TUBCPVC">#REF!</definedName>
    <definedName name="TUBGAS" localSheetId="2">#REF!</definedName>
    <definedName name="TUBGAS" localSheetId="4">#REF!</definedName>
    <definedName name="TUBGAS" localSheetId="5">#REF!</definedName>
    <definedName name="TUBGAS" localSheetId="6">#REF!</definedName>
    <definedName name="TUBGAS" localSheetId="7">#REF!</definedName>
    <definedName name="TUBGAS">#REF!</definedName>
    <definedName name="TUBHG" localSheetId="2">#REF!</definedName>
    <definedName name="TUBHG" localSheetId="4">#REF!</definedName>
    <definedName name="TUBHG" localSheetId="5">#REF!</definedName>
    <definedName name="TUBHG" localSheetId="6">#REF!</definedName>
    <definedName name="TUBHG" localSheetId="7">#REF!</definedName>
    <definedName name="TUBHG">#REF!</definedName>
    <definedName name="TUBO1_2HG">[35]Materiales!$E$473</definedName>
    <definedName name="TUBO140">'[31]Pu-Sanit.'!$C$246</definedName>
    <definedName name="TUBO221">'[62]Pu-Sanit.'!$C$183</definedName>
    <definedName name="TUBO241">'[31]Pu-Sanit.'!$C$168</definedName>
    <definedName name="TUBO340">'[25]Pu-Sanit.'!$C$249</definedName>
    <definedName name="TUBO3DRENAJE">[35]Materiales!$F$80</definedName>
    <definedName name="TUBO4DRENAJE">[35]Materiales!$F$81</definedName>
    <definedName name="TUBOCPVC12" localSheetId="2">#REF!</definedName>
    <definedName name="TUBOCPVC12" localSheetId="3">#REF!</definedName>
    <definedName name="TUBOCPVC12" localSheetId="4">#REF!</definedName>
    <definedName name="TUBOCPVC12" localSheetId="5">#REF!</definedName>
    <definedName name="TUBOCPVC12" localSheetId="6">#REF!</definedName>
    <definedName name="TUBOCPVC12" localSheetId="7">#REF!</definedName>
    <definedName name="TUBOCPVC12" localSheetId="0">#REF!</definedName>
    <definedName name="TUBOCPVC12">#REF!</definedName>
    <definedName name="TUBOCPVC34" localSheetId="2">#REF!</definedName>
    <definedName name="TUBOCPVC34" localSheetId="4">#REF!</definedName>
    <definedName name="TUBOCPVC34" localSheetId="7">#REF!</definedName>
    <definedName name="TUBOCPVC34">#REF!</definedName>
    <definedName name="TUBODRENAJE11_2">[35]Materiales!$F$78</definedName>
    <definedName name="TUBOFLEXC" localSheetId="2">#REF!</definedName>
    <definedName name="TUBOFLEXC" localSheetId="3">#REF!</definedName>
    <definedName name="TUBOFLEXC" localSheetId="4">#REF!</definedName>
    <definedName name="TUBOFLEXC" localSheetId="5">#REF!</definedName>
    <definedName name="TUBOFLEXC" localSheetId="6">#REF!</definedName>
    <definedName name="TUBOFLEXC" localSheetId="7">#REF!</definedName>
    <definedName name="TUBOFLEXC" localSheetId="0">#REF!</definedName>
    <definedName name="TUBOFLEXC">#REF!</definedName>
    <definedName name="TUBOFLEXCINO" localSheetId="2">#REF!</definedName>
    <definedName name="TUBOFLEXCINO" localSheetId="4">#REF!</definedName>
    <definedName name="TUBOFLEXCINO" localSheetId="7">#REF!</definedName>
    <definedName name="TUBOFLEXCINO">#REF!</definedName>
    <definedName name="TUBOFLEXCLAV" localSheetId="2">#REF!</definedName>
    <definedName name="TUBOFLEXCLAV" localSheetId="4">#REF!</definedName>
    <definedName name="TUBOFLEXCLAV" localSheetId="7">#REF!</definedName>
    <definedName name="TUBOFLEXCLAV">#REF!</definedName>
    <definedName name="TUBOFLEXI" localSheetId="2">#REF!</definedName>
    <definedName name="TUBOFLEXI" localSheetId="4">#REF!</definedName>
    <definedName name="TUBOFLEXI" localSheetId="7">#REF!</definedName>
    <definedName name="TUBOFLEXI">#REF!</definedName>
    <definedName name="TUBOFLEXIBLEINODORO">[35]Materiales!$E$606</definedName>
    <definedName name="TUBOFLEXL" localSheetId="2">#REF!</definedName>
    <definedName name="TUBOFLEXL" localSheetId="3">#REF!</definedName>
    <definedName name="TUBOFLEXL" localSheetId="4">#REF!</definedName>
    <definedName name="TUBOFLEXL" localSheetId="5">#REF!</definedName>
    <definedName name="TUBOFLEXL" localSheetId="6">#REF!</definedName>
    <definedName name="TUBOFLEXL" localSheetId="7">#REF!</definedName>
    <definedName name="TUBOFLEXL" localSheetId="0">#REF!</definedName>
    <definedName name="TUBOFLEXL">#REF!</definedName>
    <definedName name="TUBOFLEXLAV">[43]Materiales!$E$605</definedName>
    <definedName name="TUBOFLUO4" localSheetId="2">'[70]Ins 2'!#REF!</definedName>
    <definedName name="TUBOFLUO4" localSheetId="3">'[70]Ins 2'!#REF!</definedName>
    <definedName name="TUBOFLUO4" localSheetId="4">'[70]Ins 2'!#REF!</definedName>
    <definedName name="TUBOFLUO4" localSheetId="5">'[70]Ins 2'!#REF!</definedName>
    <definedName name="TUBOFLUO4" localSheetId="6">'[70]Ins 2'!#REF!</definedName>
    <definedName name="TUBOFLUO4" localSheetId="7">'[70]Ins 2'!#REF!</definedName>
    <definedName name="TUBOFLUO4" localSheetId="0">'[70]Ins 2'!#REF!</definedName>
    <definedName name="TUBOFLUO4">'[70]Ins 2'!#REF!</definedName>
    <definedName name="TUBOHG1" localSheetId="2">#REF!</definedName>
    <definedName name="TUBOHG1" localSheetId="3">#REF!</definedName>
    <definedName name="TUBOHG1" localSheetId="4">#REF!</definedName>
    <definedName name="TUBOHG1" localSheetId="5">#REF!</definedName>
    <definedName name="TUBOHG1" localSheetId="6">#REF!</definedName>
    <definedName name="TUBOHG1" localSheetId="7">#REF!</definedName>
    <definedName name="TUBOHG1" localSheetId="0">#REF!</definedName>
    <definedName name="TUBOHG1">#REF!</definedName>
    <definedName name="TUBOHG112" localSheetId="2">#REF!</definedName>
    <definedName name="TUBOHG112" localSheetId="4">#REF!</definedName>
    <definedName name="TUBOHG112" localSheetId="7">#REF!</definedName>
    <definedName name="TUBOHG112">#REF!</definedName>
    <definedName name="TUBOHG12" localSheetId="2">#REF!</definedName>
    <definedName name="TUBOHG12" localSheetId="4">#REF!</definedName>
    <definedName name="TUBOHG12" localSheetId="7">#REF!</definedName>
    <definedName name="TUBOHG12">#REF!</definedName>
    <definedName name="TUBOHG125" localSheetId="2">#REF!</definedName>
    <definedName name="TUBOHG125" localSheetId="4">#REF!</definedName>
    <definedName name="TUBOHG125" localSheetId="5">#REF!</definedName>
    <definedName name="TUBOHG125" localSheetId="6">#REF!</definedName>
    <definedName name="TUBOHG125" localSheetId="7">#REF!</definedName>
    <definedName name="TUBOHG125">#REF!</definedName>
    <definedName name="TUBOHG2" localSheetId="2">#REF!</definedName>
    <definedName name="TUBOHG2" localSheetId="4">#REF!</definedName>
    <definedName name="TUBOHG2" localSheetId="7">#REF!</definedName>
    <definedName name="TUBOHG2">#REF!</definedName>
    <definedName name="TUBOHG212" localSheetId="2">#REF!</definedName>
    <definedName name="TUBOHG212" localSheetId="4">#REF!</definedName>
    <definedName name="TUBOHG212" localSheetId="7">#REF!</definedName>
    <definedName name="TUBOHG212">#REF!</definedName>
    <definedName name="TUBOHG3" localSheetId="2">#REF!</definedName>
    <definedName name="TUBOHG3" localSheetId="4">#REF!</definedName>
    <definedName name="TUBOHG3" localSheetId="7">#REF!</definedName>
    <definedName name="TUBOHG3">#REF!</definedName>
    <definedName name="TUBOHG34" localSheetId="2">#REF!</definedName>
    <definedName name="TUBOHG34" localSheetId="4">#REF!</definedName>
    <definedName name="TUBOHG34" localSheetId="7">#REF!</definedName>
    <definedName name="TUBOHG34">#REF!</definedName>
    <definedName name="TUBOHG4" localSheetId="2">#REF!</definedName>
    <definedName name="TUBOHG4" localSheetId="4">#REF!</definedName>
    <definedName name="TUBOHG4" localSheetId="7">#REF!</definedName>
    <definedName name="TUBOHG4">#REF!</definedName>
    <definedName name="TUBOPVCDREN112" localSheetId="2">#REF!</definedName>
    <definedName name="TUBOPVCDREN112" localSheetId="4">#REF!</definedName>
    <definedName name="TUBOPVCDREN112" localSheetId="7">#REF!</definedName>
    <definedName name="TUBOPVCDREN112">#REF!</definedName>
    <definedName name="TUBOPVCDREN2" localSheetId="2">#REF!</definedName>
    <definedName name="TUBOPVCDREN2" localSheetId="4">#REF!</definedName>
    <definedName name="TUBOPVCDREN2" localSheetId="5">#REF!</definedName>
    <definedName name="TUBOPVCDREN2" localSheetId="6">#REF!</definedName>
    <definedName name="TUBOPVCDREN2" localSheetId="7">#REF!</definedName>
    <definedName name="TUBOPVCDREN2">#REF!</definedName>
    <definedName name="TUBOPVCDREN3" localSheetId="2">#REF!</definedName>
    <definedName name="TUBOPVCDREN3" localSheetId="4">#REF!</definedName>
    <definedName name="TUBOPVCDREN3" localSheetId="5">#REF!</definedName>
    <definedName name="TUBOPVCDREN3" localSheetId="6">#REF!</definedName>
    <definedName name="TUBOPVCDREN3" localSheetId="7">#REF!</definedName>
    <definedName name="TUBOPVCDREN3">#REF!</definedName>
    <definedName name="TUBOPVCDREN4" localSheetId="2">#REF!</definedName>
    <definedName name="TUBOPVCDREN4" localSheetId="4">#REF!</definedName>
    <definedName name="TUBOPVCDREN4" localSheetId="5">#REF!</definedName>
    <definedName name="TUBOPVCDREN4" localSheetId="6">#REF!</definedName>
    <definedName name="TUBOPVCDREN4" localSheetId="7">#REF!</definedName>
    <definedName name="TUBOPVCDREN4">#REF!</definedName>
    <definedName name="TUBOPVCDREN6" localSheetId="2">#REF!</definedName>
    <definedName name="TUBOPVCDREN6" localSheetId="4">#REF!</definedName>
    <definedName name="TUBOPVCDREN6" localSheetId="5">#REF!</definedName>
    <definedName name="TUBOPVCDREN6" localSheetId="6">#REF!</definedName>
    <definedName name="TUBOPVCDREN6" localSheetId="7">#REF!</definedName>
    <definedName name="TUBOPVCDREN6">#REF!</definedName>
    <definedName name="TUBOPVCDREN8" localSheetId="2">#REF!</definedName>
    <definedName name="TUBOPVCDREN8" localSheetId="4">#REF!</definedName>
    <definedName name="TUBOPVCDREN8" localSheetId="5">#REF!</definedName>
    <definedName name="TUBOPVCDREN8" localSheetId="6">#REF!</definedName>
    <definedName name="TUBOPVCDREN8" localSheetId="7">#REF!</definedName>
    <definedName name="TUBOPVCDREN8">#REF!</definedName>
    <definedName name="TUBOPVCPRES1" localSheetId="2">#REF!</definedName>
    <definedName name="TUBOPVCPRES1" localSheetId="4">#REF!</definedName>
    <definedName name="TUBOPVCPRES1" localSheetId="7">#REF!</definedName>
    <definedName name="TUBOPVCPRES1">#REF!</definedName>
    <definedName name="TUBOPVCPRES112" localSheetId="2">#REF!</definedName>
    <definedName name="TUBOPVCPRES112" localSheetId="4">#REF!</definedName>
    <definedName name="TUBOPVCPRES112" localSheetId="7">#REF!</definedName>
    <definedName name="TUBOPVCPRES112">#REF!</definedName>
    <definedName name="TUBOPVCPRES12" localSheetId="2">#REF!</definedName>
    <definedName name="TUBOPVCPRES12" localSheetId="4">#REF!</definedName>
    <definedName name="TUBOPVCPRES12" localSheetId="7">#REF!</definedName>
    <definedName name="TUBOPVCPRES12">#REF!</definedName>
    <definedName name="TUBOPVCPRES2" localSheetId="2">#REF!</definedName>
    <definedName name="TUBOPVCPRES2" localSheetId="4">#REF!</definedName>
    <definedName name="TUBOPVCPRES2" localSheetId="7">#REF!</definedName>
    <definedName name="TUBOPVCPRES2">#REF!</definedName>
    <definedName name="TUBOPVCPRES3" localSheetId="2">#REF!</definedName>
    <definedName name="TUBOPVCPRES3" localSheetId="4">#REF!</definedName>
    <definedName name="TUBOPVCPRES3" localSheetId="7">#REF!</definedName>
    <definedName name="TUBOPVCPRES3">#REF!</definedName>
    <definedName name="TUBOPVCPRES34" localSheetId="2">#REF!</definedName>
    <definedName name="TUBOPVCPRES34" localSheetId="4">#REF!</definedName>
    <definedName name="TUBOPVCPRES34" localSheetId="7">#REF!</definedName>
    <definedName name="TUBOPVCPRES34">#REF!</definedName>
    <definedName name="TUBOPVCPRES4" localSheetId="2">#REF!</definedName>
    <definedName name="TUBOPVCPRES4" localSheetId="4">#REF!</definedName>
    <definedName name="TUBOPVCPRES4" localSheetId="7">#REF!</definedName>
    <definedName name="TUBOPVCPRES4">#REF!</definedName>
    <definedName name="TUBOPVCPRES6" localSheetId="2">#REF!</definedName>
    <definedName name="TUBOPVCPRES6" localSheetId="4">#REF!</definedName>
    <definedName name="TUBOPVCPRES6" localSheetId="7">#REF!</definedName>
    <definedName name="TUBOPVCPRES6">#REF!</definedName>
    <definedName name="TUBOPVCSDR21X2" localSheetId="2">#REF!</definedName>
    <definedName name="TUBOPVCSDR21X2" localSheetId="4">#REF!</definedName>
    <definedName name="TUBOPVCSDR21X2" localSheetId="7">#REF!</definedName>
    <definedName name="TUBOPVCSDR21X2">#REF!</definedName>
    <definedName name="TUBOPVCSDR21X3" localSheetId="2">#REF!</definedName>
    <definedName name="TUBOPVCSDR21X3" localSheetId="4">#REF!</definedName>
    <definedName name="TUBOPVCSDR21X3" localSheetId="7">#REF!</definedName>
    <definedName name="TUBOPVCSDR21X3">#REF!</definedName>
    <definedName name="TUBOPVCSDR21X4" localSheetId="2">#REF!</definedName>
    <definedName name="TUBOPVCSDR21X4" localSheetId="4">#REF!</definedName>
    <definedName name="TUBOPVCSDR21X4" localSheetId="7">#REF!</definedName>
    <definedName name="TUBOPVCSDR21X4">#REF!</definedName>
    <definedName name="TUBOPVCSDR21X6" localSheetId="2">#REF!</definedName>
    <definedName name="TUBOPVCSDR21X6" localSheetId="4">#REF!</definedName>
    <definedName name="TUBOPVCSDR21X6" localSheetId="7">#REF!</definedName>
    <definedName name="TUBOPVCSDR21X6">#REF!</definedName>
    <definedName name="TUBOPVCSDR21X8" localSheetId="2">#REF!</definedName>
    <definedName name="TUBOPVCSDR21X8" localSheetId="4">#REF!</definedName>
    <definedName name="TUBOPVCSDR21X8" localSheetId="7">#REF!</definedName>
    <definedName name="TUBOPVCSDR21X8">#REF!</definedName>
    <definedName name="TUBOPVCSDR26X1" localSheetId="2">#REF!</definedName>
    <definedName name="TUBOPVCSDR26X1" localSheetId="4">#REF!</definedName>
    <definedName name="TUBOPVCSDR26X1" localSheetId="7">#REF!</definedName>
    <definedName name="TUBOPVCSDR26X1">#REF!</definedName>
    <definedName name="TUBOPVCSDR26X112" localSheetId="2">#REF!</definedName>
    <definedName name="TUBOPVCSDR26X112" localSheetId="4">#REF!</definedName>
    <definedName name="TUBOPVCSDR26X112" localSheetId="7">#REF!</definedName>
    <definedName name="TUBOPVCSDR26X112">#REF!</definedName>
    <definedName name="TUBOPVCSDR26X12" localSheetId="2">#REF!</definedName>
    <definedName name="TUBOPVCSDR26X12" localSheetId="4">#REF!</definedName>
    <definedName name="TUBOPVCSDR26X12" localSheetId="7">#REF!</definedName>
    <definedName name="TUBOPVCSDR26X12">#REF!</definedName>
    <definedName name="TUBOPVCSDR26X2" localSheetId="2">#REF!</definedName>
    <definedName name="TUBOPVCSDR26X2" localSheetId="4">#REF!</definedName>
    <definedName name="TUBOPVCSDR26X2" localSheetId="7">#REF!</definedName>
    <definedName name="TUBOPVCSDR26X2">#REF!</definedName>
    <definedName name="TUBOPVCSDR26X3" localSheetId="2">#REF!</definedName>
    <definedName name="TUBOPVCSDR26X3" localSheetId="4">#REF!</definedName>
    <definedName name="TUBOPVCSDR26X3" localSheetId="7">#REF!</definedName>
    <definedName name="TUBOPVCSDR26X3">#REF!</definedName>
    <definedName name="TUBOPVCSDR26X34" localSheetId="2">#REF!</definedName>
    <definedName name="TUBOPVCSDR26X34" localSheetId="4">#REF!</definedName>
    <definedName name="TUBOPVCSDR26X34" localSheetId="7">#REF!</definedName>
    <definedName name="TUBOPVCSDR26X34">#REF!</definedName>
    <definedName name="TUBOPVCSDR26X4" localSheetId="2">#REF!</definedName>
    <definedName name="TUBOPVCSDR26X4" localSheetId="4">#REF!</definedName>
    <definedName name="TUBOPVCSDR26X4" localSheetId="7">#REF!</definedName>
    <definedName name="TUBOPVCSDR26X4">#REF!</definedName>
    <definedName name="TUBOPVCSDR26X6" localSheetId="2">#REF!</definedName>
    <definedName name="TUBOPVCSDR26X6" localSheetId="4">#REF!</definedName>
    <definedName name="TUBOPVCSDR26X6" localSheetId="7">#REF!</definedName>
    <definedName name="TUBOPVCSDR26X6">#REF!</definedName>
    <definedName name="TUBOPVCSDR26X8" localSheetId="2">#REF!</definedName>
    <definedName name="TUBOPVCSDR26X8" localSheetId="4">#REF!</definedName>
    <definedName name="TUBOPVCSDR26X8" localSheetId="7">#REF!</definedName>
    <definedName name="TUBOPVCSDR26X8">#REF!</definedName>
    <definedName name="TUBOPVCSDR41X2" localSheetId="2">#REF!</definedName>
    <definedName name="TUBOPVCSDR41X2" localSheetId="4">#REF!</definedName>
    <definedName name="TUBOPVCSDR41X2" localSheetId="7">#REF!</definedName>
    <definedName name="TUBOPVCSDR41X2">#REF!</definedName>
    <definedName name="TUBOPVCSDR41X3" localSheetId="2">#REF!</definedName>
    <definedName name="TUBOPVCSDR41X3" localSheetId="4">#REF!</definedName>
    <definedName name="TUBOPVCSDR41X3" localSheetId="7">#REF!</definedName>
    <definedName name="TUBOPVCSDR41X3">#REF!</definedName>
    <definedName name="TUBOPVCSDR41X4" localSheetId="2">#REF!</definedName>
    <definedName name="TUBOPVCSDR41X4" localSheetId="4">#REF!</definedName>
    <definedName name="TUBOPVCSDR41X4" localSheetId="7">#REF!</definedName>
    <definedName name="TUBOPVCSDR41X4">#REF!</definedName>
    <definedName name="TUBOPVCSDR41X6" localSheetId="2">#REF!</definedName>
    <definedName name="TUBOPVCSDR41X6" localSheetId="4">#REF!</definedName>
    <definedName name="TUBOPVCSDR41X6" localSheetId="7">#REF!</definedName>
    <definedName name="TUBOPVCSDR41X6">#REF!</definedName>
    <definedName name="TUBOPVCSDR41X8" localSheetId="2">#REF!</definedName>
    <definedName name="TUBOPVCSDR41X8" localSheetId="4">#REF!</definedName>
    <definedName name="TUBOPVCSDR41X8" localSheetId="7">#REF!</definedName>
    <definedName name="TUBOPVCSDR41X8">#REF!</definedName>
    <definedName name="TUBOSDR26_2">[35]Materiales!$F$127</definedName>
    <definedName name="tubosdr26_3" localSheetId="2">#REF!</definedName>
    <definedName name="tubosdr26_3" localSheetId="3">#REF!</definedName>
    <definedName name="tubosdr26_3" localSheetId="4">#REF!</definedName>
    <definedName name="tubosdr26_3" localSheetId="5">#REF!</definedName>
    <definedName name="tubosdr26_3" localSheetId="6">#REF!</definedName>
    <definedName name="tubosdr26_3" localSheetId="7">#REF!</definedName>
    <definedName name="tubosdr26_3" localSheetId="0">#REF!</definedName>
    <definedName name="tubosdr26_3">#REF!</definedName>
    <definedName name="TUBOSDR261_2">[35]Materiales!$F$123</definedName>
    <definedName name="TUBOSDR41_2">[35]Materiales!$F$96</definedName>
    <definedName name="TUBOSDR41DE4">[35]Materiales!$F$98</definedName>
    <definedName name="TUBOSRD41_3">[35]Materiales!$F$97</definedName>
    <definedName name="TUBPOL" localSheetId="2">#REF!</definedName>
    <definedName name="TUBPOL" localSheetId="3">#REF!</definedName>
    <definedName name="TUBPOL" localSheetId="4">#REF!</definedName>
    <definedName name="TUBPOL" localSheetId="5">#REF!</definedName>
    <definedName name="TUBPOL" localSheetId="6">#REF!</definedName>
    <definedName name="TUBPOL" localSheetId="7">#REF!</definedName>
    <definedName name="TUBPOL" localSheetId="0">#REF!</definedName>
    <definedName name="TUBPOL">#REF!</definedName>
    <definedName name="TUBPOP" localSheetId="2">#REF!</definedName>
    <definedName name="TUBPOP" localSheetId="4">#REF!</definedName>
    <definedName name="TUBPOP" localSheetId="5">#REF!</definedName>
    <definedName name="TUBPOP" localSheetId="6">#REF!</definedName>
    <definedName name="TUBPOP" localSheetId="7">#REF!</definedName>
    <definedName name="TUBPOP">#REF!</definedName>
    <definedName name="TUBPVCDRE" localSheetId="2">#REF!</definedName>
    <definedName name="TUBPVCDRE" localSheetId="4">#REF!</definedName>
    <definedName name="TUBPVCDRE" localSheetId="5">#REF!</definedName>
    <definedName name="TUBPVCDRE" localSheetId="6">#REF!</definedName>
    <definedName name="TUBPVCDRE" localSheetId="7">#REF!</definedName>
    <definedName name="TUBPVCDRE">#REF!</definedName>
    <definedName name="TUBPVCPRE" localSheetId="2">#REF!</definedName>
    <definedName name="TUBPVCPRE" localSheetId="4">#REF!</definedName>
    <definedName name="TUBPVCPRE" localSheetId="5">#REF!</definedName>
    <definedName name="TUBPVCPRE" localSheetId="6">#REF!</definedName>
    <definedName name="TUBPVCPRE" localSheetId="7">#REF!</definedName>
    <definedName name="TUBPVCPRE">#REF!</definedName>
    <definedName name="TYDE4X2">[35]Materiales!$F$295</definedName>
    <definedName name="TYDE4X3">[35]Materiales!$F$296</definedName>
    <definedName name="ud" localSheetId="2">[160]exteriores!#REF!</definedName>
    <definedName name="ud" localSheetId="3">[160]exteriores!#REF!</definedName>
    <definedName name="ud" localSheetId="4">[160]exteriores!#REF!</definedName>
    <definedName name="ud" localSheetId="5">[160]exteriores!#REF!</definedName>
    <definedName name="ud" localSheetId="6">[160]exteriores!#REF!</definedName>
    <definedName name="ud" localSheetId="7">[160]exteriores!#REF!</definedName>
    <definedName name="ud" localSheetId="0">[160]exteriores!#REF!</definedName>
    <definedName name="ud">[160]exteriores!#REF!</definedName>
    <definedName name="UD." localSheetId="2">[111]Análisis!#REF!</definedName>
    <definedName name="UD." localSheetId="3">[111]Análisis!#REF!</definedName>
    <definedName name="UD." localSheetId="4">[111]Análisis!#REF!</definedName>
    <definedName name="UD." localSheetId="5">[111]Análisis!#REF!</definedName>
    <definedName name="UD." localSheetId="6">[111]Análisis!#REF!</definedName>
    <definedName name="UD." localSheetId="7">[111]Análisis!#REF!</definedName>
    <definedName name="UD.">[111]Análisis!#REF!</definedName>
    <definedName name="UND">#N/A</definedName>
    <definedName name="UNI12HG">'[31]Pu-Sanit.'!$C$251</definedName>
    <definedName name="Unidad" localSheetId="2">'[25]Ana-elect.'!#REF!</definedName>
    <definedName name="Unidad" localSheetId="3">'[25]Ana-elect.'!#REF!</definedName>
    <definedName name="Unidad" localSheetId="4">'[25]Ana-elect.'!#REF!</definedName>
    <definedName name="Unidad" localSheetId="5">'[25]Ana-elect.'!#REF!</definedName>
    <definedName name="Unidad" localSheetId="6">'[25]Ana-elect.'!#REF!</definedName>
    <definedName name="Unidad" localSheetId="7">'[25]Ana-elect.'!#REF!</definedName>
    <definedName name="Unidad">'[25]Ana-elect.'!#REF!</definedName>
    <definedName name="UNIONPVCPRES1" localSheetId="2">#REF!</definedName>
    <definedName name="UNIONPVCPRES1" localSheetId="3">#REF!</definedName>
    <definedName name="UNIONPVCPRES1" localSheetId="4">#REF!</definedName>
    <definedName name="UNIONPVCPRES1" localSheetId="5">#REF!</definedName>
    <definedName name="UNIONPVCPRES1" localSheetId="6">#REF!</definedName>
    <definedName name="UNIONPVCPRES1" localSheetId="7">#REF!</definedName>
    <definedName name="UNIONPVCPRES1" localSheetId="0">#REF!</definedName>
    <definedName name="UNIONPVCPRES1">#REF!</definedName>
    <definedName name="UNIONPVCPRES112" localSheetId="2">#REF!</definedName>
    <definedName name="UNIONPVCPRES112" localSheetId="4">#REF!</definedName>
    <definedName name="UNIONPVCPRES112" localSheetId="7">#REF!</definedName>
    <definedName name="UNIONPVCPRES112">#REF!</definedName>
    <definedName name="UNIONPVCPRES12" localSheetId="2">#REF!</definedName>
    <definedName name="UNIONPVCPRES12" localSheetId="4">#REF!</definedName>
    <definedName name="UNIONPVCPRES12" localSheetId="7">#REF!</definedName>
    <definedName name="UNIONPVCPRES12">#REF!</definedName>
    <definedName name="UNIONPVCPRES2" localSheetId="2">#REF!</definedName>
    <definedName name="UNIONPVCPRES2" localSheetId="4">#REF!</definedName>
    <definedName name="UNIONPVCPRES2" localSheetId="7">#REF!</definedName>
    <definedName name="UNIONPVCPRES2">#REF!</definedName>
    <definedName name="UNIONPVCPRES3" localSheetId="2">#REF!</definedName>
    <definedName name="UNIONPVCPRES3" localSheetId="4">#REF!</definedName>
    <definedName name="UNIONPVCPRES3" localSheetId="7">#REF!</definedName>
    <definedName name="UNIONPVCPRES3">#REF!</definedName>
    <definedName name="UNIONPVCPRES34" localSheetId="2">#REF!</definedName>
    <definedName name="UNIONPVCPRES34" localSheetId="4">#REF!</definedName>
    <definedName name="UNIONPVCPRES34" localSheetId="7">#REF!</definedName>
    <definedName name="UNIONPVCPRES34">#REF!</definedName>
    <definedName name="UNIONPVCPRES4" localSheetId="2">#REF!</definedName>
    <definedName name="UNIONPVCPRES4" localSheetId="4">#REF!</definedName>
    <definedName name="UNIONPVCPRES4" localSheetId="7">#REF!</definedName>
    <definedName name="UNIONPVCPRES4">#REF!</definedName>
    <definedName name="UNIONUNI112HG" localSheetId="2">#REF!</definedName>
    <definedName name="UNIONUNI112HG" localSheetId="4">#REF!</definedName>
    <definedName name="UNIONUNI112HG" localSheetId="5">#REF!</definedName>
    <definedName name="UNIONUNI112HG" localSheetId="6">#REF!</definedName>
    <definedName name="UNIONUNI112HG" localSheetId="7">#REF!</definedName>
    <definedName name="UNIONUNI112HG">#REF!</definedName>
    <definedName name="UNIONUNI125HG" localSheetId="2">#REF!</definedName>
    <definedName name="UNIONUNI125HG" localSheetId="4">#REF!</definedName>
    <definedName name="UNIONUNI125HG" localSheetId="5">#REF!</definedName>
    <definedName name="UNIONUNI125HG" localSheetId="6">#REF!</definedName>
    <definedName name="UNIONUNI125HG" localSheetId="7">#REF!</definedName>
    <definedName name="UNIONUNI125HG">#REF!</definedName>
    <definedName name="UNIONUNI12HG" localSheetId="2">#REF!</definedName>
    <definedName name="UNIONUNI12HG" localSheetId="4">#REF!</definedName>
    <definedName name="UNIONUNI12HG" localSheetId="7">#REF!</definedName>
    <definedName name="UNIONUNI12HG">#REF!</definedName>
    <definedName name="UNIONUNI1HG" localSheetId="2">#REF!</definedName>
    <definedName name="UNIONUNI1HG" localSheetId="4">#REF!</definedName>
    <definedName name="UNIONUNI1HG" localSheetId="5">#REF!</definedName>
    <definedName name="UNIONUNI1HG" localSheetId="6">#REF!</definedName>
    <definedName name="UNIONUNI1HG" localSheetId="7">#REF!</definedName>
    <definedName name="UNIONUNI1HG">#REF!</definedName>
    <definedName name="UNIONUNI212HG" localSheetId="2">#REF!</definedName>
    <definedName name="UNIONUNI212HG" localSheetId="4">#REF!</definedName>
    <definedName name="UNIONUNI212HG" localSheetId="5">#REF!</definedName>
    <definedName name="UNIONUNI212HG" localSheetId="6">#REF!</definedName>
    <definedName name="UNIONUNI212HG" localSheetId="7">#REF!</definedName>
    <definedName name="UNIONUNI212HG">#REF!</definedName>
    <definedName name="UNIONUNI2HG" localSheetId="2">#REF!</definedName>
    <definedName name="UNIONUNI2HG" localSheetId="4">#REF!</definedName>
    <definedName name="UNIONUNI2HG" localSheetId="5">#REF!</definedName>
    <definedName name="UNIONUNI2HG" localSheetId="6">#REF!</definedName>
    <definedName name="UNIONUNI2HG" localSheetId="7">#REF!</definedName>
    <definedName name="UNIONUNI2HG">#REF!</definedName>
    <definedName name="UNIONUNI34HG" localSheetId="2">#REF!</definedName>
    <definedName name="UNIONUNI34HG" localSheetId="4">#REF!</definedName>
    <definedName name="UNIONUNI34HG" localSheetId="5">#REF!</definedName>
    <definedName name="UNIONUNI34HG" localSheetId="6">#REF!</definedName>
    <definedName name="UNIONUNI34HG" localSheetId="7">#REF!</definedName>
    <definedName name="UNIONUNI34HG">#REF!</definedName>
    <definedName name="UNIONUNI3HG" localSheetId="2">#REF!</definedName>
    <definedName name="UNIONUNI3HG" localSheetId="4">#REF!</definedName>
    <definedName name="UNIONUNI3HG" localSheetId="5">#REF!</definedName>
    <definedName name="UNIONUNI3HG" localSheetId="6">#REF!</definedName>
    <definedName name="UNIONUNI3HG" localSheetId="7">#REF!</definedName>
    <definedName name="UNIONUNI3HG">#REF!</definedName>
    <definedName name="UNIONUNI4HG" localSheetId="2">#REF!</definedName>
    <definedName name="UNIONUNI4HG" localSheetId="4">#REF!</definedName>
    <definedName name="UNIONUNI4HG" localSheetId="5">#REF!</definedName>
    <definedName name="UNIONUNI4HG" localSheetId="6">#REF!</definedName>
    <definedName name="UNIONUNI4HG" localSheetId="7">#REF!</definedName>
    <definedName name="UNIONUNI4HG">#REF!</definedName>
    <definedName name="UNIONUNIV1_2HG">[35]Materiales!$E$482</definedName>
    <definedName name="urinal">[75]PRECIOS!$E$58</definedName>
    <definedName name="us">[161]Insumos!$H$3</definedName>
    <definedName name="USDOLAR" localSheetId="2">#REF!</definedName>
    <definedName name="USDOLAR" localSheetId="3">#REF!</definedName>
    <definedName name="USDOLAR" localSheetId="4">#REF!</definedName>
    <definedName name="USDOLAR" localSheetId="5">#REF!</definedName>
    <definedName name="USDOLAR" localSheetId="6">#REF!</definedName>
    <definedName name="USDOLAR" localSheetId="7">#REF!</definedName>
    <definedName name="USDOLAR" localSheetId="0">#REF!</definedName>
    <definedName name="USDOLAR">#REF!</definedName>
    <definedName name="uso.vibrador">'[77]Costos Mano de Obra'!$O$42</definedName>
    <definedName name="usos" localSheetId="2">#REF!</definedName>
    <definedName name="usos" localSheetId="3">#REF!</definedName>
    <definedName name="usos" localSheetId="4">#REF!</definedName>
    <definedName name="usos" localSheetId="5">#REF!</definedName>
    <definedName name="usos" localSheetId="6">#REF!</definedName>
    <definedName name="usos" localSheetId="7">#REF!</definedName>
    <definedName name="usos">#REF!</definedName>
    <definedName name="USOSMADERA" localSheetId="2">#REF!</definedName>
    <definedName name="USOSMADERA" localSheetId="4">#REF!</definedName>
    <definedName name="USOSMADERA" localSheetId="7">#REF!</definedName>
    <definedName name="USOSMADERA">#REF!</definedName>
    <definedName name="UY" localSheetId="2">[4]A!#REF!</definedName>
    <definedName name="UY" localSheetId="4">[4]A!#REF!</definedName>
    <definedName name="UY" localSheetId="7">[4]A!#REF!</definedName>
    <definedName name="UY">[4]A!#REF!</definedName>
    <definedName name="v" localSheetId="2">[109]analisis1!#REF!</definedName>
    <definedName name="v" localSheetId="4">[109]analisis1!#REF!</definedName>
    <definedName name="v" localSheetId="7">[109]analisis1!#REF!</definedName>
    <definedName name="v">[109]analisis1!#REF!</definedName>
    <definedName name="v.c.fs.villa.1" localSheetId="2">[162]Cubicación!#REF!</definedName>
    <definedName name="v.c.fs.villa.1" localSheetId="4">[162]Cubicación!#REF!</definedName>
    <definedName name="v.c.fs.villa.1" localSheetId="7">[162]Cubicación!#REF!</definedName>
    <definedName name="v.c.fs.villa.1">[162]Cubicación!#REF!</definedName>
    <definedName name="v.c.fs.villa.10" localSheetId="2">[162]Cubicación!#REF!</definedName>
    <definedName name="v.c.fs.villa.10" localSheetId="4">[162]Cubicación!#REF!</definedName>
    <definedName name="v.c.fs.villa.10" localSheetId="7">[162]Cubicación!#REF!</definedName>
    <definedName name="v.c.fs.villa.10">[162]Cubicación!#REF!</definedName>
    <definedName name="v.c.fs.villa.11" localSheetId="2">[162]Cubicación!#REF!</definedName>
    <definedName name="v.c.fs.villa.11" localSheetId="4">[162]Cubicación!#REF!</definedName>
    <definedName name="v.c.fs.villa.11" localSheetId="7">[162]Cubicación!#REF!</definedName>
    <definedName name="v.c.fs.villa.11">[162]Cubicación!#REF!</definedName>
    <definedName name="v.c.fs.villa.12" localSheetId="2">[162]Cubicación!#REF!</definedName>
    <definedName name="v.c.fs.villa.12" localSheetId="4">[162]Cubicación!#REF!</definedName>
    <definedName name="v.c.fs.villa.12" localSheetId="7">[162]Cubicación!#REF!</definedName>
    <definedName name="v.c.fs.villa.12">[162]Cubicación!#REF!</definedName>
    <definedName name="v.c.fs.villa.13" localSheetId="2">[162]Cubicación!#REF!</definedName>
    <definedName name="v.c.fs.villa.13" localSheetId="4">[162]Cubicación!#REF!</definedName>
    <definedName name="v.c.fs.villa.13" localSheetId="7">[162]Cubicación!#REF!</definedName>
    <definedName name="v.c.fs.villa.13">[162]Cubicación!#REF!</definedName>
    <definedName name="v.c.fs.villa.14" localSheetId="2">[162]Cubicación!#REF!</definedName>
    <definedName name="v.c.fs.villa.14" localSheetId="4">[162]Cubicación!#REF!</definedName>
    <definedName name="v.c.fs.villa.14" localSheetId="7">[162]Cubicación!#REF!</definedName>
    <definedName name="v.c.fs.villa.14">[162]Cubicación!#REF!</definedName>
    <definedName name="v.c.fs.villa.15" localSheetId="2">[162]Cubicación!#REF!</definedName>
    <definedName name="v.c.fs.villa.15" localSheetId="4">[162]Cubicación!#REF!</definedName>
    <definedName name="v.c.fs.villa.15" localSheetId="7">[162]Cubicación!#REF!</definedName>
    <definedName name="v.c.fs.villa.15">[162]Cubicación!#REF!</definedName>
    <definedName name="v.c.fs.villa.16" localSheetId="2">[162]Cubicación!#REF!</definedName>
    <definedName name="v.c.fs.villa.16" localSheetId="4">[162]Cubicación!#REF!</definedName>
    <definedName name="v.c.fs.villa.16" localSheetId="7">[162]Cubicación!#REF!</definedName>
    <definedName name="v.c.fs.villa.16">[162]Cubicación!#REF!</definedName>
    <definedName name="v.c.fs.villa.17" localSheetId="2">[162]Cubicación!#REF!</definedName>
    <definedName name="v.c.fs.villa.17" localSheetId="4">[162]Cubicación!#REF!</definedName>
    <definedName name="v.c.fs.villa.17" localSheetId="7">[162]Cubicación!#REF!</definedName>
    <definedName name="v.c.fs.villa.17">[162]Cubicación!#REF!</definedName>
    <definedName name="v.c.fs.villa.18" localSheetId="2">[162]Cubicación!#REF!</definedName>
    <definedName name="v.c.fs.villa.18" localSheetId="4">[162]Cubicación!#REF!</definedName>
    <definedName name="v.c.fs.villa.18" localSheetId="7">[162]Cubicación!#REF!</definedName>
    <definedName name="v.c.fs.villa.18">[162]Cubicación!#REF!</definedName>
    <definedName name="v.c.fs.villa.2" localSheetId="2">[162]Cubicación!#REF!</definedName>
    <definedName name="v.c.fs.villa.2" localSheetId="4">[162]Cubicación!#REF!</definedName>
    <definedName name="v.c.fs.villa.2" localSheetId="7">[162]Cubicación!#REF!</definedName>
    <definedName name="v.c.fs.villa.2">[162]Cubicación!#REF!</definedName>
    <definedName name="v.c.fs.villa.3" localSheetId="2">[162]Cubicación!#REF!</definedName>
    <definedName name="v.c.fs.villa.3" localSheetId="4">[162]Cubicación!#REF!</definedName>
    <definedName name="v.c.fs.villa.3" localSheetId="7">[162]Cubicación!#REF!</definedName>
    <definedName name="v.c.fs.villa.3">[162]Cubicación!#REF!</definedName>
    <definedName name="v.c.fs.villa.4" localSheetId="2">[162]Cubicación!#REF!</definedName>
    <definedName name="v.c.fs.villa.4" localSheetId="4">[162]Cubicación!#REF!</definedName>
    <definedName name="v.c.fs.villa.4" localSheetId="7">[162]Cubicación!#REF!</definedName>
    <definedName name="v.c.fs.villa.4">[162]Cubicación!#REF!</definedName>
    <definedName name="v.c.fs.villa.5" localSheetId="2">[162]Cubicación!#REF!</definedName>
    <definedName name="v.c.fs.villa.5" localSheetId="4">[162]Cubicación!#REF!</definedName>
    <definedName name="v.c.fs.villa.5" localSheetId="7">[162]Cubicación!#REF!</definedName>
    <definedName name="v.c.fs.villa.5">[162]Cubicación!#REF!</definedName>
    <definedName name="v.c.fs.villa.6" localSheetId="2">[162]Cubicación!#REF!</definedName>
    <definedName name="v.c.fs.villa.6" localSheetId="4">[162]Cubicación!#REF!</definedName>
    <definedName name="v.c.fs.villa.6" localSheetId="7">[162]Cubicación!#REF!</definedName>
    <definedName name="v.c.fs.villa.6">[162]Cubicación!#REF!</definedName>
    <definedName name="v.c.fs.villa.7" localSheetId="2">[162]Cubicación!#REF!</definedName>
    <definedName name="v.c.fs.villa.7" localSheetId="4">[162]Cubicación!#REF!</definedName>
    <definedName name="v.c.fs.villa.7" localSheetId="7">[162]Cubicación!#REF!</definedName>
    <definedName name="v.c.fs.villa.7">[162]Cubicación!#REF!</definedName>
    <definedName name="v.c.fs.villa.8" localSheetId="2">[162]Cubicación!#REF!</definedName>
    <definedName name="v.c.fs.villa.8" localSheetId="4">[162]Cubicación!#REF!</definedName>
    <definedName name="v.c.fs.villa.8" localSheetId="7">[162]Cubicación!#REF!</definedName>
    <definedName name="v.c.fs.villa.8">[162]Cubicación!#REF!</definedName>
    <definedName name="v.c.fs.villa.9" localSheetId="2">[162]Cubicación!#REF!</definedName>
    <definedName name="v.c.fs.villa.9" localSheetId="4">[162]Cubicación!#REF!</definedName>
    <definedName name="v.c.fs.villa.9" localSheetId="7">[162]Cubicación!#REF!</definedName>
    <definedName name="v.c.fs.villa.9">[162]Cubicación!#REF!</definedName>
    <definedName name="v.c.n1y2.villa1" localSheetId="3">[162]Cubicación!$P$2150</definedName>
    <definedName name="v.c.n1y2.villa1" localSheetId="4">[162]Cubicación!$P$2150</definedName>
    <definedName name="v.c.n1y2.villa1" localSheetId="5">[162]Cubicación!$P$2150</definedName>
    <definedName name="v.c.n1y2.villa1" localSheetId="6">[162]Cubicación!$P$2150</definedName>
    <definedName name="v.c.n1y2.villa1" localSheetId="7">[162]Cubicación!$P$2150</definedName>
    <definedName name="v.c.n1y2.villa1" localSheetId="0">[162]Cubicación!$P$2150</definedName>
    <definedName name="v.c.n1y2.villa1">[163]Cubicación!$P$2150</definedName>
    <definedName name="v.c.n1y2.villa10" localSheetId="3">[162]Cubicación!$P$1690</definedName>
    <definedName name="v.c.n1y2.villa10" localSheetId="4">[162]Cubicación!$P$1690</definedName>
    <definedName name="v.c.n1y2.villa10" localSheetId="5">[162]Cubicación!$P$1690</definedName>
    <definedName name="v.c.n1y2.villa10" localSheetId="6">[162]Cubicación!$P$1690</definedName>
    <definedName name="v.c.n1y2.villa10" localSheetId="7">[162]Cubicación!$P$1690</definedName>
    <definedName name="v.c.n1y2.villa10" localSheetId="0">[162]Cubicación!$P$1690</definedName>
    <definedName name="v.c.n1y2.villa10">[163]Cubicación!$P$1690</definedName>
    <definedName name="v.c.n1y2.villa11" localSheetId="3">[162]Cubicación!$P$998</definedName>
    <definedName name="v.c.n1y2.villa11" localSheetId="4">[162]Cubicación!$P$998</definedName>
    <definedName name="v.c.n1y2.villa11" localSheetId="5">[162]Cubicación!$P$998</definedName>
    <definedName name="v.c.n1y2.villa11" localSheetId="6">[162]Cubicación!$P$998</definedName>
    <definedName name="v.c.n1y2.villa11" localSheetId="7">[162]Cubicación!$P$998</definedName>
    <definedName name="v.c.n1y2.villa11" localSheetId="0">[162]Cubicación!$P$998</definedName>
    <definedName name="v.c.n1y2.villa11">[163]Cubicación!$P$998</definedName>
    <definedName name="v.c.n1y2.villa12" localSheetId="3">[162]Cubicación!$P$401</definedName>
    <definedName name="v.c.n1y2.villa12" localSheetId="4">[162]Cubicación!$P$401</definedName>
    <definedName name="v.c.n1y2.villa12" localSheetId="5">[162]Cubicación!$P$401</definedName>
    <definedName name="v.c.n1y2.villa12" localSheetId="6">[162]Cubicación!$P$401</definedName>
    <definedName name="v.c.n1y2.villa12" localSheetId="7">[162]Cubicación!$P$401</definedName>
    <definedName name="v.c.n1y2.villa12" localSheetId="0">[162]Cubicación!$P$401</definedName>
    <definedName name="v.c.n1y2.villa12">[163]Cubicación!$P$401</definedName>
    <definedName name="v.c.n1y2.villa13" localSheetId="3">[162]Cubicación!$P$535</definedName>
    <definedName name="v.c.n1y2.villa13" localSheetId="4">[162]Cubicación!$P$535</definedName>
    <definedName name="v.c.n1y2.villa13" localSheetId="5">[162]Cubicación!$P$535</definedName>
    <definedName name="v.c.n1y2.villa13" localSheetId="6">[162]Cubicación!$P$535</definedName>
    <definedName name="v.c.n1y2.villa13" localSheetId="7">[162]Cubicación!$P$535</definedName>
    <definedName name="v.c.n1y2.villa13" localSheetId="0">[162]Cubicación!$P$535</definedName>
    <definedName name="v.c.n1y2.villa13">[163]Cubicación!$P$535</definedName>
    <definedName name="v.c.n1y2.villa14" localSheetId="3">[162]Cubicación!$P$1461</definedName>
    <definedName name="v.c.n1y2.villa14" localSheetId="4">[162]Cubicación!$P$1461</definedName>
    <definedName name="v.c.n1y2.villa14" localSheetId="5">[162]Cubicación!$P$1461</definedName>
    <definedName name="v.c.n1y2.villa14" localSheetId="6">[162]Cubicación!$P$1461</definedName>
    <definedName name="v.c.n1y2.villa14" localSheetId="7">[162]Cubicación!$P$1461</definedName>
    <definedName name="v.c.n1y2.villa14" localSheetId="0">[162]Cubicación!$P$1461</definedName>
    <definedName name="v.c.n1y2.villa14">[163]Cubicación!$P$1461</definedName>
    <definedName name="v.c.n1y2.villa15" localSheetId="3">[162]Cubicación!$P$1576</definedName>
    <definedName name="v.c.n1y2.villa15" localSheetId="4">[162]Cubicación!$P$1576</definedName>
    <definedName name="v.c.n1y2.villa15" localSheetId="5">[162]Cubicación!$P$1576</definedName>
    <definedName name="v.c.n1y2.villa15" localSheetId="6">[162]Cubicación!$P$1576</definedName>
    <definedName name="v.c.n1y2.villa15" localSheetId="7">[162]Cubicación!$P$1576</definedName>
    <definedName name="v.c.n1y2.villa15" localSheetId="0">[162]Cubicación!$P$1576</definedName>
    <definedName name="v.c.n1y2.villa15">[163]Cubicación!$P$1576</definedName>
    <definedName name="v.c.n1y2.villa16" localSheetId="3">[162]Cubicación!$P$1805</definedName>
    <definedName name="v.c.n1y2.villa16" localSheetId="4">[162]Cubicación!$P$1805</definedName>
    <definedName name="v.c.n1y2.villa16" localSheetId="5">[162]Cubicación!$P$1805</definedName>
    <definedName name="v.c.n1y2.villa16" localSheetId="6">[162]Cubicación!$P$1805</definedName>
    <definedName name="v.c.n1y2.villa16" localSheetId="7">[162]Cubicación!$P$1805</definedName>
    <definedName name="v.c.n1y2.villa16" localSheetId="0">[162]Cubicación!$P$1805</definedName>
    <definedName name="v.c.n1y2.villa16">[163]Cubicación!$P$1805</definedName>
    <definedName name="v.c.n1y2.villa17" localSheetId="3">[162]Cubicación!$P$1920</definedName>
    <definedName name="v.c.n1y2.villa17" localSheetId="4">[162]Cubicación!$P$1920</definedName>
    <definedName name="v.c.n1y2.villa17" localSheetId="5">[162]Cubicación!$P$1920</definedName>
    <definedName name="v.c.n1y2.villa17" localSheetId="6">[162]Cubicación!$P$1920</definedName>
    <definedName name="v.c.n1y2.villa17" localSheetId="7">[162]Cubicación!$P$1920</definedName>
    <definedName name="v.c.n1y2.villa17" localSheetId="0">[162]Cubicación!$P$1920</definedName>
    <definedName name="v.c.n1y2.villa17">[163]Cubicación!$P$1920</definedName>
    <definedName name="v.c.n1y2.villa18" localSheetId="3">[162]Cubicación!$P$1113</definedName>
    <definedName name="v.c.n1y2.villa18" localSheetId="4">[162]Cubicación!$P$1113</definedName>
    <definedName name="v.c.n1y2.villa18" localSheetId="5">[162]Cubicación!$P$1113</definedName>
    <definedName name="v.c.n1y2.villa18" localSheetId="6">[162]Cubicación!$P$1113</definedName>
    <definedName name="v.c.n1y2.villa18" localSheetId="7">[162]Cubicación!$P$1113</definedName>
    <definedName name="v.c.n1y2.villa18" localSheetId="0">[162]Cubicación!$P$1113</definedName>
    <definedName name="v.c.n1y2.villa18">[163]Cubicación!$P$1113</definedName>
    <definedName name="v.c.n1y2.villa2" localSheetId="3">[162]Cubicación!$P$2037</definedName>
    <definedName name="v.c.n1y2.villa2" localSheetId="4">[162]Cubicación!$P$2037</definedName>
    <definedName name="v.c.n1y2.villa2" localSheetId="5">[162]Cubicación!$P$2037</definedName>
    <definedName name="v.c.n1y2.villa2" localSheetId="6">[162]Cubicación!$P$2037</definedName>
    <definedName name="v.c.n1y2.villa2" localSheetId="7">[162]Cubicación!$P$2037</definedName>
    <definedName name="v.c.n1y2.villa2" localSheetId="0">[162]Cubicación!$P$2037</definedName>
    <definedName name="v.c.n1y2.villa2">[163]Cubicación!$P$2037</definedName>
    <definedName name="v.c.n1y2.villa3" localSheetId="3">[162]Cubicación!$P$883</definedName>
    <definedName name="v.c.n1y2.villa3" localSheetId="4">[162]Cubicación!$P$883</definedName>
    <definedName name="v.c.n1y2.villa3" localSheetId="5">[162]Cubicación!$P$883</definedName>
    <definedName name="v.c.n1y2.villa3" localSheetId="6">[162]Cubicación!$P$883</definedName>
    <definedName name="v.c.n1y2.villa3" localSheetId="7">[162]Cubicación!$P$883</definedName>
    <definedName name="v.c.n1y2.villa3" localSheetId="0">[162]Cubicación!$P$883</definedName>
    <definedName name="v.c.n1y2.villa3">[163]Cubicación!$P$883</definedName>
    <definedName name="v.c.n1y2.villa4" localSheetId="3">[162]Cubicación!$P$768</definedName>
    <definedName name="v.c.n1y2.villa4" localSheetId="4">[162]Cubicación!$P$768</definedName>
    <definedName name="v.c.n1y2.villa4" localSheetId="5">[162]Cubicación!$P$768</definedName>
    <definedName name="v.c.n1y2.villa4" localSheetId="6">[162]Cubicación!$P$768</definedName>
    <definedName name="v.c.n1y2.villa4" localSheetId="7">[162]Cubicación!$P$768</definedName>
    <definedName name="v.c.n1y2.villa4" localSheetId="0">[162]Cubicación!$P$768</definedName>
    <definedName name="v.c.n1y2.villa4">[163]Cubicación!$P$768</definedName>
    <definedName name="v.c.n1y2.villa5" localSheetId="3">[162]Cubicación!$P$653</definedName>
    <definedName name="v.c.n1y2.villa5" localSheetId="4">[162]Cubicación!$P$653</definedName>
    <definedName name="v.c.n1y2.villa5" localSheetId="5">[162]Cubicación!$P$653</definedName>
    <definedName name="v.c.n1y2.villa5" localSheetId="6">[162]Cubicación!$P$653</definedName>
    <definedName name="v.c.n1y2.villa5" localSheetId="7">[162]Cubicación!$P$653</definedName>
    <definedName name="v.c.n1y2.villa5" localSheetId="0">[162]Cubicación!$P$653</definedName>
    <definedName name="v.c.n1y2.villa5">[163]Cubicación!$P$653</definedName>
    <definedName name="v.c.n1y2.villa6" localSheetId="3">[162]Cubicación!$P$138</definedName>
    <definedName name="v.c.n1y2.villa6" localSheetId="4">[162]Cubicación!$P$138</definedName>
    <definedName name="v.c.n1y2.villa6" localSheetId="5">[162]Cubicación!$P$138</definedName>
    <definedName name="v.c.n1y2.villa6" localSheetId="6">[162]Cubicación!$P$138</definedName>
    <definedName name="v.c.n1y2.villa6" localSheetId="7">[162]Cubicación!$P$138</definedName>
    <definedName name="v.c.n1y2.villa6" localSheetId="0">[162]Cubicación!$P$138</definedName>
    <definedName name="v.c.n1y2.villa6">[163]Cubicación!$P$138</definedName>
    <definedName name="v.c.n1y2.villa7" localSheetId="3">[162]Cubicación!$P$269</definedName>
    <definedName name="v.c.n1y2.villa7" localSheetId="4">[162]Cubicación!$P$269</definedName>
    <definedName name="v.c.n1y2.villa7" localSheetId="5">[162]Cubicación!$P$269</definedName>
    <definedName name="v.c.n1y2.villa7" localSheetId="6">[162]Cubicación!$P$269</definedName>
    <definedName name="v.c.n1y2.villa7" localSheetId="7">[162]Cubicación!$P$269</definedName>
    <definedName name="v.c.n1y2.villa7" localSheetId="0">[162]Cubicación!$P$269</definedName>
    <definedName name="v.c.n1y2.villa7">[163]Cubicación!$P$269</definedName>
    <definedName name="v.c.n1y2.villa8" localSheetId="3">[162]Cubicación!$P$1231</definedName>
    <definedName name="v.c.n1y2.villa8" localSheetId="4">[162]Cubicación!$P$1231</definedName>
    <definedName name="v.c.n1y2.villa8" localSheetId="5">[162]Cubicación!$P$1231</definedName>
    <definedName name="v.c.n1y2.villa8" localSheetId="6">[162]Cubicación!$P$1231</definedName>
    <definedName name="v.c.n1y2.villa8" localSheetId="7">[162]Cubicación!$P$1231</definedName>
    <definedName name="v.c.n1y2.villa8" localSheetId="0">[162]Cubicación!$P$1231</definedName>
    <definedName name="v.c.n1y2.villa8">[163]Cubicación!$P$1231</definedName>
    <definedName name="v.c.n1y2.villa9" localSheetId="3">[162]Cubicación!$P$1346</definedName>
    <definedName name="v.c.n1y2.villa9" localSheetId="4">[162]Cubicación!$P$1346</definedName>
    <definedName name="v.c.n1y2.villa9" localSheetId="5">[162]Cubicación!$P$1346</definedName>
    <definedName name="v.c.n1y2.villa9" localSheetId="6">[162]Cubicación!$P$1346</definedName>
    <definedName name="v.c.n1y2.villa9" localSheetId="7">[162]Cubicación!$P$1346</definedName>
    <definedName name="v.c.n1y2.villa9" localSheetId="0">[162]Cubicación!$P$1346</definedName>
    <definedName name="v.c.n1y2.villa9">[163]Cubicación!$P$1346</definedName>
    <definedName name="v.p.fs.villa.1" localSheetId="2">[162]Cubicación!#REF!</definedName>
    <definedName name="v.p.fs.villa.1" localSheetId="3">[162]Cubicación!#REF!</definedName>
    <definedName name="v.p.fs.villa.1" localSheetId="4">[162]Cubicación!#REF!</definedName>
    <definedName name="v.p.fs.villa.1" localSheetId="5">[162]Cubicación!#REF!</definedName>
    <definedName name="v.p.fs.villa.1" localSheetId="6">[162]Cubicación!#REF!</definedName>
    <definedName name="v.p.fs.villa.1" localSheetId="7">[162]Cubicación!#REF!</definedName>
    <definedName name="v.p.fs.villa.1">[162]Cubicación!#REF!</definedName>
    <definedName name="v.p.fs.villa.10" localSheetId="2">[162]Cubicación!#REF!</definedName>
    <definedName name="v.p.fs.villa.10" localSheetId="3">[162]Cubicación!#REF!</definedName>
    <definedName name="v.p.fs.villa.10" localSheetId="4">[162]Cubicación!#REF!</definedName>
    <definedName name="v.p.fs.villa.10" localSheetId="5">[162]Cubicación!#REF!</definedName>
    <definedName name="v.p.fs.villa.10" localSheetId="6">[162]Cubicación!#REF!</definedName>
    <definedName name="v.p.fs.villa.10" localSheetId="7">[162]Cubicación!#REF!</definedName>
    <definedName name="v.p.fs.villa.10">[162]Cubicación!#REF!</definedName>
    <definedName name="v.p.fs.villa.11" localSheetId="2">[162]Cubicación!#REF!</definedName>
    <definedName name="v.p.fs.villa.11" localSheetId="4">[162]Cubicación!#REF!</definedName>
    <definedName name="v.p.fs.villa.11" localSheetId="7">[162]Cubicación!#REF!</definedName>
    <definedName name="v.p.fs.villa.11">[162]Cubicación!#REF!</definedName>
    <definedName name="v.p.fs.villa.12" localSheetId="2">[162]Cubicación!#REF!</definedName>
    <definedName name="v.p.fs.villa.12" localSheetId="4">[162]Cubicación!#REF!</definedName>
    <definedName name="v.p.fs.villa.12" localSheetId="7">[162]Cubicación!#REF!</definedName>
    <definedName name="v.p.fs.villa.12">[162]Cubicación!#REF!</definedName>
    <definedName name="v.p.fs.villa.13" localSheetId="2">[162]Cubicación!#REF!</definedName>
    <definedName name="v.p.fs.villa.13" localSheetId="4">[162]Cubicación!#REF!</definedName>
    <definedName name="v.p.fs.villa.13" localSheetId="7">[162]Cubicación!#REF!</definedName>
    <definedName name="v.p.fs.villa.13">[162]Cubicación!#REF!</definedName>
    <definedName name="v.p.fs.villa.14" localSheetId="2">[162]Cubicación!#REF!</definedName>
    <definedName name="v.p.fs.villa.14" localSheetId="4">[162]Cubicación!#REF!</definedName>
    <definedName name="v.p.fs.villa.14" localSheetId="7">[162]Cubicación!#REF!</definedName>
    <definedName name="v.p.fs.villa.14">[162]Cubicación!#REF!</definedName>
    <definedName name="v.p.fs.villa.15" localSheetId="2">[162]Cubicación!#REF!</definedName>
    <definedName name="v.p.fs.villa.15" localSheetId="4">[162]Cubicación!#REF!</definedName>
    <definedName name="v.p.fs.villa.15" localSheetId="7">[162]Cubicación!#REF!</definedName>
    <definedName name="v.p.fs.villa.15">[162]Cubicación!#REF!</definedName>
    <definedName name="v.p.fs.villa.16" localSheetId="2">[162]Cubicación!#REF!</definedName>
    <definedName name="v.p.fs.villa.16" localSheetId="4">[162]Cubicación!#REF!</definedName>
    <definedName name="v.p.fs.villa.16" localSheetId="7">[162]Cubicación!#REF!</definedName>
    <definedName name="v.p.fs.villa.16">[162]Cubicación!#REF!</definedName>
    <definedName name="v.p.fs.villa.17" localSheetId="2">[162]Cubicación!#REF!</definedName>
    <definedName name="v.p.fs.villa.17" localSheetId="4">[162]Cubicación!#REF!</definedName>
    <definedName name="v.p.fs.villa.17" localSheetId="7">[162]Cubicación!#REF!</definedName>
    <definedName name="v.p.fs.villa.17">[162]Cubicación!#REF!</definedName>
    <definedName name="v.p.fs.villa.18" localSheetId="2">[162]Cubicación!#REF!</definedName>
    <definedName name="v.p.fs.villa.18" localSheetId="4">[162]Cubicación!#REF!</definedName>
    <definedName name="v.p.fs.villa.18" localSheetId="7">[162]Cubicación!#REF!</definedName>
    <definedName name="v.p.fs.villa.18">[162]Cubicación!#REF!</definedName>
    <definedName name="v.p.fs.villa.2" localSheetId="2">[162]Cubicación!#REF!</definedName>
    <definedName name="v.p.fs.villa.2" localSheetId="4">[162]Cubicación!#REF!</definedName>
    <definedName name="v.p.fs.villa.2" localSheetId="7">[162]Cubicación!#REF!</definedName>
    <definedName name="v.p.fs.villa.2">[162]Cubicación!#REF!</definedName>
    <definedName name="v.p.fs.villa.3" localSheetId="2">[162]Cubicación!#REF!</definedName>
    <definedName name="v.p.fs.villa.3" localSheetId="4">[162]Cubicación!#REF!</definedName>
    <definedName name="v.p.fs.villa.3" localSheetId="7">[162]Cubicación!#REF!</definedName>
    <definedName name="v.p.fs.villa.3">[162]Cubicación!#REF!</definedName>
    <definedName name="v.p.fs.villa.4" localSheetId="2">[162]Cubicación!#REF!</definedName>
    <definedName name="v.p.fs.villa.4" localSheetId="4">[162]Cubicación!#REF!</definedName>
    <definedName name="v.p.fs.villa.4" localSheetId="7">[162]Cubicación!#REF!</definedName>
    <definedName name="v.p.fs.villa.4">[162]Cubicación!#REF!</definedName>
    <definedName name="v.p.fs.villa.5" localSheetId="2">[162]Cubicación!#REF!</definedName>
    <definedName name="v.p.fs.villa.5" localSheetId="4">[162]Cubicación!#REF!</definedName>
    <definedName name="v.p.fs.villa.5" localSheetId="7">[162]Cubicación!#REF!</definedName>
    <definedName name="v.p.fs.villa.5">[162]Cubicación!#REF!</definedName>
    <definedName name="v.p.fs.villa.6" localSheetId="2">[162]Cubicación!#REF!</definedName>
    <definedName name="v.p.fs.villa.6" localSheetId="4">[162]Cubicación!#REF!</definedName>
    <definedName name="v.p.fs.villa.6" localSheetId="7">[162]Cubicación!#REF!</definedName>
    <definedName name="v.p.fs.villa.6">[162]Cubicación!#REF!</definedName>
    <definedName name="v.p.fs.villa.7" localSheetId="2">[162]Cubicación!#REF!</definedName>
    <definedName name="v.p.fs.villa.7" localSheetId="4">[162]Cubicación!#REF!</definedName>
    <definedName name="v.p.fs.villa.7" localSheetId="7">[162]Cubicación!#REF!</definedName>
    <definedName name="v.p.fs.villa.7">[162]Cubicación!#REF!</definedName>
    <definedName name="v.p.fs.villa.8" localSheetId="2">[162]Cubicación!#REF!</definedName>
    <definedName name="v.p.fs.villa.8" localSheetId="4">[162]Cubicación!#REF!</definedName>
    <definedName name="v.p.fs.villa.8" localSheetId="7">[162]Cubicación!#REF!</definedName>
    <definedName name="v.p.fs.villa.8">[162]Cubicación!#REF!</definedName>
    <definedName name="v.p.fs.villa.9" localSheetId="2">[162]Cubicación!#REF!</definedName>
    <definedName name="v.p.fs.villa.9" localSheetId="4">[162]Cubicación!#REF!</definedName>
    <definedName name="v.p.fs.villa.9" localSheetId="7">[162]Cubicación!#REF!</definedName>
    <definedName name="v.p.fs.villa.9">[162]Cubicación!#REF!</definedName>
    <definedName name="V1B.E" localSheetId="2">#REF!</definedName>
    <definedName name="V1B.E" localSheetId="3">#REF!</definedName>
    <definedName name="V1B.E" localSheetId="4">#REF!</definedName>
    <definedName name="V1B.E" localSheetId="5">#REF!</definedName>
    <definedName name="V1B.E" localSheetId="6">#REF!</definedName>
    <definedName name="V1B.E" localSheetId="7">#REF!</definedName>
    <definedName name="V1B.E">#REF!</definedName>
    <definedName name="V3B.C" localSheetId="2">#REF!</definedName>
    <definedName name="V3B.C" localSheetId="4">#REF!</definedName>
    <definedName name="V3B.C" localSheetId="7">#REF!</definedName>
    <definedName name="V3B.C">#REF!</definedName>
    <definedName name="V4C.E" localSheetId="2">#REF!</definedName>
    <definedName name="V4C.E" localSheetId="4">#REF!</definedName>
    <definedName name="V4C.E" localSheetId="7">#REF!</definedName>
    <definedName name="V4C.E">#REF!</definedName>
    <definedName name="V7.8" localSheetId="2">#REF!</definedName>
    <definedName name="V7.8" localSheetId="4">#REF!</definedName>
    <definedName name="V7.8" localSheetId="7">#REF!</definedName>
    <definedName name="V7.8">#REF!</definedName>
    <definedName name="V7.9" localSheetId="2">#REF!</definedName>
    <definedName name="V7.9" localSheetId="4">#REF!</definedName>
    <definedName name="V7.9" localSheetId="7">#REF!</definedName>
    <definedName name="V7.9">#REF!</definedName>
    <definedName name="V78.CD" localSheetId="2">#REF!</definedName>
    <definedName name="V78.CD" localSheetId="4">#REF!</definedName>
    <definedName name="V78.CD" localSheetId="7">#REF!</definedName>
    <definedName name="V78.CD">#REF!</definedName>
    <definedName name="V7A.E" localSheetId="2">#REF!</definedName>
    <definedName name="V7A.E" localSheetId="4">#REF!</definedName>
    <definedName name="V7A.E" localSheetId="7">#REF!</definedName>
    <definedName name="V7A.E">#REF!</definedName>
    <definedName name="V9A.E" localSheetId="2">#REF!</definedName>
    <definedName name="V9A.E" localSheetId="4">#REF!</definedName>
    <definedName name="V9A.E" localSheetId="7">#REF!</definedName>
    <definedName name="V9A.E">#REF!</definedName>
    <definedName name="VA7.9" localSheetId="2">#REF!</definedName>
    <definedName name="VA7.9" localSheetId="4">#REF!</definedName>
    <definedName name="VA7.9" localSheetId="7">#REF!</definedName>
    <definedName name="VA7.9">#REF!</definedName>
    <definedName name="VAbnpum" localSheetId="2">#REF!</definedName>
    <definedName name="VAbnpum" localSheetId="4">#REF!</definedName>
    <definedName name="VAbnpum" localSheetId="7">#REF!</definedName>
    <definedName name="VAbnpum">#REF!</definedName>
    <definedName name="VABOPE" localSheetId="3">[5]Mat!$D$127</definedName>
    <definedName name="VABOPE" localSheetId="4">[5]Mat!$D$127</definedName>
    <definedName name="VABOPE" localSheetId="5">[5]Mat!$D$127</definedName>
    <definedName name="VABOPE" localSheetId="6">[5]Mat!$D$127</definedName>
    <definedName name="VABOPE" localSheetId="7">[5]Mat!$D$127</definedName>
    <definedName name="VABOPE" localSheetId="0">[5]Mat!$D$127</definedName>
    <definedName name="VABOPE">[6]Mat!$D$127</definedName>
    <definedName name="VACC">[11]Precio!$F$31</definedName>
    <definedName name="vaciado" localSheetId="2">[111]Análisis!#REF!</definedName>
    <definedName name="vaciado" localSheetId="3">[111]Análisis!#REF!</definedName>
    <definedName name="vaciado" localSheetId="4">[111]Análisis!#REF!</definedName>
    <definedName name="vaciado" localSheetId="5">[111]Análisis!#REF!</definedName>
    <definedName name="vaciado" localSheetId="6">[111]Análisis!#REF!</definedName>
    <definedName name="vaciado" localSheetId="7">[111]Análisis!#REF!</definedName>
    <definedName name="vaciado" localSheetId="0">[111]Análisis!#REF!</definedName>
    <definedName name="vaciado">[111]Análisis!#REF!</definedName>
    <definedName name="VACIADOAMANO" localSheetId="2">#REF!</definedName>
    <definedName name="VACIADOAMANO" localSheetId="3">#REF!</definedName>
    <definedName name="VACIADOAMANO" localSheetId="4">#REF!</definedName>
    <definedName name="VACIADOAMANO" localSheetId="5">#REF!</definedName>
    <definedName name="VACIADOAMANO" localSheetId="6">#REF!</definedName>
    <definedName name="VACIADOAMANO" localSheetId="7">#REF!</definedName>
    <definedName name="VACIADOAMANO" localSheetId="0">#REF!</definedName>
    <definedName name="VACIADOAMANO">#REF!</definedName>
    <definedName name="vaciadoindustrial">[52]I.HORMIGON!$G$40</definedName>
    <definedName name="vacuometro" localSheetId="3">'[126]PRESUPUESTO DE TERMINACION'!$G$810</definedName>
    <definedName name="vacuometro" localSheetId="4">'[126]PRESUPUESTO DE TERMINACION'!$G$810</definedName>
    <definedName name="vacuometro" localSheetId="5">'[126]PRESUPUESTO DE TERMINACION'!$G$810</definedName>
    <definedName name="vacuometro" localSheetId="6">'[126]PRESUPUESTO DE TERMINACION'!$G$810</definedName>
    <definedName name="vacuometro" localSheetId="7">'[126]PRESUPUESTO DE TERMINACION'!$G$810</definedName>
    <definedName name="vacuometro" localSheetId="0">'[126]PRESUPUESTO DE TERMINACION'!$G$810</definedName>
    <definedName name="vacuometro">'[127]PRESUPUESTO DE TERMINACION'!$G$810</definedName>
    <definedName name="VACZ">[11]Precio!$F$30</definedName>
    <definedName name="VAIVEN" localSheetId="2">#REF!</definedName>
    <definedName name="VAIVEN" localSheetId="3">#REF!</definedName>
    <definedName name="VAIVEN" localSheetId="4">#REF!</definedName>
    <definedName name="VAIVEN" localSheetId="5">#REF!</definedName>
    <definedName name="VAIVEN" localSheetId="6">#REF!</definedName>
    <definedName name="VAIVEN" localSheetId="7">#REF!</definedName>
    <definedName name="VAIVEN" localSheetId="0">#REF!</definedName>
    <definedName name="VAIVEN">#REF!</definedName>
    <definedName name="VALICA" localSheetId="2">#REF!</definedName>
    <definedName name="VALICA" localSheetId="4">#REF!</definedName>
    <definedName name="VALICA" localSheetId="7">#REF!</definedName>
    <definedName name="VALICA">#REF!</definedName>
    <definedName name="VALIMA" localSheetId="2">#REF!</definedName>
    <definedName name="VALIMA" localSheetId="4">#REF!</definedName>
    <definedName name="VALIMA" localSheetId="7">#REF!</definedName>
    <definedName name="VALIMA">#REF!</definedName>
    <definedName name="VALOR" localSheetId="2">#REF!</definedName>
    <definedName name="VALOR" localSheetId="4">#REF!</definedName>
    <definedName name="VALOR" localSheetId="7">#REF!</definedName>
    <definedName name="VALOR">#REF!</definedName>
    <definedName name="valor2" localSheetId="2">#REF!</definedName>
    <definedName name="valor2" localSheetId="3">#REF!</definedName>
    <definedName name="valor2" localSheetId="4">#REF!</definedName>
    <definedName name="valor2" localSheetId="5">#REF!</definedName>
    <definedName name="valor2" localSheetId="6">#REF!</definedName>
    <definedName name="valor2" localSheetId="7">#REF!</definedName>
    <definedName name="valor2" localSheetId="0">#REF!</definedName>
    <definedName name="valor2">#REF!</definedName>
    <definedName name="valor2_1">#N/A</definedName>
    <definedName name="valor2_2">#N/A</definedName>
    <definedName name="valor2_3">#N/A</definedName>
    <definedName name="valora" localSheetId="2">#REF!</definedName>
    <definedName name="valora" localSheetId="3">#REF!</definedName>
    <definedName name="valora" localSheetId="4">#REF!</definedName>
    <definedName name="valora" localSheetId="5">#REF!</definedName>
    <definedName name="valora" localSheetId="6">#REF!</definedName>
    <definedName name="valora" localSheetId="7">#REF!</definedName>
    <definedName name="valora">#REF!</definedName>
    <definedName name="valora_2">"$#REF!.$I$1:$I$65534"</definedName>
    <definedName name="valora_3">"$#REF!.$I$1:$I$65534"</definedName>
    <definedName name="VALORM" localSheetId="2">#REF!</definedName>
    <definedName name="VALORM" localSheetId="3">#REF!</definedName>
    <definedName name="VALORM" localSheetId="4">#REF!</definedName>
    <definedName name="VALORM" localSheetId="5">#REF!</definedName>
    <definedName name="VALORM" localSheetId="6">#REF!</definedName>
    <definedName name="VALORM" localSheetId="7">#REF!</definedName>
    <definedName name="VALORM">#REF!</definedName>
    <definedName name="valorp" localSheetId="2">#REF!</definedName>
    <definedName name="valorp" localSheetId="4">#REF!</definedName>
    <definedName name="valorp" localSheetId="7">#REF!</definedName>
    <definedName name="valorp">#REF!</definedName>
    <definedName name="valorp_2">"$#REF!.$K$1:$K$65534"</definedName>
    <definedName name="valorp_3">"$#REF!.$K$1:$K$65534"</definedName>
    <definedName name="VALORPRESUPUESTO" localSheetId="2">#REF!</definedName>
    <definedName name="VALORPRESUPUESTO" localSheetId="3">#REF!</definedName>
    <definedName name="VALORPRESUPUESTO" localSheetId="4">#REF!</definedName>
    <definedName name="VALORPRESUPUESTO" localSheetId="5">#REF!</definedName>
    <definedName name="VALORPRESUPUESTO" localSheetId="6">#REF!</definedName>
    <definedName name="VALORPRESUPUESTO" localSheetId="7">#REF!</definedName>
    <definedName name="VALORPRESUPUESTO">#REF!</definedName>
    <definedName name="VALORPRESUPUESTO_2">"$#REF!.$F$1:$F$65534"</definedName>
    <definedName name="VALORPRESUPUESTO_3">"$#REF!.$F$1:$F$65534"</definedName>
    <definedName name="VALORT" localSheetId="2">#REF!</definedName>
    <definedName name="VALORT" localSheetId="3">#REF!</definedName>
    <definedName name="VALORT" localSheetId="4">#REF!</definedName>
    <definedName name="VALORT" localSheetId="5">#REF!</definedName>
    <definedName name="VALORT" localSheetId="6">#REF!</definedName>
    <definedName name="VALORT" localSheetId="7">#REF!</definedName>
    <definedName name="VALORT">#REF!</definedName>
    <definedName name="VALORV" localSheetId="2">#REF!</definedName>
    <definedName name="VALORV" localSheetId="4">#REF!</definedName>
    <definedName name="VALORV" localSheetId="7">#REF!</definedName>
    <definedName name="VALORV">#REF!</definedName>
    <definedName name="Values_Entered" localSheetId="2">IF('LOTE II'!Loan_Amount*'LOTE II'!Interest_Rate*'LOTE II'!Loan_Years*'LOTE II'!Loan_Start&gt;0,1,0)</definedName>
    <definedName name="Values_Entered" localSheetId="3">IF([0]!Loan_Amount*[0]!Interest_Rate*[0]!Loan_Years*[0]!Loan_Start&gt;0,1,0)</definedName>
    <definedName name="Values_Entered" localSheetId="4">IF([0]!Loan_Amount*[0]!Interest_Rate*[0]!Loan_Years*[0]!Loan_Start&gt;0,1,0)</definedName>
    <definedName name="Values_Entered" localSheetId="5">IF([0]!Loan_Amount*[0]!Interest_Rate*[0]!Loan_Years*[0]!Loan_Start&gt;0,1,0)</definedName>
    <definedName name="Values_Entered" localSheetId="6">IF([0]!Loan_Amount*[0]!Interest_Rate*[0]!Loan_Years*[0]!Loan_Start&gt;0,1,0)</definedName>
    <definedName name="Values_Entered" localSheetId="7">IF([0]!Loan_Amount*[0]!Interest_Rate*[0]!Loan_Years*[0]!Loan_Start&gt;0,1,0)</definedName>
    <definedName name="Values_Entered" localSheetId="0">IF([0]!Loan_Amount*[0]!Interest_Rate*[0]!Loan_Years*[0]!Loan_Start&gt;0,1,0)</definedName>
    <definedName name="Values_Entered">IF(Loan_Amount*Interest_Rate*Loan_Years*Loan_Start&gt;0,1,0)</definedName>
    <definedName name="VALVULAFLUX" localSheetId="2">#REF!</definedName>
    <definedName name="VALVULAFLUX" localSheetId="3">#REF!</definedName>
    <definedName name="VALVULAFLUX" localSheetId="4">#REF!</definedName>
    <definedName name="VALVULAFLUX" localSheetId="5">#REF!</definedName>
    <definedName name="VALVULAFLUX" localSheetId="6">#REF!</definedName>
    <definedName name="VALVULAFLUX" localSheetId="7">#REF!</definedName>
    <definedName name="VALVULAFLUX" localSheetId="0">#REF!</definedName>
    <definedName name="VALVULAFLUX">#REF!</definedName>
    <definedName name="VAMA" localSheetId="2">#REF!</definedName>
    <definedName name="VAMA" localSheetId="4">#REF!</definedName>
    <definedName name="VAMA" localSheetId="7">#REF!</definedName>
    <definedName name="VAMA">#REF!</definedName>
    <definedName name="varilla" localSheetId="2">#REF!</definedName>
    <definedName name="varilla" localSheetId="4">#REF!</definedName>
    <definedName name="varilla" localSheetId="7">#REF!</definedName>
    <definedName name="varilla">#REF!</definedName>
    <definedName name="VARILLAQQ">[35]Materiales!$E$660</definedName>
    <definedName name="varillas" localSheetId="2">[74]Análisis!#REF!</definedName>
    <definedName name="varillas" localSheetId="3">[74]Análisis!#REF!</definedName>
    <definedName name="varillas" localSheetId="4">[74]Análisis!#REF!</definedName>
    <definedName name="varillas" localSheetId="5">[74]Análisis!#REF!</definedName>
    <definedName name="varillas" localSheetId="6">[74]Análisis!#REF!</definedName>
    <definedName name="varillas" localSheetId="7">[74]Análisis!#REF!</definedName>
    <definedName name="varillas">[74]Análisis!#REF!</definedName>
    <definedName name="varillas_2">#N/A</definedName>
    <definedName name="varillas_3">#N/A</definedName>
    <definedName name="VARIOS" localSheetId="2">#REF!</definedName>
    <definedName name="VARIOS" localSheetId="3">#REF!</definedName>
    <definedName name="VARIOS" localSheetId="4">#REF!</definedName>
    <definedName name="VARIOS" localSheetId="5">#REF!</definedName>
    <definedName name="VARIOS" localSheetId="6">#REF!</definedName>
    <definedName name="VARIOS" localSheetId="7">#REF!</definedName>
    <definedName name="VARIOS">#REF!</definedName>
    <definedName name="VARIOS_AN" localSheetId="2">#REF!</definedName>
    <definedName name="VARIOS_AN" localSheetId="4">#REF!</definedName>
    <definedName name="VARIOS_AN" localSheetId="7">#REF!</definedName>
    <definedName name="VARIOS_AN">#REF!</definedName>
    <definedName name="vatechoum" localSheetId="2">#REF!</definedName>
    <definedName name="vatechoum" localSheetId="4">#REF!</definedName>
    <definedName name="vatechoum" localSheetId="7">#REF!</definedName>
    <definedName name="vatechoum">#REF!</definedName>
    <definedName name="VB1.9" localSheetId="2">#REF!</definedName>
    <definedName name="VB1.9" localSheetId="4">#REF!</definedName>
    <definedName name="VB1.9" localSheetId="7">#REF!</definedName>
    <definedName name="VB1.9">#REF!</definedName>
    <definedName name="VC.D7.8" localSheetId="2">#REF!</definedName>
    <definedName name="VC.D7.8" localSheetId="4">#REF!</definedName>
    <definedName name="VC.D7.8" localSheetId="7">#REF!</definedName>
    <definedName name="VC.D7.8">#REF!</definedName>
    <definedName name="VC1.3" localSheetId="2">#REF!</definedName>
    <definedName name="VC1.3" localSheetId="4">#REF!</definedName>
    <definedName name="VC1.3" localSheetId="7">#REF!</definedName>
    <definedName name="VC1.3">#REF!</definedName>
    <definedName name="VC3.5" localSheetId="2">#REF!</definedName>
    <definedName name="VC3.5" localSheetId="4">#REF!</definedName>
    <definedName name="VC3.5" localSheetId="7">#REF!</definedName>
    <definedName name="VC3.5">#REF!</definedName>
    <definedName name="VC5.9" localSheetId="2">#REF!</definedName>
    <definedName name="VC5.9" localSheetId="4">#REF!</definedName>
    <definedName name="VC5.9" localSheetId="7">#REF!</definedName>
    <definedName name="VC5.9">#REF!</definedName>
    <definedName name="VCOLGANTE1590" localSheetId="2">#REF!</definedName>
    <definedName name="VCOLGANTE1590" localSheetId="4">#REF!</definedName>
    <definedName name="VCOLGANTE1590" localSheetId="7">#REF!</definedName>
    <definedName name="VCOLGANTE1590">#REF!</definedName>
    <definedName name="VD1.7" localSheetId="2">#REF!</definedName>
    <definedName name="VD1.7" localSheetId="4">#REF!</definedName>
    <definedName name="VD1.7" localSheetId="7">#REF!</definedName>
    <definedName name="VD1.7">#REF!</definedName>
    <definedName name="VE1.9" localSheetId="2">#REF!</definedName>
    <definedName name="VE1.9" localSheetId="4">#REF!</definedName>
    <definedName name="VE1.9" localSheetId="7">#REF!</definedName>
    <definedName name="VE1.9">#REF!</definedName>
    <definedName name="veabat">[62]Volumenes!$F$2358</definedName>
    <definedName name="veabat3">[62]Volumenes!$F$2684</definedName>
    <definedName name="VEABATIB">[62]Mat!$D$157</definedName>
    <definedName name="vecorr2">[62]Volumenes!$F$2357</definedName>
    <definedName name="vecorr3">[62]Volumenes!$F$2683</definedName>
    <definedName name="VECORRED">[62]Mat!$D$156</definedName>
    <definedName name="Ven" localSheetId="2">#REF!</definedName>
    <definedName name="Ven" localSheetId="3">#REF!</definedName>
    <definedName name="Ven" localSheetId="4">#REF!</definedName>
    <definedName name="Ven" localSheetId="5">#REF!</definedName>
    <definedName name="Ven" localSheetId="6">#REF!</definedName>
    <definedName name="Ven" localSheetId="7">#REF!</definedName>
    <definedName name="Ven">#REF!</definedName>
    <definedName name="VENPVC" localSheetId="2">'[86]LISTA DE MATERIALES'!#REF!</definedName>
    <definedName name="VENPVC" localSheetId="3">'[86]LISTA DE MATERIALES'!#REF!</definedName>
    <definedName name="VENPVC" localSheetId="4">'[86]LISTA DE MATERIALES'!#REF!</definedName>
    <definedName name="VENPVC" localSheetId="5">'[86]LISTA DE MATERIALES'!#REF!</definedName>
    <definedName name="VENPVC" localSheetId="6">'[86]LISTA DE MATERIALES'!#REF!</definedName>
    <definedName name="VENPVC" localSheetId="7">'[86]LISTA DE MATERIALES'!#REF!</definedName>
    <definedName name="VENPVC">'[86]LISTA DE MATERIALES'!#REF!</definedName>
    <definedName name="VENSAALNATVIBCE" localSheetId="2">[25]Mat!#REF!</definedName>
    <definedName name="VENSAALNATVIBCE" localSheetId="3">[25]Mat!#REF!</definedName>
    <definedName name="VENSAALNATVIBCE" localSheetId="4">[25]Mat!#REF!</definedName>
    <definedName name="VENSAALNATVIBCE" localSheetId="5">[25]Mat!#REF!</definedName>
    <definedName name="VENSAALNATVIBCE" localSheetId="6">[25]Mat!#REF!</definedName>
    <definedName name="VENSAALNATVIBCE" localSheetId="7">[25]Mat!#REF!</definedName>
    <definedName name="VENSAALNATVIBCE">[25]Mat!#REF!</definedName>
    <definedName name="VENSAALNAVICLAMA" localSheetId="2">[25]Mat!#REF!</definedName>
    <definedName name="VENSAALNAVICLAMA" localSheetId="4">[25]Mat!#REF!</definedName>
    <definedName name="VENSAALNAVICLAMA" localSheetId="7">[25]Mat!#REF!</definedName>
    <definedName name="VENSAALNAVICLAMA">[25]Mat!#REF!</definedName>
    <definedName name="VENSAALNAVICLAPA" localSheetId="2">[25]Mat!#REF!</definedName>
    <definedName name="VENSAALNAVICLAPA" localSheetId="4">[25]Mat!#REF!</definedName>
    <definedName name="VENSAALNAVICLAPA" localSheetId="7">[25]Mat!#REF!</definedName>
    <definedName name="VENSAALNAVICLAPA">[25]Mat!#REF!</definedName>
    <definedName name="Vent" localSheetId="2">#REF!</definedName>
    <definedName name="Vent" localSheetId="3">#REF!</definedName>
    <definedName name="Vent" localSheetId="4">#REF!</definedName>
    <definedName name="Vent" localSheetId="5">#REF!</definedName>
    <definedName name="Vent" localSheetId="6">#REF!</definedName>
    <definedName name="Vent" localSheetId="7">#REF!</definedName>
    <definedName name="Vent">#REF!</definedName>
    <definedName name="Vent._Corred._Alum._Nat._Pint._Polvo_Vid._Transp." localSheetId="2">[21]Insumos!#REF!</definedName>
    <definedName name="Vent._Corred._Alum._Nat._Pint._Polvo_Vid._Transp." localSheetId="3">[21]Insumos!#REF!</definedName>
    <definedName name="Vent._Corred._Alum._Nat._Pint._Polvo_Vid._Transp." localSheetId="4">[21]Insumos!#REF!</definedName>
    <definedName name="Vent._Corred._Alum._Nat._Pint._Polvo_Vid._Transp." localSheetId="5">[21]Insumos!#REF!</definedName>
    <definedName name="Vent._Corred._Alum._Nat._Pint._Polvo_Vid._Transp." localSheetId="6">[21]Insumos!#REF!</definedName>
    <definedName name="Vent._Corred._Alum._Nat._Pint._Polvo_Vid._Transp." localSheetId="7">[21]Insumos!#REF!</definedName>
    <definedName name="Vent._Corred._Alum._Nat._Pint._Polvo_Vid._Transp.">[21]Insumos!#REF!</definedName>
    <definedName name="vent_iglesia" localSheetId="3">[164]Ins!$E$1354</definedName>
    <definedName name="vent_iglesia" localSheetId="4">[164]Ins!$E$1354</definedName>
    <definedName name="vent_iglesia" localSheetId="5">[164]Ins!$E$1354</definedName>
    <definedName name="vent_iglesia" localSheetId="6">[164]Ins!$E$1354</definedName>
    <definedName name="vent_iglesia" localSheetId="7">[164]Ins!$E$1354</definedName>
    <definedName name="vent_iglesia" localSheetId="0">[164]Ins!$E$1354</definedName>
    <definedName name="vent_iglesia">[165]Ins!$E$1354</definedName>
    <definedName name="vent2" localSheetId="2">[25]Volumenes!#REF!</definedName>
    <definedName name="vent2" localSheetId="3">[25]Volumenes!#REF!</definedName>
    <definedName name="vent2" localSheetId="4">[25]Volumenes!#REF!</definedName>
    <definedName name="vent2" localSheetId="5">[25]Volumenes!#REF!</definedName>
    <definedName name="vent2" localSheetId="6">[25]Volumenes!#REF!</definedName>
    <definedName name="vent2" localSheetId="7">[25]Volumenes!#REF!</definedName>
    <definedName name="vent2">[25]Volumenes!#REF!</definedName>
    <definedName name="VENT2SDR41" localSheetId="2">[73]Ana!#REF!</definedName>
    <definedName name="VENT2SDR41" localSheetId="3">[73]Ana!#REF!</definedName>
    <definedName name="VENT2SDR41" localSheetId="4">[73]Ana!#REF!</definedName>
    <definedName name="VENT2SDR41" localSheetId="5">[73]Ana!#REF!</definedName>
    <definedName name="VENT2SDR41" localSheetId="6">[73]Ana!#REF!</definedName>
    <definedName name="VENT2SDR41" localSheetId="7">[73]Ana!#REF!</definedName>
    <definedName name="VENT2SDR41">[73]Ana!#REF!</definedName>
    <definedName name="VENT3SDR41" localSheetId="2">[73]Ana!#REF!</definedName>
    <definedName name="VENT3SDR41" localSheetId="4">[73]Ana!#REF!</definedName>
    <definedName name="VENT3SDR41" localSheetId="7">[73]Ana!#REF!</definedName>
    <definedName name="VENT3SDR41">[73]Ana!#REF!</definedName>
    <definedName name="VENT3SDR41CONTRA" localSheetId="2">#REF!</definedName>
    <definedName name="VENT3SDR41CONTRA" localSheetId="3">#REF!</definedName>
    <definedName name="VENT3SDR41CONTRA" localSheetId="4">#REF!</definedName>
    <definedName name="VENT3SDR41CONTRA" localSheetId="5">#REF!</definedName>
    <definedName name="VENT3SDR41CONTRA" localSheetId="6">#REF!</definedName>
    <definedName name="VENT3SDR41CONTRA" localSheetId="7">#REF!</definedName>
    <definedName name="VENT3SDR41CONTRA">#REF!</definedName>
    <definedName name="Venta" localSheetId="2">#REF!</definedName>
    <definedName name="Venta" localSheetId="4">#REF!</definedName>
    <definedName name="Venta" localSheetId="7">#REF!</definedName>
    <definedName name="Venta">#REF!</definedName>
    <definedName name="VEntacorre" localSheetId="2">#REF!</definedName>
    <definedName name="VEntacorre" localSheetId="4">#REF!</definedName>
    <definedName name="VEntacorre" localSheetId="7">#REF!</definedName>
    <definedName name="VEntacorre">#REF!</definedName>
    <definedName name="ventana.Francesa" localSheetId="2">[65]Análisis!#REF!</definedName>
    <definedName name="ventana.Francesa" localSheetId="4">[65]Análisis!#REF!</definedName>
    <definedName name="ventana.Francesa" localSheetId="7">[65]Análisis!#REF!</definedName>
    <definedName name="ventana.Francesa">[65]Análisis!#REF!</definedName>
    <definedName name="VENTANAS" localSheetId="2">#REF!</definedName>
    <definedName name="VENTANAS" localSheetId="3">#REF!</definedName>
    <definedName name="VENTANAS" localSheetId="4">#REF!</definedName>
    <definedName name="VENTANAS" localSheetId="5">#REF!</definedName>
    <definedName name="VENTANAS" localSheetId="6">#REF!</definedName>
    <definedName name="VENTANAS" localSheetId="7">#REF!</definedName>
    <definedName name="VENTANAS" localSheetId="0">#REF!</definedName>
    <definedName name="VENTANAS">#REF!</definedName>
    <definedName name="Ventanas.abizagradas" localSheetId="2">#REF!</definedName>
    <definedName name="Ventanas.abizagradas" localSheetId="4">#REF!</definedName>
    <definedName name="Ventanas.abizagradas" localSheetId="7">#REF!</definedName>
    <definedName name="Ventanas.abizagradas">#REF!</definedName>
    <definedName name="Ventanas.Corredizas" localSheetId="2">#REF!</definedName>
    <definedName name="Ventanas.Corredizas" localSheetId="4">#REF!</definedName>
    <definedName name="Ventanas.Corredizas" localSheetId="7">#REF!</definedName>
    <definedName name="Ventanas.Corredizas">#REF!</definedName>
    <definedName name="Ventanas.salomonicas" localSheetId="2">#REF!</definedName>
    <definedName name="Ventanas.salomonicas" localSheetId="4">#REF!</definedName>
    <definedName name="Ventanas.salomonicas" localSheetId="7">#REF!</definedName>
    <definedName name="Ventanas.salomonicas">#REF!</definedName>
    <definedName name="ventc" localSheetId="2">'[34]Pres. '!#REF!</definedName>
    <definedName name="ventc" localSheetId="4">'[34]Pres. '!#REF!</definedName>
    <definedName name="ventc" localSheetId="7">'[34]Pres. '!#REF!</definedName>
    <definedName name="ventc">'[34]Pres. '!#REF!</definedName>
    <definedName name="venthuec2" localSheetId="2">[25]Volumenes!#REF!</definedName>
    <definedName name="venthuec2" localSheetId="4">[25]Volumenes!#REF!</definedName>
    <definedName name="venthuec2" localSheetId="7">[25]Volumenes!#REF!</definedName>
    <definedName name="venthuec2">[25]Volumenes!#REF!</definedName>
    <definedName name="vents" localSheetId="2">#REF!</definedName>
    <definedName name="vents" localSheetId="3">#REF!</definedName>
    <definedName name="vents" localSheetId="4">#REF!</definedName>
    <definedName name="vents" localSheetId="5">#REF!</definedName>
    <definedName name="vents" localSheetId="6">#REF!</definedName>
    <definedName name="vents" localSheetId="7">#REF!</definedName>
    <definedName name="vents" localSheetId="0">#REF!</definedName>
    <definedName name="vents">#REF!</definedName>
    <definedName name="veproy2">[62]Volumenes!$F$2356</definedName>
    <definedName name="veproyec3">[62]Volumenes!$F$2682</definedName>
    <definedName name="VEPROYETA">[62]Mat!$D$155</definedName>
    <definedName name="VER" localSheetId="2">'[2]Part. No Ejecutables'!#REF!</definedName>
    <definedName name="VER" localSheetId="3">'[2]Part. No Ejecutables'!#REF!</definedName>
    <definedName name="VER" localSheetId="4">'[2]Part. No Ejecutables'!#REF!</definedName>
    <definedName name="VER" localSheetId="5">'[2]Part. No Ejecutables'!#REF!</definedName>
    <definedName name="VER" localSheetId="6">'[2]Part. No Ejecutables'!#REF!</definedName>
    <definedName name="VER" localSheetId="7">'[2]Part. No Ejecutables'!#REF!</definedName>
    <definedName name="VER">'[2]Part. No Ejecutables'!#REF!</definedName>
    <definedName name="VERGRAGRI" localSheetId="2">#REF!</definedName>
    <definedName name="VERGRAGRI" localSheetId="3">#REF!</definedName>
    <definedName name="VERGRAGRI" localSheetId="4">#REF!</definedName>
    <definedName name="VERGRAGRI" localSheetId="5">#REF!</definedName>
    <definedName name="VERGRAGRI" localSheetId="6">#REF!</definedName>
    <definedName name="VERGRAGRI" localSheetId="7">#REF!</definedName>
    <definedName name="VERGRAGRI" localSheetId="0">#REF!</definedName>
    <definedName name="VERGRAGRI">#REF!</definedName>
    <definedName name="VERGRAGRISCONTRA" localSheetId="2">#REF!</definedName>
    <definedName name="VERGRAGRISCONTRA" localSheetId="4">#REF!</definedName>
    <definedName name="VERGRAGRISCONTRA" localSheetId="7">#REF!</definedName>
    <definedName name="VERGRAGRISCONTRA">#REF!</definedName>
    <definedName name="Verja" localSheetId="2">#REF!</definedName>
    <definedName name="Verja" localSheetId="4">#REF!</definedName>
    <definedName name="Verja" localSheetId="7">#REF!</definedName>
    <definedName name="Verja">#REF!</definedName>
    <definedName name="VERTEDERO">[43]Analisis!$F$744</definedName>
    <definedName name="Vesc.1erN.Mod.II" localSheetId="2">#REF!</definedName>
    <definedName name="Vesc.1erN.Mod.II" localSheetId="3">#REF!</definedName>
    <definedName name="Vesc.1erN.Mod.II" localSheetId="4">#REF!</definedName>
    <definedName name="Vesc.1erN.Mod.II" localSheetId="5">#REF!</definedName>
    <definedName name="Vesc.1erN.Mod.II" localSheetId="6">#REF!</definedName>
    <definedName name="Vesc.1erN.Mod.II" localSheetId="7">#REF!</definedName>
    <definedName name="Vesc.1erN.Mod.II">#REF!</definedName>
    <definedName name="VIAMARRE" localSheetId="2">#REF!</definedName>
    <definedName name="VIAMARRE" localSheetId="4">#REF!</definedName>
    <definedName name="VIAMARRE" localSheetId="7">#REF!</definedName>
    <definedName name="VIAMARRE">#REF!</definedName>
    <definedName name="Vias" localSheetId="2">#REF!</definedName>
    <definedName name="Vias" localSheetId="4">#REF!</definedName>
    <definedName name="Vias" localSheetId="7">#REF!</definedName>
    <definedName name="Vias">#REF!</definedName>
    <definedName name="Vibrador" localSheetId="2">#REF!</definedName>
    <definedName name="Vibrador" localSheetId="4">#REF!</definedName>
    <definedName name="Vibrador" localSheetId="7">#REF!</definedName>
    <definedName name="Vibrador">#REF!</definedName>
    <definedName name="Vibrazo" localSheetId="2">#REF!</definedName>
    <definedName name="Vibrazo" localSheetId="4">#REF!</definedName>
    <definedName name="Vibrazo" localSheetId="7">#REF!</definedName>
    <definedName name="Vibrazo">#REF!</definedName>
    <definedName name="Vibrazo.Blanc.30x30" localSheetId="2">#REF!</definedName>
    <definedName name="Vibrazo.Blanc.30x30" localSheetId="4">#REF!</definedName>
    <definedName name="Vibrazo.Blanc.30x30" localSheetId="7">#REF!</definedName>
    <definedName name="Vibrazo.Blanc.30x30">#REF!</definedName>
    <definedName name="Vibroquín_Color_40_x40" localSheetId="2">[21]Insumos!#REF!</definedName>
    <definedName name="Vibroquín_Color_40_x40" localSheetId="4">[21]Insumos!#REF!</definedName>
    <definedName name="Vibroquín_Color_40_x40" localSheetId="7">[21]Insumos!#REF!</definedName>
    <definedName name="Vibroquín_Color_40_x40">[21]Insumos!#REF!</definedName>
    <definedName name="Vibroquín_Gris_40_x40" localSheetId="2">[21]Insumos!#REF!</definedName>
    <definedName name="Vibroquín_Gris_40_x40" localSheetId="4">[21]Insumos!#REF!</definedName>
    <definedName name="Vibroquín_Gris_40_x40" localSheetId="7">[21]Insumos!#REF!</definedName>
    <definedName name="Vibroquín_Gris_40_x40">[21]Insumos!#REF!</definedName>
    <definedName name="vica3" localSheetId="2">[25]Volumenes!#REF!</definedName>
    <definedName name="vica3" localSheetId="4">[25]Volumenes!#REF!</definedName>
    <definedName name="vica3" localSheetId="7">[25]Volumenes!#REF!</definedName>
    <definedName name="vica3">[25]Volumenes!#REF!</definedName>
    <definedName name="victo" localSheetId="2">#REF!</definedName>
    <definedName name="victo" localSheetId="3">#REF!</definedName>
    <definedName name="victo" localSheetId="4">#REF!</definedName>
    <definedName name="victo" localSheetId="5">#REF!</definedName>
    <definedName name="victo" localSheetId="6">#REF!</definedName>
    <definedName name="victo" localSheetId="7">#REF!</definedName>
    <definedName name="victo">#REF!</definedName>
    <definedName name="VidrioFijo.vent.proyectada" localSheetId="2">#REF!</definedName>
    <definedName name="VidrioFijo.vent.proyectada" localSheetId="4">#REF!</definedName>
    <definedName name="VidrioFijo.vent.proyectada" localSheetId="7">#REF!</definedName>
    <definedName name="VidrioFijo.vent.proyectada">#REF!</definedName>
    <definedName name="vig" localSheetId="2">#REF!</definedName>
    <definedName name="vig" localSheetId="4">#REF!</definedName>
    <definedName name="vig" localSheetId="7">#REF!</definedName>
    <definedName name="vig">#REF!</definedName>
    <definedName name="Vig.Amarre.Cierre.Cocina" localSheetId="2">#REF!</definedName>
    <definedName name="Vig.Amarre.Cierre.Cocina" localSheetId="4">#REF!</definedName>
    <definedName name="Vig.Amarre.Cierre.Cocina" localSheetId="7">#REF!</definedName>
    <definedName name="Vig.Amarre.Cierre.Cocina">#REF!</definedName>
    <definedName name="Viga" localSheetId="2">[65]Análisis!#REF!</definedName>
    <definedName name="Viga" localSheetId="4">[65]Análisis!#REF!</definedName>
    <definedName name="Viga" localSheetId="7">[65]Análisis!#REF!</definedName>
    <definedName name="Viga">[65]Análisis!#REF!</definedName>
    <definedName name="viga.20x30" localSheetId="2">#REF!</definedName>
    <definedName name="viga.20x30" localSheetId="3">#REF!</definedName>
    <definedName name="viga.20x30" localSheetId="4">#REF!</definedName>
    <definedName name="viga.20x30" localSheetId="5">#REF!</definedName>
    <definedName name="viga.20x30" localSheetId="6">#REF!</definedName>
    <definedName name="viga.20x30" localSheetId="7">#REF!</definedName>
    <definedName name="viga.20x30">#REF!</definedName>
    <definedName name="viga.20x40" localSheetId="2">#REF!</definedName>
    <definedName name="viga.20x40" localSheetId="4">#REF!</definedName>
    <definedName name="viga.20x40" localSheetId="7">#REF!</definedName>
    <definedName name="viga.20x40">#REF!</definedName>
    <definedName name="viga.30x40">[99]Análisis!$D$624</definedName>
    <definedName name="viga.30x60" localSheetId="2">#REF!</definedName>
    <definedName name="viga.30x60" localSheetId="3">#REF!</definedName>
    <definedName name="viga.30x60" localSheetId="4">#REF!</definedName>
    <definedName name="viga.30x60" localSheetId="5">#REF!</definedName>
    <definedName name="viga.30x60" localSheetId="6">#REF!</definedName>
    <definedName name="viga.30x60" localSheetId="7">#REF!</definedName>
    <definedName name="viga.30x60">#REF!</definedName>
    <definedName name="viga.30x60.np10.45" localSheetId="2">#REF!</definedName>
    <definedName name="viga.30x60.np10.45" localSheetId="4">#REF!</definedName>
    <definedName name="viga.30x60.np10.45" localSheetId="7">#REF!</definedName>
    <definedName name="viga.30x60.np10.45">#REF!</definedName>
    <definedName name="viga.30x80" localSheetId="2">#REF!</definedName>
    <definedName name="viga.30x80" localSheetId="4">#REF!</definedName>
    <definedName name="viga.30x80" localSheetId="7">#REF!</definedName>
    <definedName name="viga.30x80">#REF!</definedName>
    <definedName name="viga.amarre.15x.15" localSheetId="2">#REF!</definedName>
    <definedName name="viga.amarre.15x.15" localSheetId="4">#REF!</definedName>
    <definedName name="viga.amarre.15x.15" localSheetId="7">#REF!</definedName>
    <definedName name="viga.amarre.15x.15">#REF!</definedName>
    <definedName name="Viga.Amarre.15x20BNP" localSheetId="2">#REF!</definedName>
    <definedName name="Viga.Amarre.15x20BNP" localSheetId="4">#REF!</definedName>
    <definedName name="Viga.Amarre.15x20BNP" localSheetId="7">#REF!</definedName>
    <definedName name="Viga.Amarre.15x20BNP">#REF!</definedName>
    <definedName name="Viga.amarre.1erN" localSheetId="2">#REF!</definedName>
    <definedName name="Viga.amarre.1erN" localSheetId="4">#REF!</definedName>
    <definedName name="Viga.amarre.1erN" localSheetId="7">#REF!</definedName>
    <definedName name="Viga.amarre.1erN">#REF!</definedName>
    <definedName name="Viga.Amarre.1erN.Villas" localSheetId="2">#REF!</definedName>
    <definedName name="Viga.Amarre.1erN.Villas" localSheetId="4">#REF!</definedName>
    <definedName name="Viga.Amarre.1erN.Villas" localSheetId="7">#REF!</definedName>
    <definedName name="Viga.Amarre.1erN.Villas">#REF!</definedName>
    <definedName name="Viga.Amarre.20x.20">[98]Análisis!$D$525</definedName>
    <definedName name="Viga.Amarre.20x30" localSheetId="2">#REF!</definedName>
    <definedName name="Viga.Amarre.20x30" localSheetId="3">#REF!</definedName>
    <definedName name="Viga.Amarre.20x30" localSheetId="4">#REF!</definedName>
    <definedName name="Viga.Amarre.20x30" localSheetId="5">#REF!</definedName>
    <definedName name="Viga.Amarre.20x30" localSheetId="6">#REF!</definedName>
    <definedName name="Viga.Amarre.20x30" localSheetId="7">#REF!</definedName>
    <definedName name="Viga.Amarre.20x30">#REF!</definedName>
    <definedName name="Viga.amarre.2do.N">[99]Análisis!$D$653</definedName>
    <definedName name="Viga.Amarre.Comedor" localSheetId="2">#REF!</definedName>
    <definedName name="Viga.Amarre.Comedor" localSheetId="3">#REF!</definedName>
    <definedName name="Viga.Amarre.Comedor" localSheetId="4">#REF!</definedName>
    <definedName name="Viga.Amarre.Comedor" localSheetId="5">#REF!</definedName>
    <definedName name="Viga.Amarre.Comedor" localSheetId="6">#REF!</definedName>
    <definedName name="Viga.Amarre.Comedor" localSheetId="7">#REF!</definedName>
    <definedName name="Viga.Amarre.Comedor">#REF!</definedName>
    <definedName name="Viga.Amarre.Dintel" localSheetId="2">[65]Análisis!#REF!</definedName>
    <definedName name="Viga.Amarre.Dintel" localSheetId="3">[65]Análisis!#REF!</definedName>
    <definedName name="Viga.Amarre.Dintel" localSheetId="4">[65]Análisis!#REF!</definedName>
    <definedName name="Viga.Amarre.Dintel" localSheetId="5">[65]Análisis!#REF!</definedName>
    <definedName name="Viga.Amarre.Dintel" localSheetId="6">[65]Análisis!#REF!</definedName>
    <definedName name="Viga.Amarre.Dintel" localSheetId="7">[65]Análisis!#REF!</definedName>
    <definedName name="Viga.Amarre.Dintel">[65]Análisis!#REF!</definedName>
    <definedName name="Viga.Amarre.lavanderia" localSheetId="2">#REF!</definedName>
    <definedName name="Viga.Amarre.lavanderia" localSheetId="3">#REF!</definedName>
    <definedName name="Viga.Amarre.lavanderia" localSheetId="4">#REF!</definedName>
    <definedName name="Viga.Amarre.lavanderia" localSheetId="5">#REF!</definedName>
    <definedName name="Viga.Amarre.lavanderia" localSheetId="6">#REF!</definedName>
    <definedName name="Viga.Amarre.lavanderia" localSheetId="7">#REF!</definedName>
    <definedName name="Viga.Amarre.lavanderia">#REF!</definedName>
    <definedName name="Viga.amarre.N.Techo.Area.Noble" localSheetId="2">#REF!</definedName>
    <definedName name="Viga.amarre.N.Techo.Area.Noble" localSheetId="4">#REF!</definedName>
    <definedName name="Viga.amarre.N.Techo.Area.Noble" localSheetId="7">#REF!</definedName>
    <definedName name="Viga.amarre.N.Techo.Area.Noble">#REF!</definedName>
    <definedName name="Viga.amarre.nivel.piso" localSheetId="2">#REF!</definedName>
    <definedName name="Viga.amarre.nivel.piso" localSheetId="4">#REF!</definedName>
    <definedName name="Viga.amarre.nivel.piso" localSheetId="7">#REF!</definedName>
    <definedName name="Viga.amarre.nivel.piso">#REF!</definedName>
    <definedName name="Viga.Amarre.Piso.20x20">[60]Análisis!$D$138</definedName>
    <definedName name="Viga.Amarre.Piso.Casino" localSheetId="2">[65]Análisis!#REF!</definedName>
    <definedName name="Viga.Amarre.Piso.Casino" localSheetId="3">[65]Análisis!#REF!</definedName>
    <definedName name="Viga.Amarre.Piso.Casino" localSheetId="4">[65]Análisis!#REF!</definedName>
    <definedName name="Viga.Amarre.Piso.Casino" localSheetId="5">[65]Análisis!#REF!</definedName>
    <definedName name="Viga.Amarre.Piso.Casino" localSheetId="6">[65]Análisis!#REF!</definedName>
    <definedName name="Viga.Amarre.Piso.Casino" localSheetId="7">[65]Análisis!#REF!</definedName>
    <definedName name="Viga.Amarre.Piso.Casino">[65]Análisis!#REF!</definedName>
    <definedName name="Viga.Amarre.Piso.Cocina" localSheetId="2">#REF!</definedName>
    <definedName name="Viga.Amarre.Piso.Cocina" localSheetId="3">#REF!</definedName>
    <definedName name="Viga.Amarre.Piso.Cocina" localSheetId="4">#REF!</definedName>
    <definedName name="Viga.Amarre.Piso.Cocina" localSheetId="5">#REF!</definedName>
    <definedName name="Viga.Amarre.Piso.Cocina" localSheetId="6">#REF!</definedName>
    <definedName name="Viga.Amarre.Piso.Cocina" localSheetId="7">#REF!</definedName>
    <definedName name="Viga.Amarre.Piso.Cocina">#REF!</definedName>
    <definedName name="Viga.Amarre.Piso.lavandería" localSheetId="2">#REF!</definedName>
    <definedName name="Viga.Amarre.Piso.lavandería" localSheetId="4">#REF!</definedName>
    <definedName name="Viga.Amarre.Piso.lavandería" localSheetId="7">#REF!</definedName>
    <definedName name="Viga.Amarre.Piso.lavandería">#REF!</definedName>
    <definedName name="viga.amarre.plastbau" localSheetId="2">#REF!</definedName>
    <definedName name="viga.amarre.plastbau" localSheetId="4">#REF!</definedName>
    <definedName name="viga.amarre.plastbau" localSheetId="7">#REF!</definedName>
    <definedName name="viga.amarre.plastbau">#REF!</definedName>
    <definedName name="viga.amarre.plastbau.15x23" localSheetId="2">#REF!</definedName>
    <definedName name="viga.amarre.plastbau.15x23" localSheetId="4">#REF!</definedName>
    <definedName name="viga.amarre.plastbau.15x23" localSheetId="7">#REF!</definedName>
    <definedName name="viga.amarre.plastbau.15x23">#REF!</definedName>
    <definedName name="Viga.Amarre.Techo.Administracion" localSheetId="2">#REF!</definedName>
    <definedName name="Viga.Amarre.Techo.Administracion" localSheetId="4">#REF!</definedName>
    <definedName name="Viga.Amarre.Techo.Administracion" localSheetId="7">#REF!</definedName>
    <definedName name="Viga.Amarre.Techo.Administracion">#REF!</definedName>
    <definedName name="Viga.Amarre20x28" localSheetId="2">[65]Análisis!#REF!</definedName>
    <definedName name="Viga.Amarre20x28" localSheetId="4">[65]Análisis!#REF!</definedName>
    <definedName name="Viga.Amarre20x28" localSheetId="7">[65]Análisis!#REF!</definedName>
    <definedName name="Viga.Amarre20x28">[65]Análisis!#REF!</definedName>
    <definedName name="Viga.Amarre2doN" localSheetId="2">#REF!</definedName>
    <definedName name="Viga.Amarre2doN" localSheetId="3">#REF!</definedName>
    <definedName name="Viga.Amarre2doN" localSheetId="4">#REF!</definedName>
    <definedName name="Viga.Amarre2doN" localSheetId="5">#REF!</definedName>
    <definedName name="Viga.Amarre2doN" localSheetId="6">#REF!</definedName>
    <definedName name="Viga.Amarre2doN" localSheetId="7">#REF!</definedName>
    <definedName name="Viga.Amarre2doN">#REF!</definedName>
    <definedName name="Viga.Antep.Discoteca" localSheetId="2">[65]Análisis!#REF!</definedName>
    <definedName name="Viga.Antep.Discoteca" localSheetId="3">[65]Análisis!#REF!</definedName>
    <definedName name="Viga.Antep.Discoteca" localSheetId="4">[65]Análisis!#REF!</definedName>
    <definedName name="Viga.Antep.Discoteca" localSheetId="5">[65]Análisis!#REF!</definedName>
    <definedName name="Viga.Antep.Discoteca" localSheetId="6">[65]Análisis!#REF!</definedName>
    <definedName name="Viga.Antep.Discoteca" localSheetId="7">[65]Análisis!#REF!</definedName>
    <definedName name="Viga.Antep.Discoteca">[65]Análisis!#REF!</definedName>
    <definedName name="Viga.Antep.Horm.Visto.Espectáculos" localSheetId="2">#REF!</definedName>
    <definedName name="Viga.Antep.Horm.Visto.Espectáculos" localSheetId="3">#REF!</definedName>
    <definedName name="Viga.Antep.Horm.Visto.Espectáculos" localSheetId="4">#REF!</definedName>
    <definedName name="Viga.Antep.Horm.Visto.Espectáculos" localSheetId="5">#REF!</definedName>
    <definedName name="Viga.Antep.Horm.Visto.Espectáculos" localSheetId="6">#REF!</definedName>
    <definedName name="Viga.Antep.Horm.Visto.Espectáculos" localSheetId="7">#REF!</definedName>
    <definedName name="Viga.Antep.Horm.Visto.Espectáculos">#REF!</definedName>
    <definedName name="Viga.Antepecho.H.Visto.Area.Noble" localSheetId="2">#REF!</definedName>
    <definedName name="Viga.Antepecho.H.Visto.Area.Noble" localSheetId="4">#REF!</definedName>
    <definedName name="Viga.Antepecho.H.Visto.Area.Noble" localSheetId="7">#REF!</definedName>
    <definedName name="Viga.Antepecho.H.Visto.Area.Noble">#REF!</definedName>
    <definedName name="Viga.antepecho.Horm.Visto.Comedor" localSheetId="2">#REF!</definedName>
    <definedName name="Viga.antepecho.Horm.Visto.Comedor" localSheetId="4">#REF!</definedName>
    <definedName name="Viga.antepecho.Horm.Visto.Comedor" localSheetId="7">#REF!</definedName>
    <definedName name="Viga.antepecho.Horm.Visto.Comedor">#REF!</definedName>
    <definedName name="Viga.Cocina" localSheetId="2">#REF!</definedName>
    <definedName name="Viga.Cocina" localSheetId="4">#REF!</definedName>
    <definedName name="Viga.Cocina" localSheetId="7">#REF!</definedName>
    <definedName name="Viga.Cocina">#REF!</definedName>
    <definedName name="Viga.Convenc.Entrepiso.Villas" localSheetId="2">#REF!</definedName>
    <definedName name="Viga.Convenc.Entrepiso.Villas" localSheetId="4">#REF!</definedName>
    <definedName name="Viga.Convenc.Entrepiso.Villas" localSheetId="7">#REF!</definedName>
    <definedName name="Viga.Convenc.Entrepiso.Villas">#REF!</definedName>
    <definedName name="Viga.Convenc.techo.Villas" localSheetId="2">#REF!</definedName>
    <definedName name="Viga.Convenc.techo.Villas" localSheetId="4">#REF!</definedName>
    <definedName name="Viga.Convenc.techo.Villas" localSheetId="7">#REF!</definedName>
    <definedName name="Viga.Convenc.techo.Villas">#REF!</definedName>
    <definedName name="Viga.Edif.oficinas" localSheetId="2">#REF!</definedName>
    <definedName name="Viga.Edif.oficinas" localSheetId="4">#REF!</definedName>
    <definedName name="Viga.Edif.oficinas" localSheetId="7">#REF!</definedName>
    <definedName name="Viga.Edif.oficinas">#REF!</definedName>
    <definedName name="Viga.Horm.20x6o.Espectáculos" localSheetId="2">#REF!</definedName>
    <definedName name="Viga.Horm.20x6o.Espectáculos" localSheetId="4">#REF!</definedName>
    <definedName name="Viga.Horm.20x6o.Espectáculos" localSheetId="7">#REF!</definedName>
    <definedName name="Viga.Horm.20x6o.Espectáculos">#REF!</definedName>
    <definedName name="Viga.Horm.Administracion" localSheetId="2">#REF!</definedName>
    <definedName name="Viga.Horm.Administracion" localSheetId="4">#REF!</definedName>
    <definedName name="Viga.Horm.Administracion" localSheetId="7">#REF!</definedName>
    <definedName name="Viga.Horm.Administracion">#REF!</definedName>
    <definedName name="Viga.Horm.Arm.edif.Parqueo" localSheetId="2">#REF!</definedName>
    <definedName name="Viga.Horm.Arm.edif.Parqueo" localSheetId="4">#REF!</definedName>
    <definedName name="Viga.Horm.Arm.edif.Parqueo" localSheetId="7">#REF!</definedName>
    <definedName name="Viga.Horm.Arm.edif.Parqueo">#REF!</definedName>
    <definedName name="Viga.Horm.conv.Entrep.Villas" localSheetId="2">#REF!</definedName>
    <definedName name="Viga.Horm.conv.Entrep.Villas" localSheetId="4">#REF!</definedName>
    <definedName name="Viga.Horm.conv.Entrep.Villas" localSheetId="7">#REF!</definedName>
    <definedName name="Viga.Horm.conv.Entrep.Villas">#REF!</definedName>
    <definedName name="Viga.horm.Conv.Techo.Villas" localSheetId="2">#REF!</definedName>
    <definedName name="Viga.horm.Conv.Techo.Villas" localSheetId="4">#REF!</definedName>
    <definedName name="Viga.horm.Conv.Techo.Villas" localSheetId="7">#REF!</definedName>
    <definedName name="Viga.horm.Conv.Techo.Villas">#REF!</definedName>
    <definedName name="Viga.Horm.visto.administracion" localSheetId="2">#REF!</definedName>
    <definedName name="Viga.Horm.visto.administracion" localSheetId="4">#REF!</definedName>
    <definedName name="Viga.Horm.visto.administracion" localSheetId="7">#REF!</definedName>
    <definedName name="Viga.Horm.visto.administracion">#REF!</definedName>
    <definedName name="Viga.horm.visto.Area.Noble" localSheetId="2">#REF!</definedName>
    <definedName name="Viga.horm.visto.Area.Noble" localSheetId="4">#REF!</definedName>
    <definedName name="Viga.horm.visto.Area.Noble" localSheetId="7">#REF!</definedName>
    <definedName name="Viga.horm.visto.Area.Noble">#REF!</definedName>
    <definedName name="Viga.Horm.Visto.Discoteca" localSheetId="2">[65]Análisis!#REF!</definedName>
    <definedName name="Viga.Horm.Visto.Discoteca" localSheetId="4">[65]Análisis!#REF!</definedName>
    <definedName name="Viga.Horm.Visto.Discoteca" localSheetId="7">[65]Análisis!#REF!</definedName>
    <definedName name="Viga.Horm.Visto.Discoteca">[65]Análisis!#REF!</definedName>
    <definedName name="Viga.Horm.Visto.Espectaculo" localSheetId="2">#REF!</definedName>
    <definedName name="Viga.Horm.Visto.Espectaculo" localSheetId="3">#REF!</definedName>
    <definedName name="Viga.Horm.Visto.Espectaculo" localSheetId="4">#REF!</definedName>
    <definedName name="Viga.Horm.Visto.Espectaculo" localSheetId="5">#REF!</definedName>
    <definedName name="Viga.Horm.Visto.Espectaculo" localSheetId="6">#REF!</definedName>
    <definedName name="Viga.Horm.Visto.Espectaculo" localSheetId="7">#REF!</definedName>
    <definedName name="Viga.Horm.Visto.Espectaculo">#REF!</definedName>
    <definedName name="Viga.Horm.Visto.Variable.Comedor" localSheetId="2">#REF!</definedName>
    <definedName name="Viga.Horm.Visto.Variable.Comedor" localSheetId="4">#REF!</definedName>
    <definedName name="Viga.Horm.Visto.Variable.Comedor" localSheetId="7">#REF!</definedName>
    <definedName name="Viga.Horm.Visto.Variable.Comedor">#REF!</definedName>
    <definedName name="Viga.Jard.Horm.Visto.80x100.Area.Noble" localSheetId="2">#REF!</definedName>
    <definedName name="Viga.Jard.Horm.Visto.80x100.Area.Noble" localSheetId="4">#REF!</definedName>
    <definedName name="Viga.Jard.Horm.Visto.80x100.Area.Noble" localSheetId="7">#REF!</definedName>
    <definedName name="Viga.Jard.Horm.Visto.80x100.Area.Noble">#REF!</definedName>
    <definedName name="Viga.Jardi.2Nivel.Comedor" localSheetId="2">#REF!</definedName>
    <definedName name="Viga.Jardi.2Nivel.Comedor" localSheetId="4">#REF!</definedName>
    <definedName name="Viga.Jardi.2Nivel.Comedor" localSheetId="7">#REF!</definedName>
    <definedName name="Viga.Jardi.2Nivel.Comedor">#REF!</definedName>
    <definedName name="Viga.Jardi.3erNivel.Comedor" localSheetId="2">#REF!</definedName>
    <definedName name="Viga.Jardi.3erNivel.Comedor" localSheetId="4">#REF!</definedName>
    <definedName name="Viga.Jardi.3erNivel.Comedor" localSheetId="7">#REF!</definedName>
    <definedName name="Viga.Jardi.3erNivel.Comedor">#REF!</definedName>
    <definedName name="Viga.Jardinera.1.Comedor" localSheetId="2">#REF!</definedName>
    <definedName name="Viga.Jardinera.1.Comedor" localSheetId="4">#REF!</definedName>
    <definedName name="Viga.Jardinera.1.Comedor" localSheetId="7">#REF!</definedName>
    <definedName name="Viga.Jardinera.1.Comedor">#REF!</definedName>
    <definedName name="Viga.Jardinera.80x70Lobby" localSheetId="2">#REF!</definedName>
    <definedName name="Viga.Jardinera.80x70Lobby" localSheetId="4">#REF!</definedName>
    <definedName name="Viga.Jardinera.80x70Lobby" localSheetId="7">#REF!</definedName>
    <definedName name="Viga.Jardinera.80x70Lobby">#REF!</definedName>
    <definedName name="Viga.lavanderia" localSheetId="2">#REF!</definedName>
    <definedName name="Viga.lavanderia" localSheetId="4">#REF!</definedName>
    <definedName name="Viga.lavanderia" localSheetId="7">#REF!</definedName>
    <definedName name="Viga.lavanderia">#REF!</definedName>
    <definedName name="Viga.Nivel.inferior" localSheetId="2">#REF!</definedName>
    <definedName name="Viga.Nivel.inferior" localSheetId="4">#REF!</definedName>
    <definedName name="Viga.Nivel.inferior" localSheetId="7">#REF!</definedName>
    <definedName name="Viga.Nivel.inferior">#REF!</definedName>
    <definedName name="viga.riostra.20x60" localSheetId="2">#REF!</definedName>
    <definedName name="viga.riostra.20x60" localSheetId="4">#REF!</definedName>
    <definedName name="viga.riostra.20x60" localSheetId="7">#REF!</definedName>
    <definedName name="viga.riostra.20x60">#REF!</definedName>
    <definedName name="viga.sobretecho.cuchilla" localSheetId="2">#REF!</definedName>
    <definedName name="viga.sobretecho.cuchilla" localSheetId="4">#REF!</definedName>
    <definedName name="viga.sobretecho.cuchilla" localSheetId="7">#REF!</definedName>
    <definedName name="viga.sobretecho.cuchilla">#REF!</definedName>
    <definedName name="Viga.T.Horm.Visto.Area.Noble" localSheetId="2">#REF!</definedName>
    <definedName name="Viga.T.Horm.Visto.Area.Noble" localSheetId="4">#REF!</definedName>
    <definedName name="Viga.T.Horm.Visto.Area.Noble" localSheetId="7">#REF!</definedName>
    <definedName name="Viga.T.Horm.Visto.Area.Noble">#REF!</definedName>
    <definedName name="viga.torre" localSheetId="2">#REF!</definedName>
    <definedName name="viga.torre" localSheetId="4">#REF!</definedName>
    <definedName name="viga.torre" localSheetId="7">#REF!</definedName>
    <definedName name="viga.torre">#REF!</definedName>
    <definedName name="Viga.V.2" localSheetId="2">#REF!</definedName>
    <definedName name="Viga.V.2" localSheetId="4">#REF!</definedName>
    <definedName name="Viga.V.2" localSheetId="7">#REF!</definedName>
    <definedName name="Viga.V.2">#REF!</definedName>
    <definedName name="Viga.V.A" localSheetId="2">#REF!</definedName>
    <definedName name="Viga.V.A" localSheetId="4">#REF!</definedName>
    <definedName name="Viga.V.A" localSheetId="7">#REF!</definedName>
    <definedName name="Viga.V.A">#REF!</definedName>
    <definedName name="Viga.V1">[60]Análisis!$D$200</definedName>
    <definedName name="Viga.V1.1erN.mod.I" localSheetId="2">#REF!</definedName>
    <definedName name="Viga.V1.1erN.mod.I" localSheetId="3">#REF!</definedName>
    <definedName name="Viga.V1.1erN.mod.I" localSheetId="4">#REF!</definedName>
    <definedName name="Viga.V1.1erN.mod.I" localSheetId="5">#REF!</definedName>
    <definedName name="Viga.V1.1erN.mod.I" localSheetId="6">#REF!</definedName>
    <definedName name="Viga.V1.1erN.mod.I" localSheetId="7">#REF!</definedName>
    <definedName name="Viga.V1.1erN.mod.I">#REF!</definedName>
    <definedName name="Viga.V1.1erN.mod.II" localSheetId="2">#REF!</definedName>
    <definedName name="Viga.V1.1erN.mod.II" localSheetId="4">#REF!</definedName>
    <definedName name="Viga.V1.1erN.mod.II" localSheetId="7">#REF!</definedName>
    <definedName name="Viga.V1.1erN.mod.II">#REF!</definedName>
    <definedName name="Viga.V1.2doN.Mod.I" localSheetId="2">#REF!</definedName>
    <definedName name="Viga.V1.2doN.Mod.I" localSheetId="4">#REF!</definedName>
    <definedName name="Viga.V1.2doN.Mod.I" localSheetId="7">#REF!</definedName>
    <definedName name="Viga.V1.2doN.Mod.I">#REF!</definedName>
    <definedName name="Viga.V1.2doN.Mod.II" localSheetId="2">#REF!</definedName>
    <definedName name="Viga.V1.2doN.Mod.II" localSheetId="4">#REF!</definedName>
    <definedName name="Viga.V1.2doN.Mod.II" localSheetId="7">#REF!</definedName>
    <definedName name="Viga.V1.2doN.Mod.II">#REF!</definedName>
    <definedName name="Viga.V1.3erN.mod.I" localSheetId="2">#REF!</definedName>
    <definedName name="Viga.V1.3erN.mod.I" localSheetId="4">#REF!</definedName>
    <definedName name="Viga.V1.3erN.mod.I" localSheetId="7">#REF!</definedName>
    <definedName name="Viga.V1.3erN.mod.I">#REF!</definedName>
    <definedName name="Viga.V1.3erN.Mod.II" localSheetId="2">#REF!</definedName>
    <definedName name="Viga.V1.3erN.Mod.II" localSheetId="4">#REF!</definedName>
    <definedName name="Viga.V1.3erN.Mod.II" localSheetId="7">#REF!</definedName>
    <definedName name="Viga.V1.3erN.Mod.II">#REF!</definedName>
    <definedName name="Viga.V1.4toN.Mod.I" localSheetId="2">#REF!</definedName>
    <definedName name="Viga.V1.4toN.Mod.I" localSheetId="4">#REF!</definedName>
    <definedName name="Viga.V1.4toN.Mod.I" localSheetId="7">#REF!</definedName>
    <definedName name="Viga.V1.4toN.Mod.I">#REF!</definedName>
    <definedName name="Viga.V1.4toN.Mod.II" localSheetId="2">#REF!</definedName>
    <definedName name="Viga.V1.4toN.Mod.II" localSheetId="4">#REF!</definedName>
    <definedName name="Viga.V1.4toN.Mod.II" localSheetId="7">#REF!</definedName>
    <definedName name="Viga.V1.4toN.Mod.II">#REF!</definedName>
    <definedName name="Viga.V1.esc.2doN" localSheetId="2">#REF!</definedName>
    <definedName name="Viga.V1.esc.2doN" localSheetId="4">#REF!</definedName>
    <definedName name="Viga.V1.esc.2doN" localSheetId="7">#REF!</definedName>
    <definedName name="Viga.V1.esc.2doN">#REF!</definedName>
    <definedName name="Viga.V1.esc.3erN" localSheetId="2">#REF!</definedName>
    <definedName name="Viga.V1.esc.3erN" localSheetId="4">#REF!</definedName>
    <definedName name="Viga.V1.esc.3erN" localSheetId="7">#REF!</definedName>
    <definedName name="Viga.V1.esc.3erN">#REF!</definedName>
    <definedName name="Viga.V1.escalera" localSheetId="2">#REF!</definedName>
    <definedName name="Viga.V1.escalera" localSheetId="4">#REF!</definedName>
    <definedName name="Viga.V1.escalera" localSheetId="7">#REF!</definedName>
    <definedName name="Viga.V1.escalera">#REF!</definedName>
    <definedName name="Viga.V1e.Villas" localSheetId="2">#REF!</definedName>
    <definedName name="Viga.V1e.Villas" localSheetId="4">#REF!</definedName>
    <definedName name="Viga.V1e.Villas" localSheetId="7">#REF!</definedName>
    <definedName name="Viga.V1e.Villas">#REF!</definedName>
    <definedName name="Viga.V1T.Villas" localSheetId="2">#REF!</definedName>
    <definedName name="Viga.V1T.Villas" localSheetId="4">#REF!</definedName>
    <definedName name="Viga.V1T.Villas" localSheetId="7">#REF!</definedName>
    <definedName name="Viga.V1T.Villas">#REF!</definedName>
    <definedName name="Viga.V2.1erN.mod.I" localSheetId="2">#REF!</definedName>
    <definedName name="Viga.V2.1erN.mod.I" localSheetId="4">#REF!</definedName>
    <definedName name="Viga.V2.1erN.mod.I" localSheetId="7">#REF!</definedName>
    <definedName name="Viga.V2.1erN.mod.I">#REF!</definedName>
    <definedName name="Viga.V2.2doN.Mod.I" localSheetId="2">#REF!</definedName>
    <definedName name="Viga.V2.2doN.Mod.I" localSheetId="4">#REF!</definedName>
    <definedName name="Viga.V2.2doN.Mod.I" localSheetId="7">#REF!</definedName>
    <definedName name="Viga.V2.2doN.Mod.I">#REF!</definedName>
    <definedName name="Viga.V2.3erN.Mod.I" localSheetId="2">#REF!</definedName>
    <definedName name="Viga.V2.3erN.Mod.I" localSheetId="4">#REF!</definedName>
    <definedName name="Viga.V2.3erN.Mod.I" localSheetId="7">#REF!</definedName>
    <definedName name="Viga.V2.3erN.Mod.I">#REF!</definedName>
    <definedName name="Viga.V2.esc.1erN" localSheetId="2">#REF!</definedName>
    <definedName name="Viga.V2.esc.1erN" localSheetId="4">#REF!</definedName>
    <definedName name="Viga.V2.esc.1erN" localSheetId="7">#REF!</definedName>
    <definedName name="Viga.V2.esc.1erN">#REF!</definedName>
    <definedName name="Viga.V2.esc.2doN" localSheetId="2">#REF!</definedName>
    <definedName name="Viga.V2.esc.2doN" localSheetId="4">#REF!</definedName>
    <definedName name="Viga.V2.esc.2doN" localSheetId="7">#REF!</definedName>
    <definedName name="Viga.V2.esc.2doN">#REF!</definedName>
    <definedName name="Viga.V2.esc.3erN" localSheetId="2">#REF!</definedName>
    <definedName name="Viga.V2.esc.3erN" localSheetId="4">#REF!</definedName>
    <definedName name="Viga.V2.esc.3erN" localSheetId="7">#REF!</definedName>
    <definedName name="Viga.V2.esc.3erN">#REF!</definedName>
    <definedName name="Viga.V2T.Villas" localSheetId="2">#REF!</definedName>
    <definedName name="Viga.V2T.Villas" localSheetId="4">#REF!</definedName>
    <definedName name="Viga.V2T.Villas" localSheetId="7">#REF!</definedName>
    <definedName name="Viga.V2T.Villas">#REF!</definedName>
    <definedName name="Viga.V3.1erN.Mod.I" localSheetId="2">#REF!</definedName>
    <definedName name="Viga.V3.1erN.Mod.I" localSheetId="4">#REF!</definedName>
    <definedName name="Viga.V3.1erN.Mod.I" localSheetId="7">#REF!</definedName>
    <definedName name="Viga.V3.1erN.Mod.I">#REF!</definedName>
    <definedName name="Viga.V3.2doN.Mod.I" localSheetId="2">#REF!</definedName>
    <definedName name="Viga.V3.2doN.Mod.I" localSheetId="4">#REF!</definedName>
    <definedName name="Viga.V3.2doN.Mod.I" localSheetId="7">#REF!</definedName>
    <definedName name="Viga.V3.2doN.Mod.I">#REF!</definedName>
    <definedName name="Viga.V3.3erN.Mod.I" localSheetId="2">#REF!</definedName>
    <definedName name="Viga.V3.3erN.Mod.I" localSheetId="4">#REF!</definedName>
    <definedName name="Viga.V3.3erN.Mod.I" localSheetId="7">#REF!</definedName>
    <definedName name="Viga.V3.3erN.Mod.I">#REF!</definedName>
    <definedName name="Viga.V3.4toN.Mod.I" localSheetId="2">#REF!</definedName>
    <definedName name="Viga.V3.4toN.Mod.I" localSheetId="4">#REF!</definedName>
    <definedName name="Viga.V3.4toN.Mod.I" localSheetId="7">#REF!</definedName>
    <definedName name="Viga.V3.4toN.Mod.I">#REF!</definedName>
    <definedName name="Viga.V3T.Villas" localSheetId="2">#REF!</definedName>
    <definedName name="Viga.V3T.Villas" localSheetId="4">#REF!</definedName>
    <definedName name="Viga.V3T.Villas" localSheetId="7">#REF!</definedName>
    <definedName name="Viga.V3T.Villas">#REF!</definedName>
    <definedName name="Viga.V4.1erN.Mod.I" localSheetId="2">#REF!</definedName>
    <definedName name="Viga.V4.1erN.Mod.I" localSheetId="4">#REF!</definedName>
    <definedName name="Viga.V4.1erN.Mod.I" localSheetId="7">#REF!</definedName>
    <definedName name="Viga.V4.1erN.Mod.I">#REF!</definedName>
    <definedName name="Viga.V4.2doN.Mod.I" localSheetId="2">#REF!</definedName>
    <definedName name="Viga.V4.2doN.Mod.I" localSheetId="4">#REF!</definedName>
    <definedName name="Viga.V4.2doN.Mod.I" localSheetId="7">#REF!</definedName>
    <definedName name="Viga.V4.2doN.Mod.I">#REF!</definedName>
    <definedName name="Viga.V4.3erN.Mod.I" localSheetId="2">#REF!</definedName>
    <definedName name="Viga.V4.3erN.Mod.I" localSheetId="4">#REF!</definedName>
    <definedName name="Viga.V4.3erN.Mod.I" localSheetId="7">#REF!</definedName>
    <definedName name="Viga.V4.3erN.Mod.I">#REF!</definedName>
    <definedName name="Viga.V4.4toN.Mod.I" localSheetId="2">#REF!</definedName>
    <definedName name="Viga.V4.4toN.Mod.I" localSheetId="4">#REF!</definedName>
    <definedName name="Viga.V4.4toN.Mod.I" localSheetId="7">#REF!</definedName>
    <definedName name="Viga.V4.4toN.Mod.I">#REF!</definedName>
    <definedName name="Viga.V4E.Villas" localSheetId="2">#REF!</definedName>
    <definedName name="Viga.V4E.Villas" localSheetId="4">#REF!</definedName>
    <definedName name="Viga.V4E.Villas" localSheetId="7">#REF!</definedName>
    <definedName name="Viga.V4E.Villas">#REF!</definedName>
    <definedName name="Viga.V4T.Villas" localSheetId="2">#REF!</definedName>
    <definedName name="Viga.V4T.Villas" localSheetId="4">#REF!</definedName>
    <definedName name="Viga.V4T.Villas" localSheetId="7">#REF!</definedName>
    <definedName name="Viga.V4T.Villas">#REF!</definedName>
    <definedName name="Viga.V5.1erN.mod.I" localSheetId="2">#REF!</definedName>
    <definedName name="Viga.V5.1erN.mod.I" localSheetId="4">#REF!</definedName>
    <definedName name="Viga.V5.1erN.mod.I" localSheetId="7">#REF!</definedName>
    <definedName name="Viga.V5.1erN.mod.I">#REF!</definedName>
    <definedName name="Viga.V5.2doN.Mod.I" localSheetId="2">#REF!</definedName>
    <definedName name="Viga.V5.2doN.Mod.I" localSheetId="4">#REF!</definedName>
    <definedName name="Viga.V5.2doN.Mod.I" localSheetId="7">#REF!</definedName>
    <definedName name="Viga.V5.2doN.Mod.I">#REF!</definedName>
    <definedName name="Viga.V5.3erN.Mod.I" localSheetId="2">#REF!</definedName>
    <definedName name="Viga.V5.3erN.Mod.I" localSheetId="4">#REF!</definedName>
    <definedName name="Viga.V5.3erN.Mod.I" localSheetId="7">#REF!</definedName>
    <definedName name="Viga.V5.3erN.Mod.I">#REF!</definedName>
    <definedName name="Viga.V5.4toN.Mod.I" localSheetId="2">#REF!</definedName>
    <definedName name="Viga.V5.4toN.Mod.I" localSheetId="4">#REF!</definedName>
    <definedName name="Viga.V5.4toN.Mod.I" localSheetId="7">#REF!</definedName>
    <definedName name="Viga.V5.4toN.Mod.I">#REF!</definedName>
    <definedName name="Viga.V5E.Villas" localSheetId="2">#REF!</definedName>
    <definedName name="Viga.V5E.Villas" localSheetId="4">#REF!</definedName>
    <definedName name="Viga.V5E.Villas" localSheetId="7">#REF!</definedName>
    <definedName name="Viga.V5E.Villas">#REF!</definedName>
    <definedName name="Viga.V6.1erN.Mod.I" localSheetId="2">#REF!</definedName>
    <definedName name="Viga.V6.1erN.Mod.I" localSheetId="4">#REF!</definedName>
    <definedName name="Viga.V6.1erN.Mod.I" localSheetId="7">#REF!</definedName>
    <definedName name="Viga.V6.1erN.Mod.I">#REF!</definedName>
    <definedName name="Viga.V6.2doN.Mod.I" localSheetId="2">#REF!</definedName>
    <definedName name="Viga.V6.2doN.Mod.I" localSheetId="4">#REF!</definedName>
    <definedName name="Viga.V6.2doN.Mod.I" localSheetId="7">#REF!</definedName>
    <definedName name="Viga.V6.2doN.Mod.I">#REF!</definedName>
    <definedName name="Viga.V6.3erN.mod.I" localSheetId="2">#REF!</definedName>
    <definedName name="Viga.V6.3erN.mod.I" localSheetId="4">#REF!</definedName>
    <definedName name="Viga.V6.3erN.mod.I" localSheetId="7">#REF!</definedName>
    <definedName name="Viga.V6.3erN.mod.I">#REF!</definedName>
    <definedName name="Viga.V6.4toN.Mod.I" localSheetId="2">#REF!</definedName>
    <definedName name="Viga.V6.4toN.Mod.I" localSheetId="4">#REF!</definedName>
    <definedName name="Viga.V6.4toN.Mod.I" localSheetId="7">#REF!</definedName>
    <definedName name="Viga.V6.4toN.Mod.I">#REF!</definedName>
    <definedName name="Viga.V7.1erN.Mod.I" localSheetId="2">#REF!</definedName>
    <definedName name="Viga.V7.1erN.Mod.I" localSheetId="4">#REF!</definedName>
    <definedName name="Viga.V7.1erN.Mod.I" localSheetId="7">#REF!</definedName>
    <definedName name="Viga.V7.1erN.Mod.I">#REF!</definedName>
    <definedName name="Viga.V7.2doN.Mod.I" localSheetId="2">#REF!</definedName>
    <definedName name="Viga.V7.2doN.Mod.I" localSheetId="4">#REF!</definedName>
    <definedName name="Viga.V7.2doN.Mod.I" localSheetId="7">#REF!</definedName>
    <definedName name="Viga.V7.2doN.Mod.I">#REF!</definedName>
    <definedName name="Viga.V7.3erN.Mod.I" localSheetId="2">#REF!</definedName>
    <definedName name="Viga.V7.3erN.Mod.I" localSheetId="4">#REF!</definedName>
    <definedName name="Viga.V7.3erN.Mod.I" localSheetId="7">#REF!</definedName>
    <definedName name="Viga.V7.3erN.Mod.I">#REF!</definedName>
    <definedName name="Viga.V7.4toN.Mod.I" localSheetId="2">#REF!</definedName>
    <definedName name="Viga.V7.4toN.Mod.I" localSheetId="4">#REF!</definedName>
    <definedName name="Viga.V7.4toN.Mod.I" localSheetId="7">#REF!</definedName>
    <definedName name="Viga.V7.4toN.Mod.I">#REF!</definedName>
    <definedName name="Viga.VA.1erN.Mod.II" localSheetId="2">#REF!</definedName>
    <definedName name="Viga.VA.1erN.Mod.II" localSheetId="4">#REF!</definedName>
    <definedName name="Viga.VA.1erN.Mod.II" localSheetId="7">#REF!</definedName>
    <definedName name="Viga.VA.1erN.Mod.II">#REF!</definedName>
    <definedName name="Viga.Vac" localSheetId="2">#REF!</definedName>
    <definedName name="Viga.Vac" localSheetId="4">#REF!</definedName>
    <definedName name="Viga.Vac" localSheetId="7">#REF!</definedName>
    <definedName name="Viga.Vac">#REF!</definedName>
    <definedName name="Viga.Vac2" localSheetId="2">#REF!</definedName>
    <definedName name="Viga.Vac2" localSheetId="4">#REF!</definedName>
    <definedName name="Viga.Vac2" localSheetId="7">#REF!</definedName>
    <definedName name="Viga.Vac2">#REF!</definedName>
    <definedName name="Viga.Vam" localSheetId="2">#REF!</definedName>
    <definedName name="Viga.Vam" localSheetId="4">#REF!</definedName>
    <definedName name="Viga.Vam" localSheetId="7">#REF!</definedName>
    <definedName name="Viga.Vam">#REF!</definedName>
    <definedName name="Viga.Vesc.2doN.Mod.II" localSheetId="2">#REF!</definedName>
    <definedName name="Viga.Vesc.2doN.Mod.II" localSheetId="4">#REF!</definedName>
    <definedName name="Viga.Vesc.2doN.Mod.II" localSheetId="7">#REF!</definedName>
    <definedName name="Viga.Vesc.2doN.Mod.II">#REF!</definedName>
    <definedName name="Viga.Vesc.3erN.Mod.II" localSheetId="2">#REF!</definedName>
    <definedName name="Viga.Vesc.3erN.Mod.II" localSheetId="4">#REF!</definedName>
    <definedName name="Viga.Vesc.3erN.Mod.II" localSheetId="7">#REF!</definedName>
    <definedName name="Viga.Vesc.3erN.Mod.II">#REF!</definedName>
    <definedName name="Viga.Vesc.4toN.Mod.II" localSheetId="2">#REF!</definedName>
    <definedName name="Viga.Vesc.4toN.Mod.II" localSheetId="4">#REF!</definedName>
    <definedName name="Viga.Vesc.4toN.Mod.II" localSheetId="7">#REF!</definedName>
    <definedName name="Viga.Vesc.4toN.Mod.II">#REF!</definedName>
    <definedName name="Viga.VT1" localSheetId="2">#REF!</definedName>
    <definedName name="Viga.VT1" localSheetId="4">#REF!</definedName>
    <definedName name="Viga.VT1" localSheetId="7">#REF!</definedName>
    <definedName name="Viga.VT1">#REF!</definedName>
    <definedName name="VIGA_AMARRE_0.15X0.20">[78]Analisis!$F$591</definedName>
    <definedName name="VIGA20X54" localSheetId="2">#REF!</definedName>
    <definedName name="VIGA20X54" localSheetId="3">#REF!</definedName>
    <definedName name="VIGA20X54" localSheetId="4">#REF!</definedName>
    <definedName name="VIGA20X54" localSheetId="5">#REF!</definedName>
    <definedName name="VIGA20X54" localSheetId="6">#REF!</definedName>
    <definedName name="VIGA20X54" localSheetId="7">#REF!</definedName>
    <definedName name="VIGA20X54">#REF!</definedName>
    <definedName name="viga25x40.palapa" localSheetId="2">[100]Análisis!#REF!</definedName>
    <definedName name="viga25x40.palapa" localSheetId="3">[100]Análisis!#REF!</definedName>
    <definedName name="viga25x40.palapa" localSheetId="4">[100]Análisis!#REF!</definedName>
    <definedName name="viga25x40.palapa" localSheetId="5">[100]Análisis!#REF!</definedName>
    <definedName name="viga25x40.palapa" localSheetId="6">[100]Análisis!#REF!</definedName>
    <definedName name="viga25x40.palapa" localSheetId="7">[100]Análisis!#REF!</definedName>
    <definedName name="viga25x40.palapa">[100]Análisis!#REF!</definedName>
    <definedName name="vigaa1">[71]Analisis!$E$566</definedName>
    <definedName name="VIGAAMARRE15X20">[42]Analisis!$F$1680</definedName>
    <definedName name="VIGAAMARRE20X20">[42]Analisis!$F$1690</definedName>
    <definedName name="vigaplana" localSheetId="2">#REF!</definedName>
    <definedName name="vigaplana" localSheetId="3">#REF!</definedName>
    <definedName name="vigaplana" localSheetId="4">#REF!</definedName>
    <definedName name="vigaplana" localSheetId="5">#REF!</definedName>
    <definedName name="vigaplana" localSheetId="6">#REF!</definedName>
    <definedName name="vigaplana" localSheetId="7">#REF!</definedName>
    <definedName name="vigaplana" localSheetId="0">#REF!</definedName>
    <definedName name="vigaplana">#REF!</definedName>
    <definedName name="VIGARD">'[71]Osiades Est.'!$E$367</definedName>
    <definedName name="VIGARDESCZ2">'[71]Osiades Est.'!$E$387</definedName>
    <definedName name="VIGARI">'[71]Osiades Est.'!$E$309</definedName>
    <definedName name="VIGASHP" localSheetId="2">#REF!</definedName>
    <definedName name="VIGASHP" localSheetId="3">#REF!</definedName>
    <definedName name="VIGASHP" localSheetId="4">#REF!</definedName>
    <definedName name="VIGASHP" localSheetId="5">#REF!</definedName>
    <definedName name="VIGASHP" localSheetId="6">#REF!</definedName>
    <definedName name="VIGASHP" localSheetId="7">#REF!</definedName>
    <definedName name="VIGASHP">#REF!</definedName>
    <definedName name="VIGASHP_2">"$#REF!.$B$109"</definedName>
    <definedName name="VIGASHP_3">"$#REF!.$B$109"</definedName>
    <definedName name="VigaV1.3.4.6.Presidenciales">[60]Análisis!$D$209</definedName>
    <definedName name="VigaV2.4toN.Mod.I" localSheetId="2">#REF!</definedName>
    <definedName name="VigaV2.4toN.Mod.I" localSheetId="3">#REF!</definedName>
    <definedName name="VigaV2.4toN.Mod.I" localSheetId="4">#REF!</definedName>
    <definedName name="VigaV2.4toN.Mod.I" localSheetId="5">#REF!</definedName>
    <definedName name="VigaV2.4toN.Mod.I" localSheetId="6">#REF!</definedName>
    <definedName name="VigaV2.4toN.Mod.I" localSheetId="7">#REF!</definedName>
    <definedName name="VigaV2.4toN.Mod.I">#REF!</definedName>
    <definedName name="VigaV2.5.7.Presidenciales">[60]Análisis!$D$218</definedName>
    <definedName name="VigaV2E.Villas" localSheetId="2">#REF!</definedName>
    <definedName name="VigaV2E.Villas" localSheetId="3">#REF!</definedName>
    <definedName name="VigaV2E.Villas" localSheetId="4">#REF!</definedName>
    <definedName name="VigaV2E.Villas" localSheetId="5">#REF!</definedName>
    <definedName name="VigaV2E.Villas" localSheetId="6">#REF!</definedName>
    <definedName name="VigaV2E.Villas" localSheetId="7">#REF!</definedName>
    <definedName name="VigaV2E.Villas">#REF!</definedName>
    <definedName name="VigaV2T" localSheetId="2">#REF!</definedName>
    <definedName name="VigaV2T" localSheetId="4">#REF!</definedName>
    <definedName name="VigaV2T" localSheetId="7">#REF!</definedName>
    <definedName name="VigaV2T">#REF!</definedName>
    <definedName name="VigaV3E.Villas" localSheetId="2">#REF!</definedName>
    <definedName name="VigaV3E.Villas" localSheetId="4">#REF!</definedName>
    <definedName name="VigaV3E.Villas" localSheetId="7">#REF!</definedName>
    <definedName name="VigaV3E.Villas">#REF!</definedName>
    <definedName name="VigaVT2" localSheetId="2">#REF!</definedName>
    <definedName name="VigaVT2" localSheetId="4">#REF!</definedName>
    <definedName name="VigaVT2" localSheetId="7">#REF!</definedName>
    <definedName name="VigaVT2">#REF!</definedName>
    <definedName name="VigaVT3" localSheetId="2">#REF!</definedName>
    <definedName name="VigaVT3" localSheetId="4">#REF!</definedName>
    <definedName name="VigaVT3" localSheetId="7">#REF!</definedName>
    <definedName name="VigaVT3">#REF!</definedName>
    <definedName name="VigaVT4" localSheetId="2">#REF!</definedName>
    <definedName name="VigaVT4" localSheetId="4">#REF!</definedName>
    <definedName name="VigaVT4" localSheetId="7">#REF!</definedName>
    <definedName name="VigaVT4">#REF!</definedName>
    <definedName name="VigaVT5" localSheetId="2">#REF!</definedName>
    <definedName name="VigaVT5" localSheetId="4">#REF!</definedName>
    <definedName name="VigaVT5" localSheetId="7">#REF!</definedName>
    <definedName name="VigaVT5">#REF!</definedName>
    <definedName name="VIGENTR" localSheetId="2">'[25]Anal. horm.'!#REF!</definedName>
    <definedName name="VIGENTR" localSheetId="4">'[25]Anal. horm.'!#REF!</definedName>
    <definedName name="VIGENTR" localSheetId="7">'[25]Anal. horm.'!#REF!</definedName>
    <definedName name="VIGENTR">'[25]Anal. horm.'!#REF!</definedName>
    <definedName name="VIGENTREP" localSheetId="2">'[25]Anal. horm.'!#REF!</definedName>
    <definedName name="VIGENTREP" localSheetId="4">'[25]Anal. horm.'!#REF!</definedName>
    <definedName name="VIGENTREP" localSheetId="7">'[25]Anal. horm.'!#REF!</definedName>
    <definedName name="VIGENTREP">'[25]Anal. horm.'!#REF!</definedName>
    <definedName name="VIGRACC">'[71]Osiades Est.'!$E$407</definedName>
    <definedName name="VIGUETA" localSheetId="2">#REF!</definedName>
    <definedName name="VIGUETA" localSheetId="3">#REF!</definedName>
    <definedName name="VIGUETA" localSheetId="4">#REF!</definedName>
    <definedName name="VIGUETA" localSheetId="5">#REF!</definedName>
    <definedName name="VIGUETA" localSheetId="6">#REF!</definedName>
    <definedName name="VIGUETA" localSheetId="7">#REF!</definedName>
    <definedName name="VIGUETA">#REF!</definedName>
    <definedName name="VIGV1Z">'[71]Osiades Est.'!$E$347</definedName>
    <definedName name="VIGV2X">'[71]Osiades Est.'!$E$328</definedName>
    <definedName name="Villa.1.Zapata.Muros" localSheetId="2">#REF!</definedName>
    <definedName name="Villa.1.Zapata.Muros" localSheetId="3">#REF!</definedName>
    <definedName name="Villa.1.Zapata.Muros" localSheetId="4">#REF!</definedName>
    <definedName name="Villa.1.Zapata.Muros" localSheetId="5">#REF!</definedName>
    <definedName name="Villa.1.Zapata.Muros" localSheetId="6">#REF!</definedName>
    <definedName name="Villa.1.Zapata.Muros" localSheetId="7">#REF!</definedName>
    <definedName name="Villa.1.Zapata.Muros">#REF!</definedName>
    <definedName name="VILLA.BPB.PLASTBAU.RD" localSheetId="2">#REF!</definedName>
    <definedName name="VILLA.BPB.PLASTBAU.RD" localSheetId="4">#REF!</definedName>
    <definedName name="VILLA.BPB.PLASTBAU.RD" localSheetId="7">#REF!</definedName>
    <definedName name="VILLA.BPB.PLASTBAU.RD">#REF!</definedName>
    <definedName name="VILLA.BPB.PLASTBAU.US" localSheetId="2">#REF!</definedName>
    <definedName name="VILLA.BPB.PLASTBAU.US" localSheetId="4">#REF!</definedName>
    <definedName name="VILLA.BPB.PLASTBAU.US" localSheetId="7">#REF!</definedName>
    <definedName name="VILLA.BPB.PLASTBAU.US">#REF!</definedName>
    <definedName name="Villa1.Zap.Columna" localSheetId="2">#REF!</definedName>
    <definedName name="Villa1.Zap.Columna" localSheetId="4">#REF!</definedName>
    <definedName name="Villa1.Zap.Columna" localSheetId="7">#REF!</definedName>
    <definedName name="Villa1.Zap.Columna">#REF!</definedName>
    <definedName name="VIOLINAR1CARA" localSheetId="2">#REF!</definedName>
    <definedName name="VIOLINAR1CARA" localSheetId="4">#REF!</definedName>
    <definedName name="VIOLINAR1CARA" localSheetId="7">#REF!</definedName>
    <definedName name="VIOLINAR1CARA">#REF!</definedName>
    <definedName name="vipo1" localSheetId="2">[25]Volumenes!#REF!</definedName>
    <definedName name="vipo1" localSheetId="4">[25]Volumenes!#REF!</definedName>
    <definedName name="vipo1" localSheetId="7">[25]Volumenes!#REF!</definedName>
    <definedName name="vipo1">[25]Volumenes!#REF!</definedName>
    <definedName name="vipo2" localSheetId="2">[25]Volumenes!#REF!</definedName>
    <definedName name="vipo2" localSheetId="4">[25]Volumenes!#REF!</definedName>
    <definedName name="vipo2" localSheetId="7">[25]Volumenes!#REF!</definedName>
    <definedName name="vipo2">[25]Volumenes!#REF!</definedName>
    <definedName name="vipo3" localSheetId="2">[25]Volumenes!#REF!</definedName>
    <definedName name="vipo3" localSheetId="4">[25]Volumenes!#REF!</definedName>
    <definedName name="vipo3" localSheetId="7">[25]Volumenes!#REF!</definedName>
    <definedName name="vipo3">[25]Volumenes!#REF!</definedName>
    <definedName name="vipoba1" localSheetId="2">[25]Volumenes!#REF!</definedName>
    <definedName name="vipoba1" localSheetId="4">[25]Volumenes!#REF!</definedName>
    <definedName name="vipoba1" localSheetId="7">[25]Volumenes!#REF!</definedName>
    <definedName name="vipoba1">[25]Volumenes!#REF!</definedName>
    <definedName name="vipoba2" localSheetId="2">[25]Volumenes!#REF!</definedName>
    <definedName name="vipoba2" localSheetId="4">[25]Volumenes!#REF!</definedName>
    <definedName name="vipoba2" localSheetId="7">[25]Volumenes!#REF!</definedName>
    <definedName name="vipoba2">[25]Volumenes!#REF!</definedName>
    <definedName name="vipoba3" localSheetId="2">[25]Volumenes!#REF!</definedName>
    <definedName name="vipoba3" localSheetId="4">[25]Volumenes!#REF!</definedName>
    <definedName name="vipoba3" localSheetId="7">[25]Volumenes!#REF!</definedName>
    <definedName name="vipoba3">[25]Volumenes!#REF!</definedName>
    <definedName name="vipoca3" localSheetId="2">[25]Volumenes!#REF!</definedName>
    <definedName name="vipoca3" localSheetId="4">[25]Volumenes!#REF!</definedName>
    <definedName name="vipoca3" localSheetId="7">[25]Volumenes!#REF!</definedName>
    <definedName name="vipoca3">[25]Volumenes!#REF!</definedName>
    <definedName name="VISTO1" localSheetId="2">#REF!</definedName>
    <definedName name="VISTO1" localSheetId="3">#REF!</definedName>
    <definedName name="VISTO1" localSheetId="4">#REF!</definedName>
    <definedName name="VISTO1" localSheetId="5">#REF!</definedName>
    <definedName name="VISTO1" localSheetId="6">#REF!</definedName>
    <definedName name="VISTO1" localSheetId="7">#REF!</definedName>
    <definedName name="VISTO1">#REF!</definedName>
    <definedName name="VISTOC" localSheetId="2">#REF!</definedName>
    <definedName name="VISTOC" localSheetId="4">#REF!</definedName>
    <definedName name="VISTOC" localSheetId="7">#REF!</definedName>
    <definedName name="VISTOC">#REF!</definedName>
    <definedName name="VISTOV" localSheetId="2">#REF!</definedName>
    <definedName name="VISTOV" localSheetId="4">#REF!</definedName>
    <definedName name="VISTOV" localSheetId="7">#REF!</definedName>
    <definedName name="VISTOV">#REF!</definedName>
    <definedName name="VLP">[11]Precio!$F$41</definedName>
    <definedName name="VOALIGERA" localSheetId="2">[25]Volumenes!#REF!</definedName>
    <definedName name="VOALIGERA" localSheetId="3">[25]Volumenes!#REF!</definedName>
    <definedName name="VOALIGERA" localSheetId="4">[25]Volumenes!#REF!</definedName>
    <definedName name="VOALIGERA" localSheetId="5">[25]Volumenes!#REF!</definedName>
    <definedName name="VOALIGERA" localSheetId="6">[25]Volumenes!#REF!</definedName>
    <definedName name="VOALIGERA" localSheetId="7">[25]Volumenes!#REF!</definedName>
    <definedName name="VOALIGERA">[25]Volumenes!#REF!</definedName>
    <definedName name="voco2.0" localSheetId="2">[25]Volumenes!#REF!</definedName>
    <definedName name="voco2.0" localSheetId="3">[25]Volumenes!#REF!</definedName>
    <definedName name="voco2.0" localSheetId="4">[25]Volumenes!#REF!</definedName>
    <definedName name="voco2.0" localSheetId="5">[25]Volumenes!#REF!</definedName>
    <definedName name="voco2.0" localSheetId="6">[25]Volumenes!#REF!</definedName>
    <definedName name="voco2.0" localSheetId="7">[25]Volumenes!#REF!</definedName>
    <definedName name="voco2.0">[25]Volumenes!#REF!</definedName>
    <definedName name="voco2.1" localSheetId="2">[25]Volumenes!#REF!</definedName>
    <definedName name="voco2.1" localSheetId="4">[25]Volumenes!#REF!</definedName>
    <definedName name="voco2.1" localSheetId="7">[25]Volumenes!#REF!</definedName>
    <definedName name="voco2.1">[25]Volumenes!#REF!</definedName>
    <definedName name="voco2.2" localSheetId="2">[25]Volumenes!#REF!</definedName>
    <definedName name="voco2.2" localSheetId="4">[25]Volumenes!#REF!</definedName>
    <definedName name="voco2.2" localSheetId="7">[25]Volumenes!#REF!</definedName>
    <definedName name="voco2.2">[25]Volumenes!#REF!</definedName>
    <definedName name="voco2.3" localSheetId="2">[25]Volumenes!#REF!</definedName>
    <definedName name="voco2.3" localSheetId="4">[25]Volumenes!#REF!</definedName>
    <definedName name="voco2.3" localSheetId="7">[25]Volumenes!#REF!</definedName>
    <definedName name="voco2.3">[25]Volumenes!#REF!</definedName>
    <definedName name="voco2.4" localSheetId="2">[25]Volumenes!#REF!</definedName>
    <definedName name="voco2.4" localSheetId="4">[25]Volumenes!#REF!</definedName>
    <definedName name="voco2.4" localSheetId="7">[25]Volumenes!#REF!</definedName>
    <definedName name="voco2.4">[25]Volumenes!#REF!</definedName>
    <definedName name="voco2.5" localSheetId="2">[25]Volumenes!#REF!</definedName>
    <definedName name="voco2.5" localSheetId="4">[25]Volumenes!#REF!</definedName>
    <definedName name="voco2.5" localSheetId="7">[25]Volumenes!#REF!</definedName>
    <definedName name="voco2.5">[25]Volumenes!#REF!</definedName>
    <definedName name="voco2.6" localSheetId="2">[25]Volumenes!#REF!</definedName>
    <definedName name="voco2.6" localSheetId="4">[25]Volumenes!#REF!</definedName>
    <definedName name="voco2.6" localSheetId="7">[25]Volumenes!#REF!</definedName>
    <definedName name="voco2.6">[25]Volumenes!#REF!</definedName>
    <definedName name="voco2.7" localSheetId="2">[25]Volumenes!#REF!</definedName>
    <definedName name="voco2.7" localSheetId="4">[25]Volumenes!#REF!</definedName>
    <definedName name="voco2.7" localSheetId="7">[25]Volumenes!#REF!</definedName>
    <definedName name="voco2.7">[25]Volumenes!#REF!</definedName>
    <definedName name="voco2.8" localSheetId="2">[25]Volumenes!#REF!</definedName>
    <definedName name="voco2.8" localSheetId="4">[25]Volumenes!#REF!</definedName>
    <definedName name="voco2.8" localSheetId="7">[25]Volumenes!#REF!</definedName>
    <definedName name="voco2.8">[25]Volumenes!#REF!</definedName>
    <definedName name="voco2.9" localSheetId="2">[25]Volumenes!#REF!</definedName>
    <definedName name="voco2.9" localSheetId="4">[25]Volumenes!#REF!</definedName>
    <definedName name="voco2.9" localSheetId="7">[25]Volumenes!#REF!</definedName>
    <definedName name="voco2.9">[25]Volumenes!#REF!</definedName>
    <definedName name="voco3.0" localSheetId="2">[25]Volumenes!#REF!</definedName>
    <definedName name="voco3.0" localSheetId="4">[25]Volumenes!#REF!</definedName>
    <definedName name="voco3.0" localSheetId="7">[25]Volumenes!#REF!</definedName>
    <definedName name="voco3.0">[25]Volumenes!#REF!</definedName>
    <definedName name="voco3.1" localSheetId="2">[25]Volumenes!#REF!</definedName>
    <definedName name="voco3.1" localSheetId="4">[25]Volumenes!#REF!</definedName>
    <definedName name="voco3.1" localSheetId="7">[25]Volumenes!#REF!</definedName>
    <definedName name="voco3.1">[25]Volumenes!#REF!</definedName>
    <definedName name="voco3.2" localSheetId="2">[25]Volumenes!#REF!</definedName>
    <definedName name="voco3.2" localSheetId="4">[25]Volumenes!#REF!</definedName>
    <definedName name="voco3.2" localSheetId="7">[25]Volumenes!#REF!</definedName>
    <definedName name="voco3.2">[25]Volumenes!#REF!</definedName>
    <definedName name="voco3.3" localSheetId="2">[25]Volumenes!#REF!</definedName>
    <definedName name="voco3.3" localSheetId="4">[25]Volumenes!#REF!</definedName>
    <definedName name="voco3.3" localSheetId="7">[25]Volumenes!#REF!</definedName>
    <definedName name="voco3.3">[25]Volumenes!#REF!</definedName>
    <definedName name="voco3.4" localSheetId="2">[25]Volumenes!#REF!</definedName>
    <definedName name="voco3.4" localSheetId="4">[25]Volumenes!#REF!</definedName>
    <definedName name="voco3.4" localSheetId="7">[25]Volumenes!#REF!</definedName>
    <definedName name="voco3.4">[25]Volumenes!#REF!</definedName>
    <definedName name="voco3.5" localSheetId="2">[25]Volumenes!#REF!</definedName>
    <definedName name="voco3.5" localSheetId="4">[25]Volumenes!#REF!</definedName>
    <definedName name="voco3.5" localSheetId="7">[25]Volumenes!#REF!</definedName>
    <definedName name="voco3.5">[25]Volumenes!#REF!</definedName>
    <definedName name="voco3.6" localSheetId="2">[25]Volumenes!#REF!</definedName>
    <definedName name="voco3.6" localSheetId="4">[25]Volumenes!#REF!</definedName>
    <definedName name="voco3.6" localSheetId="7">[25]Volumenes!#REF!</definedName>
    <definedName name="voco3.6">[25]Volumenes!#REF!</definedName>
    <definedName name="voco3.7" localSheetId="2">[25]Volumenes!#REF!</definedName>
    <definedName name="voco3.7" localSheetId="4">[25]Volumenes!#REF!</definedName>
    <definedName name="voco3.7" localSheetId="7">[25]Volumenes!#REF!</definedName>
    <definedName name="voco3.7">[25]Volumenes!#REF!</definedName>
    <definedName name="voco3.8" localSheetId="2">[25]Volumenes!#REF!</definedName>
    <definedName name="voco3.8" localSheetId="4">[25]Volumenes!#REF!</definedName>
    <definedName name="voco3.8" localSheetId="7">[25]Volumenes!#REF!</definedName>
    <definedName name="voco3.8">[25]Volumenes!#REF!</definedName>
    <definedName name="voco3.9" localSheetId="2">[25]Volumenes!#REF!</definedName>
    <definedName name="voco3.9" localSheetId="4">[25]Volumenes!#REF!</definedName>
    <definedName name="voco3.9" localSheetId="7">[25]Volumenes!#REF!</definedName>
    <definedName name="voco3.9">[25]Volumenes!#REF!</definedName>
    <definedName name="VOCOL1" localSheetId="2">[25]Volumenes!#REF!</definedName>
    <definedName name="VOCOL1" localSheetId="4">[25]Volumenes!#REF!</definedName>
    <definedName name="VOCOL1" localSheetId="7">[25]Volumenes!#REF!</definedName>
    <definedName name="VOCOL1">[25]Volumenes!#REF!</definedName>
    <definedName name="VOEXBLO1" localSheetId="2">[25]Volumenes!#REF!</definedName>
    <definedName name="VOEXBLO1" localSheetId="4">[25]Volumenes!#REF!</definedName>
    <definedName name="VOEXBLO1" localSheetId="7">[25]Volumenes!#REF!</definedName>
    <definedName name="VOEXBLO1">[25]Volumenes!#REF!</definedName>
    <definedName name="VOEXCASC" localSheetId="2">[25]Volumenes!#REF!</definedName>
    <definedName name="VOEXCASC" localSheetId="4">[25]Volumenes!#REF!</definedName>
    <definedName name="VOEXCASC" localSheetId="7">[25]Volumenes!#REF!</definedName>
    <definedName name="VOEXCASC">[25]Volumenes!#REF!</definedName>
    <definedName name="VOEXCBA" localSheetId="2">[25]Volumenes!#REF!</definedName>
    <definedName name="VOEXCBA" localSheetId="4">[25]Volumenes!#REF!</definedName>
    <definedName name="VOEXCBA" localSheetId="7">[25]Volumenes!#REF!</definedName>
    <definedName name="VOEXCBA">[25]Volumenes!#REF!</definedName>
    <definedName name="VOEXCBLO8" localSheetId="2">[25]Volumenes!#REF!</definedName>
    <definedName name="VOEXCBLO8" localSheetId="4">[25]Volumenes!#REF!</definedName>
    <definedName name="VOEXCBLO8" localSheetId="7">[25]Volumenes!#REF!</definedName>
    <definedName name="VOEXCBLO8">[25]Volumenes!#REF!</definedName>
    <definedName name="VOEXCCOL" localSheetId="2">[25]Volumenes!#REF!</definedName>
    <definedName name="VOEXCCOL" localSheetId="4">[25]Volumenes!#REF!</definedName>
    <definedName name="VOEXCCOL" localSheetId="7">[25]Volumenes!#REF!</definedName>
    <definedName name="VOEXCCOL">[25]Volumenes!#REF!</definedName>
    <definedName name="VOEXCMUHA" localSheetId="2">[25]Volumenes!#REF!</definedName>
    <definedName name="VOEXCMUHA" localSheetId="4">[25]Volumenes!#REF!</definedName>
    <definedName name="VOEXCMUHA" localSheetId="7">[25]Volumenes!#REF!</definedName>
    <definedName name="VOEXCMUHA">[25]Volumenes!#REF!</definedName>
    <definedName name="VOEXCO" localSheetId="2">[25]Volumenes!#REF!</definedName>
    <definedName name="VOEXCO" localSheetId="4">[25]Volumenes!#REF!</definedName>
    <definedName name="VOEXCO" localSheetId="7">[25]Volumenes!#REF!</definedName>
    <definedName name="VOEXCO">[25]Volumenes!#REF!</definedName>
    <definedName name="VOEXESC" localSheetId="2">[25]Volumenes!#REF!</definedName>
    <definedName name="VOEXESC" localSheetId="4">[25]Volumenes!#REF!</definedName>
    <definedName name="VOEXESC" localSheetId="7">[25]Volumenes!#REF!</definedName>
    <definedName name="VOEXESC">[25]Volumenes!#REF!</definedName>
    <definedName name="VOHAESC" localSheetId="2">[25]Volumenes!#REF!</definedName>
    <definedName name="VOHAESC" localSheetId="4">[25]Volumenes!#REF!</definedName>
    <definedName name="VOHAESC" localSheetId="7">[25]Volumenes!#REF!</definedName>
    <definedName name="VOHAESC">[25]Volumenes!#REF!</definedName>
    <definedName name="VOHOTOVI" localSheetId="2">[25]Volumenes!#REF!</definedName>
    <definedName name="VOHOTOVI" localSheetId="4">[25]Volumenes!#REF!</definedName>
    <definedName name="VOHOTOVI" localSheetId="7">[25]Volumenes!#REF!</definedName>
    <definedName name="VOHOTOVI">[25]Volumenes!#REF!</definedName>
    <definedName name="vol1.3" localSheetId="2">[25]Volumenes!#REF!</definedName>
    <definedName name="vol1.3" localSheetId="4">[25]Volumenes!#REF!</definedName>
    <definedName name="vol1.3" localSheetId="7">[25]Volumenes!#REF!</definedName>
    <definedName name="vol1.3">[25]Volumenes!#REF!</definedName>
    <definedName name="VOLABACO" localSheetId="2">[25]Volumenes!#REF!</definedName>
    <definedName name="VOLABACO" localSheetId="4">[25]Volumenes!#REF!</definedName>
    <definedName name="VOLABACO" localSheetId="7">[25]Volumenes!#REF!</definedName>
    <definedName name="VOLABACO">[25]Volumenes!#REF!</definedName>
    <definedName name="volc2" localSheetId="2">[25]Volumenes!#REF!</definedName>
    <definedName name="volc2" localSheetId="4">[25]Volumenes!#REF!</definedName>
    <definedName name="volc2" localSheetId="7">[25]Volumenes!#REF!</definedName>
    <definedName name="volc2">[25]Volumenes!#REF!</definedName>
    <definedName name="volexc10" localSheetId="2">[25]Volumenes!#REF!</definedName>
    <definedName name="volexc10" localSheetId="4">[25]Volumenes!#REF!</definedName>
    <definedName name="volexc10" localSheetId="7">[25]Volumenes!#REF!</definedName>
    <definedName name="volexc10">[25]Volumenes!#REF!</definedName>
    <definedName name="volexc11" localSheetId="2">[25]Volumenes!#REF!</definedName>
    <definedName name="volexc11" localSheetId="4">[25]Volumenes!#REF!</definedName>
    <definedName name="volexc11" localSheetId="7">[25]Volumenes!#REF!</definedName>
    <definedName name="volexc11">[25]Volumenes!#REF!</definedName>
    <definedName name="volexcha" localSheetId="2">[25]Volumenes!#REF!</definedName>
    <definedName name="volexcha" localSheetId="4">[25]Volumenes!#REF!</definedName>
    <definedName name="volexcha" localSheetId="7">[25]Volumenes!#REF!</definedName>
    <definedName name="volexcha">[25]Volumenes!#REF!</definedName>
    <definedName name="volHA" localSheetId="2">[25]Volumenes!#REF!</definedName>
    <definedName name="volHA" localSheetId="4">[25]Volumenes!#REF!</definedName>
    <definedName name="volHA" localSheetId="7">[25]Volumenes!#REF!</definedName>
    <definedName name="volHA">[25]Volumenes!#REF!</definedName>
    <definedName name="volhaba" localSheetId="2">[25]Volumenes!#REF!</definedName>
    <definedName name="volhaba" localSheetId="4">[25]Volumenes!#REF!</definedName>
    <definedName name="volhaba" localSheetId="7">[25]Volumenes!#REF!</definedName>
    <definedName name="volhaba">[25]Volumenes!#REF!</definedName>
    <definedName name="volhablo8" localSheetId="2">[25]Volumenes!#REF!</definedName>
    <definedName name="volhablo8" localSheetId="4">[25]Volumenes!#REF!</definedName>
    <definedName name="volhablo8" localSheetId="7">[25]Volumenes!#REF!</definedName>
    <definedName name="volhablo8">[25]Volumenes!#REF!</definedName>
    <definedName name="VOLOZMAC" localSheetId="2">[25]Volumenes!#REF!</definedName>
    <definedName name="VOLOZMAC" localSheetId="4">[25]Volumenes!#REF!</definedName>
    <definedName name="VOLOZMAC" localSheetId="7">[25]Volumenes!#REF!</definedName>
    <definedName name="VOLOZMAC">[25]Volumenes!#REF!</definedName>
    <definedName name="volrell" localSheetId="2">[25]Volumenes!#REF!</definedName>
    <definedName name="volrell" localSheetId="4">[25]Volumenes!#REF!</definedName>
    <definedName name="volrell" localSheetId="7">[25]Volumenes!#REF!</definedName>
    <definedName name="volrell">[25]Volumenes!#REF!</definedName>
    <definedName name="VOLVIGA" localSheetId="2">[25]Volumenes!#REF!</definedName>
    <definedName name="VOLVIGA" localSheetId="4">[25]Volumenes!#REF!</definedName>
    <definedName name="VOLVIGA" localSheetId="7">[25]Volumenes!#REF!</definedName>
    <definedName name="VOLVIGA">[25]Volumenes!#REF!</definedName>
    <definedName name="volzaasc" localSheetId="2">[25]Volumenes!#REF!</definedName>
    <definedName name="volzaasc" localSheetId="4">[25]Volumenes!#REF!</definedName>
    <definedName name="volzaasc" localSheetId="7">[25]Volumenes!#REF!</definedName>
    <definedName name="volzaasc">[25]Volumenes!#REF!</definedName>
    <definedName name="volzaesc" localSheetId="2">[25]Volumenes!#REF!</definedName>
    <definedName name="volzaesc" localSheetId="4">[25]Volumenes!#REF!</definedName>
    <definedName name="volzaesc" localSheetId="7">[25]Volumenes!#REF!</definedName>
    <definedName name="volzaesc">[25]Volumenes!#REF!</definedName>
    <definedName name="VOPORT" localSheetId="2">[25]Volumenes!#REF!</definedName>
    <definedName name="VOPORT" localSheetId="4">[25]Volumenes!#REF!</definedName>
    <definedName name="VOPORT" localSheetId="7">[25]Volumenes!#REF!</definedName>
    <definedName name="VOPORT">[25]Volumenes!#REF!</definedName>
    <definedName name="VORET." localSheetId="2">[25]Volumenes!#REF!</definedName>
    <definedName name="VORET." localSheetId="4">[25]Volumenes!#REF!</definedName>
    <definedName name="VORET." localSheetId="7">[25]Volumenes!#REF!</definedName>
    <definedName name="VORET.">[25]Volumenes!#REF!</definedName>
    <definedName name="VOTOFO" localSheetId="2">[25]Volumenes!#REF!</definedName>
    <definedName name="VOTOFO" localSheetId="4">[25]Volumenes!#REF!</definedName>
    <definedName name="VOTOFO" localSheetId="7">[25]Volumenes!#REF!</definedName>
    <definedName name="VOTOFO">[25]Volumenes!#REF!</definedName>
    <definedName name="VOZA5" localSheetId="2">[25]Volumenes!#REF!</definedName>
    <definedName name="VOZA5" localSheetId="4">[25]Volumenes!#REF!</definedName>
    <definedName name="VOZA5" localSheetId="7">[25]Volumenes!#REF!</definedName>
    <definedName name="VOZA5">[25]Volumenes!#REF!</definedName>
    <definedName name="VOZA6" localSheetId="2">[25]Volumenes!#REF!</definedName>
    <definedName name="VOZA6" localSheetId="4">[25]Volumenes!#REF!</definedName>
    <definedName name="VOZA6" localSheetId="7">[25]Volumenes!#REF!</definedName>
    <definedName name="VOZA6">[25]Volumenes!#REF!</definedName>
    <definedName name="VOZA7" localSheetId="2">[25]Volumenes!#REF!</definedName>
    <definedName name="VOZA7" localSheetId="4">[25]Volumenes!#REF!</definedName>
    <definedName name="VOZA7" localSheetId="7">[25]Volumenes!#REF!</definedName>
    <definedName name="VOZA7">[25]Volumenes!#REF!</definedName>
    <definedName name="VOZA8" localSheetId="2">[25]Volumenes!#REF!</definedName>
    <definedName name="VOZA8" localSheetId="4">[25]Volumenes!#REF!</definedName>
    <definedName name="VOZA8" localSheetId="7">[25]Volumenes!#REF!</definedName>
    <definedName name="VOZA8">[25]Volumenes!#REF!</definedName>
    <definedName name="VOZA9" localSheetId="2">[25]Volumenes!#REF!</definedName>
    <definedName name="VOZA9" localSheetId="4">[25]Volumenes!#REF!</definedName>
    <definedName name="VOZA9" localSheetId="7">[25]Volumenes!#REF!</definedName>
    <definedName name="VOZA9">[25]Volumenes!#REF!</definedName>
    <definedName name="vozaasce" localSheetId="2">[25]Volumenes!#REF!</definedName>
    <definedName name="vozaasce" localSheetId="4">[25]Volumenes!#REF!</definedName>
    <definedName name="vozaasce" localSheetId="7">[25]Volumenes!#REF!</definedName>
    <definedName name="vozaasce">[25]Volumenes!#REF!</definedName>
    <definedName name="vozac1" localSheetId="2">[25]Volumenes!#REF!</definedName>
    <definedName name="vozac1" localSheetId="4">[25]Volumenes!#REF!</definedName>
    <definedName name="vozac1" localSheetId="7">[25]Volumenes!#REF!</definedName>
    <definedName name="vozac1">[25]Volumenes!#REF!</definedName>
    <definedName name="vozac2" localSheetId="2">[25]Volumenes!#REF!</definedName>
    <definedName name="vozac2" localSheetId="4">[25]Volumenes!#REF!</definedName>
    <definedName name="vozac2" localSheetId="7">[25]Volumenes!#REF!</definedName>
    <definedName name="vozac2">[25]Volumenes!#REF!</definedName>
    <definedName name="vozac3" localSheetId="2">[25]Volumenes!#REF!</definedName>
    <definedName name="vozac3" localSheetId="4">[25]Volumenes!#REF!</definedName>
    <definedName name="vozac3" localSheetId="7">[25]Volumenes!#REF!</definedName>
    <definedName name="vozac3">[25]Volumenes!#REF!</definedName>
    <definedName name="vozac4" localSheetId="2">[25]Volumenes!#REF!</definedName>
    <definedName name="vozac4" localSheetId="4">[25]Volumenes!#REF!</definedName>
    <definedName name="vozac4" localSheetId="7">[25]Volumenes!#REF!</definedName>
    <definedName name="vozac4">[25]Volumenes!#REF!</definedName>
    <definedName name="vozamu" localSheetId="2">[25]Volumenes!#REF!</definedName>
    <definedName name="vozamu" localSheetId="4">[25]Volumenes!#REF!</definedName>
    <definedName name="vozamu" localSheetId="7">[25]Volumenes!#REF!</definedName>
    <definedName name="vozamu">[25]Volumenes!#REF!</definedName>
    <definedName name="VOZARED" localSheetId="2">[25]Volumenes!#REF!</definedName>
    <definedName name="VOZARED" localSheetId="4">[25]Volumenes!#REF!</definedName>
    <definedName name="VOZARED" localSheetId="7">[25]Volumenes!#REF!</definedName>
    <definedName name="VOZARED">[25]Volumenes!#REF!</definedName>
    <definedName name="VP" localSheetId="2">#REF!</definedName>
    <definedName name="VP" localSheetId="3">#REF!</definedName>
    <definedName name="VP" localSheetId="4">#REF!</definedName>
    <definedName name="VP" localSheetId="5">#REF!</definedName>
    <definedName name="VP" localSheetId="6">#REF!</definedName>
    <definedName name="VP" localSheetId="7">#REF!</definedName>
    <definedName name="VP" localSheetId="0">#REF!</definedName>
    <definedName name="VP">#REF!</definedName>
    <definedName name="VSALALUMBCOMAN" localSheetId="2">#REF!</definedName>
    <definedName name="VSALALUMBCOMAN" localSheetId="4">#REF!</definedName>
    <definedName name="VSALALUMBCOMAN" localSheetId="7">#REF!</definedName>
    <definedName name="VSALALUMBCOMAN">#REF!</definedName>
    <definedName name="VSALALUMBCOPAL" localSheetId="2">#REF!</definedName>
    <definedName name="VSALALUMBCOPAL" localSheetId="4">#REF!</definedName>
    <definedName name="VSALALUMBCOPAL" localSheetId="7">#REF!</definedName>
    <definedName name="VSALALUMBCOPAL">#REF!</definedName>
    <definedName name="VSALALUMBROMAN" localSheetId="2">#REF!</definedName>
    <definedName name="VSALALUMBROMAN" localSheetId="4">#REF!</definedName>
    <definedName name="VSALALUMBROMAN" localSheetId="7">#REF!</definedName>
    <definedName name="VSALALUMBROMAN">#REF!</definedName>
    <definedName name="VSALALUMBROVBROMAN" localSheetId="2">#REF!</definedName>
    <definedName name="VSALALUMBROVBROMAN" localSheetId="4">#REF!</definedName>
    <definedName name="VSALALUMBROVBROMAN" localSheetId="7">#REF!</definedName>
    <definedName name="VSALALUMBROVBROMAN">#REF!</definedName>
    <definedName name="VSALALUMNATVBROPAL" localSheetId="2">#REF!</definedName>
    <definedName name="VSALALUMNATVBROPAL" localSheetId="4">#REF!</definedName>
    <definedName name="VSALALUMNATVBROPAL" localSheetId="7">#REF!</definedName>
    <definedName name="VSALALUMNATVBROPAL">#REF!</definedName>
    <definedName name="VSALALUMNATVCMAN" localSheetId="2">#REF!</definedName>
    <definedName name="VSALALUMNATVCMAN" localSheetId="4">#REF!</definedName>
    <definedName name="VSALALUMNATVCMAN" localSheetId="7">#REF!</definedName>
    <definedName name="VSALALUMNATVCMAN">#REF!</definedName>
    <definedName name="VSALALUMNATVCPAL" localSheetId="2">#REF!</definedName>
    <definedName name="VSALALUMNATVCPAL" localSheetId="4">#REF!</definedName>
    <definedName name="VSALALUMNATVCPAL" localSheetId="7">#REF!</definedName>
    <definedName name="VSALALUMNATVCPAL">#REF!</definedName>
    <definedName name="Vuelo.Inclinado.4toN.Mod.II" localSheetId="2">#REF!</definedName>
    <definedName name="Vuelo.Inclinado.4toN.Mod.II" localSheetId="4">#REF!</definedName>
    <definedName name="Vuelo.Inclinado.4toN.Mod.II" localSheetId="7">#REF!</definedName>
    <definedName name="Vuelo.Inclinado.4toN.Mod.II">#REF!</definedName>
    <definedName name="VUELO10" localSheetId="2">#REF!</definedName>
    <definedName name="VUELO10" localSheetId="4">#REF!</definedName>
    <definedName name="VUELO10" localSheetId="7">#REF!</definedName>
    <definedName name="VUELO10">#REF!</definedName>
    <definedName name="vv">[24]Volumenes!$J$137</definedName>
    <definedName name="VVC">[11]Precio!$F$39</definedName>
    <definedName name="vvv">'[24]Anal. horm.'!$F$229</definedName>
    <definedName name="W10X12">[37]analisis!$G$1534</definedName>
    <definedName name="W14X22">[37]analisis!$G$1637</definedName>
    <definedName name="W16X26">[37]analisis!$G$1814</definedName>
    <definedName name="W18X40">[37]analisis!$G$1872</definedName>
    <definedName name="W27X84">[37]analisis!$G$1977</definedName>
    <definedName name="w6x9">[37]analisis!$G$1453</definedName>
    <definedName name="wallflex" localSheetId="3">'[126]PRESUPUESTO DE TERMINACION'!$G$125</definedName>
    <definedName name="wallflex" localSheetId="4">'[126]PRESUPUESTO DE TERMINACION'!$G$125</definedName>
    <definedName name="wallflex" localSheetId="5">'[126]PRESUPUESTO DE TERMINACION'!$G$125</definedName>
    <definedName name="wallflex" localSheetId="6">'[126]PRESUPUESTO DE TERMINACION'!$G$125</definedName>
    <definedName name="wallflex" localSheetId="7">'[126]PRESUPUESTO DE TERMINACION'!$G$125</definedName>
    <definedName name="wallflex" localSheetId="0">'[126]PRESUPUESTO DE TERMINACION'!$G$125</definedName>
    <definedName name="wallflex">'[127]PRESUPUESTO DE TERMINACION'!$G$125</definedName>
    <definedName name="WARE" localSheetId="2" hidden="1">'[36]ANALISIS STO DGO'!#REF!</definedName>
    <definedName name="WARE" localSheetId="3" hidden="1">'[36]ANALISIS STO DGO'!#REF!</definedName>
    <definedName name="WARE" localSheetId="4" hidden="1">'[36]ANALISIS STO DGO'!#REF!</definedName>
    <definedName name="WARE" localSheetId="5" hidden="1">'[36]ANALISIS STO DGO'!#REF!</definedName>
    <definedName name="WARE" localSheetId="6" hidden="1">'[36]ANALISIS STO DGO'!#REF!</definedName>
    <definedName name="WARE" localSheetId="7" hidden="1">'[36]ANALISIS STO DGO'!#REF!</definedName>
    <definedName name="WARE" localSheetId="0" hidden="1">'[36]ANALISIS STO DGO'!#REF!</definedName>
    <definedName name="WARE" hidden="1">'[36]ANALISIS STO DGO'!#REF!</definedName>
    <definedName name="ware." localSheetId="2" hidden="1">'[36]ANALISIS STO DGO'!#REF!</definedName>
    <definedName name="ware." localSheetId="3" hidden="1">'[36]ANALISIS STO DGO'!#REF!</definedName>
    <definedName name="ware." localSheetId="4" hidden="1">'[36]ANALISIS STO DGO'!#REF!</definedName>
    <definedName name="ware." localSheetId="5" hidden="1">'[36]ANALISIS STO DGO'!#REF!</definedName>
    <definedName name="ware." localSheetId="6" hidden="1">'[36]ANALISIS STO DGO'!#REF!</definedName>
    <definedName name="ware." localSheetId="7" hidden="1">'[36]ANALISIS STO DGO'!#REF!</definedName>
    <definedName name="ware." hidden="1">'[36]ANALISIS STO DGO'!#REF!</definedName>
    <definedName name="ware.1" localSheetId="2" hidden="1">'[36]ANALISIS STO DGO'!#REF!</definedName>
    <definedName name="ware.1" localSheetId="4" hidden="1">'[36]ANALISIS STO DGO'!#REF!</definedName>
    <definedName name="ware.1" localSheetId="7" hidden="1">'[36]ANALISIS STO DGO'!#REF!</definedName>
    <definedName name="ware.1" hidden="1">'[36]ANALISIS STO DGO'!#REF!</definedName>
    <definedName name="WAREHOUSE" localSheetId="2" hidden="1">'[36]ANALISIS STO DGO'!#REF!</definedName>
    <definedName name="WAREHOUSE" localSheetId="4" hidden="1">'[36]ANALISIS STO DGO'!#REF!</definedName>
    <definedName name="WAREHOUSE" localSheetId="7" hidden="1">'[36]ANALISIS STO DGO'!#REF!</definedName>
    <definedName name="WAREHOUSE" hidden="1">'[36]ANALISIS STO DGO'!#REF!</definedName>
    <definedName name="was" localSheetId="2">#REF!</definedName>
    <definedName name="was" localSheetId="3">#REF!</definedName>
    <definedName name="was" localSheetId="4">#REF!</definedName>
    <definedName name="was" localSheetId="5">#REF!</definedName>
    <definedName name="was" localSheetId="6">#REF!</definedName>
    <definedName name="was" localSheetId="7">#REF!</definedName>
    <definedName name="was">#REF!</definedName>
    <definedName name="wconc" localSheetId="2">#REF!</definedName>
    <definedName name="wconc" localSheetId="4">#REF!</definedName>
    <definedName name="wconc" localSheetId="7">#REF!</definedName>
    <definedName name="wconc">#REF!</definedName>
    <definedName name="Wimaldy" localSheetId="2" hidden="1">'[36]ANALISIS STO DGO'!#REF!</definedName>
    <definedName name="Wimaldy" localSheetId="4" hidden="1">'[36]ANALISIS STO DGO'!#REF!</definedName>
    <definedName name="Wimaldy" localSheetId="7" hidden="1">'[36]ANALISIS STO DGO'!#REF!</definedName>
    <definedName name="Wimaldy" hidden="1">'[36]ANALISIS STO DGO'!#REF!</definedName>
    <definedName name="wimaldy." localSheetId="2">#REF!</definedName>
    <definedName name="wimaldy." localSheetId="3">#REF!</definedName>
    <definedName name="wimaldy." localSheetId="4">#REF!</definedName>
    <definedName name="wimaldy." localSheetId="5">#REF!</definedName>
    <definedName name="wimaldy." localSheetId="6">#REF!</definedName>
    <definedName name="wimaldy." localSheetId="7">#REF!</definedName>
    <definedName name="wimaldy.">#REF!</definedName>
    <definedName name="wimaldy.." localSheetId="2">#REF!</definedName>
    <definedName name="wimaldy.." localSheetId="4">#REF!</definedName>
    <definedName name="wimaldy.." localSheetId="7">#REF!</definedName>
    <definedName name="wimaldy..">#REF!</definedName>
    <definedName name="Wimaldy..." localSheetId="2">#REF!</definedName>
    <definedName name="Wimaldy..." localSheetId="4">#REF!</definedName>
    <definedName name="Wimaldy..." localSheetId="7">#REF!</definedName>
    <definedName name="Wimaldy...">#REF!</definedName>
    <definedName name="x" localSheetId="2">#REF!</definedName>
    <definedName name="x" localSheetId="4">#REF!</definedName>
    <definedName name="x" localSheetId="5">#REF!</definedName>
    <definedName name="x" localSheetId="6">#REF!</definedName>
    <definedName name="x" localSheetId="7">#REF!</definedName>
    <definedName name="x">#REF!</definedName>
    <definedName name="xc" localSheetId="2">'[34]Pres. '!#REF!</definedName>
    <definedName name="xc" localSheetId="4">'[34]Pres. '!#REF!</definedName>
    <definedName name="xc" localSheetId="7">'[34]Pres. '!#REF!</definedName>
    <definedName name="xc">'[34]Pres. '!#REF!</definedName>
    <definedName name="ya">'[34]Pres. '!$E$17</definedName>
    <definedName name="yee_pvc_3">[75]PRECIOS!$E$72</definedName>
    <definedName name="yee_pvc_4">[75]PRECIOS!$E$71</definedName>
    <definedName name="YEEDE4">[43]Materiales!$F$300</definedName>
    <definedName name="YEEPVCDREN2X2" localSheetId="2">#REF!</definedName>
    <definedName name="YEEPVCDREN2X2" localSheetId="3">#REF!</definedName>
    <definedName name="YEEPVCDREN2X2" localSheetId="4">#REF!</definedName>
    <definedName name="YEEPVCDREN2X2" localSheetId="5">#REF!</definedName>
    <definedName name="YEEPVCDREN2X2" localSheetId="6">#REF!</definedName>
    <definedName name="YEEPVCDREN2X2" localSheetId="7">#REF!</definedName>
    <definedName name="YEEPVCDREN2X2" localSheetId="0">#REF!</definedName>
    <definedName name="YEEPVCDREN2X2">#REF!</definedName>
    <definedName name="YEEPVCDREN3X2" localSheetId="2">#REF!</definedName>
    <definedName name="YEEPVCDREN3X2" localSheetId="4">#REF!</definedName>
    <definedName name="YEEPVCDREN3X2" localSheetId="7">#REF!</definedName>
    <definedName name="YEEPVCDREN3X2">#REF!</definedName>
    <definedName name="YEEPVCDREN3X3" localSheetId="2">#REF!</definedName>
    <definedName name="YEEPVCDREN3X3" localSheetId="4">#REF!</definedName>
    <definedName name="YEEPVCDREN3X3" localSheetId="7">#REF!</definedName>
    <definedName name="YEEPVCDREN3X3">#REF!</definedName>
    <definedName name="YEEPVCDREN4X2" localSheetId="2">#REF!</definedName>
    <definedName name="YEEPVCDREN4X2" localSheetId="4">#REF!</definedName>
    <definedName name="YEEPVCDREN4X2" localSheetId="7">#REF!</definedName>
    <definedName name="YEEPVCDREN4X2">#REF!</definedName>
    <definedName name="YEEPVCDREN4X3" localSheetId="2">#REF!</definedName>
    <definedName name="YEEPVCDREN4X3" localSheetId="4">#REF!</definedName>
    <definedName name="YEEPVCDREN4X3" localSheetId="7">#REF!</definedName>
    <definedName name="YEEPVCDREN4X3">#REF!</definedName>
    <definedName name="YEEPVCDREN4X4" localSheetId="2">#REF!</definedName>
    <definedName name="YEEPVCDREN4X4" localSheetId="4">#REF!</definedName>
    <definedName name="YEEPVCDREN4X4" localSheetId="7">#REF!</definedName>
    <definedName name="YEEPVCDREN4X4">#REF!</definedName>
    <definedName name="YEEPVCDREN6X4" localSheetId="2">#REF!</definedName>
    <definedName name="YEEPVCDREN6X4" localSheetId="4">#REF!</definedName>
    <definedName name="YEEPVCDREN6X4" localSheetId="7">#REF!</definedName>
    <definedName name="YEEPVCDREN6X4">#REF!</definedName>
    <definedName name="YEEPVCDREN6X6" localSheetId="2">#REF!</definedName>
    <definedName name="YEEPVCDREN6X6" localSheetId="4">#REF!</definedName>
    <definedName name="YEEPVCDREN6X6" localSheetId="7">#REF!</definedName>
    <definedName name="YEEPVCDREN6X6">#REF!</definedName>
    <definedName name="YESO" localSheetId="2">#REF!</definedName>
    <definedName name="YESO" localSheetId="4">#REF!</definedName>
    <definedName name="YESO" localSheetId="7">#REF!</definedName>
    <definedName name="YESO">#REF!</definedName>
    <definedName name="YO" localSheetId="2">[32]A!#REF!</definedName>
    <definedName name="YO" localSheetId="3">[32]A!#REF!</definedName>
    <definedName name="YO" localSheetId="4">[32]A!#REF!</definedName>
    <definedName name="YO" localSheetId="5">[32]A!#REF!</definedName>
    <definedName name="YO" localSheetId="6">[32]A!#REF!</definedName>
    <definedName name="YO" localSheetId="7">[32]A!#REF!</definedName>
    <definedName name="YO" localSheetId="0">[32]A!#REF!</definedName>
    <definedName name="YO">[32]A!#REF!</definedName>
    <definedName name="z" localSheetId="2">#REF!</definedName>
    <definedName name="z" localSheetId="3">#REF!</definedName>
    <definedName name="z" localSheetId="4">#REF!</definedName>
    <definedName name="z" localSheetId="5">#REF!</definedName>
    <definedName name="z" localSheetId="6">#REF!</definedName>
    <definedName name="z" localSheetId="7">#REF!</definedName>
    <definedName name="z" localSheetId="0">#REF!</definedName>
    <definedName name="z">#REF!</definedName>
    <definedName name="zab" localSheetId="2">#REF!</definedName>
    <definedName name="zab" localSheetId="4">#REF!</definedName>
    <definedName name="zab" localSheetId="7">#REF!</definedName>
    <definedName name="zab">#REF!</definedName>
    <definedName name="zabal" localSheetId="2">[25]Volumenes!#REF!</definedName>
    <definedName name="zabal" localSheetId="4">[25]Volumenes!#REF!</definedName>
    <definedName name="zabal" localSheetId="7">[25]Volumenes!#REF!</definedName>
    <definedName name="zabal">[25]Volumenes!#REF!</definedName>
    <definedName name="ZABALETA">'[62]anal term'!$F$1808</definedName>
    <definedName name="Zabaleta.Villas" localSheetId="2">#REF!</definedName>
    <definedName name="Zabaleta.Villas" localSheetId="3">#REF!</definedName>
    <definedName name="Zabaleta.Villas" localSheetId="4">#REF!</definedName>
    <definedName name="Zabaleta.Villas" localSheetId="5">#REF!</definedName>
    <definedName name="Zabaleta.Villas" localSheetId="6">#REF!</definedName>
    <definedName name="Zabaleta.Villas" localSheetId="7">#REF!</definedName>
    <definedName name="Zabaleta.Villas">#REF!</definedName>
    <definedName name="ZABALETADETECHO">[43]Analisis!$F$1577</definedName>
    <definedName name="ZABALETAPISO" localSheetId="2">#REF!</definedName>
    <definedName name="ZABALETAPISO" localSheetId="3">#REF!</definedName>
    <definedName name="ZABALETAPISO" localSheetId="4">#REF!</definedName>
    <definedName name="ZABALETAPISO" localSheetId="5">#REF!</definedName>
    <definedName name="ZABALETAPISO" localSheetId="6">#REF!</definedName>
    <definedName name="ZABALETAPISO" localSheetId="7">#REF!</definedName>
    <definedName name="ZABALETAPISO" localSheetId="0">#REF!</definedName>
    <definedName name="ZABALETAPISO">#REF!</definedName>
    <definedName name="zabaletas" localSheetId="2">#REF!</definedName>
    <definedName name="zabaletas" localSheetId="4">#REF!</definedName>
    <definedName name="zabaletas" localSheetId="7">#REF!</definedName>
    <definedName name="zabaletas">#REF!</definedName>
    <definedName name="zabaletas.jardineras" localSheetId="2">#REF!</definedName>
    <definedName name="zabaletas.jardineras" localSheetId="4">#REF!</definedName>
    <definedName name="zabaletas.jardineras" localSheetId="7">#REF!</definedName>
    <definedName name="zabaletas.jardineras">#REF!</definedName>
    <definedName name="ZABALETATECHO" localSheetId="2">#REF!</definedName>
    <definedName name="ZABALETATECHO" localSheetId="3">#REF!</definedName>
    <definedName name="ZABALETATECHO" localSheetId="4">#REF!</definedName>
    <definedName name="ZABALETATECHO" localSheetId="5">#REF!</definedName>
    <definedName name="ZABALETATECHO" localSheetId="6">#REF!</definedName>
    <definedName name="ZABALETATECHO" localSheetId="7">#REF!</definedName>
    <definedName name="ZABALETATECHO" localSheetId="0">#REF!</definedName>
    <definedName name="ZABALETATECHO">#REF!</definedName>
    <definedName name="ZAC0" localSheetId="2">'[25]Anal. horm.'!#REF!</definedName>
    <definedName name="ZAC0" localSheetId="3">'[25]Anal. horm.'!#REF!</definedName>
    <definedName name="ZAC0" localSheetId="4">'[25]Anal. horm.'!#REF!</definedName>
    <definedName name="ZAC0" localSheetId="5">'[25]Anal. horm.'!#REF!</definedName>
    <definedName name="ZAC0" localSheetId="6">'[25]Anal. horm.'!#REF!</definedName>
    <definedName name="ZAC0" localSheetId="7">'[25]Anal. horm.'!#REF!</definedName>
    <definedName name="ZAC0" localSheetId="0">'[25]Anal. horm.'!#REF!</definedName>
    <definedName name="ZAC0">'[25]Anal. horm.'!#REF!</definedName>
    <definedName name="ZAC1" localSheetId="2">'[25]Anal. horm.'!#REF!</definedName>
    <definedName name="ZAC1" localSheetId="4">'[25]Anal. horm.'!#REF!</definedName>
    <definedName name="ZAC1" localSheetId="7">'[25]Anal. horm.'!#REF!</definedName>
    <definedName name="ZAC1">'[25]Anal. horm.'!#REF!</definedName>
    <definedName name="ZAC2" localSheetId="2">'[25]Anal. horm.'!#REF!</definedName>
    <definedName name="ZAC2" localSheetId="4">'[25]Anal. horm.'!#REF!</definedName>
    <definedName name="ZAC2" localSheetId="7">'[25]Anal. horm.'!#REF!</definedName>
    <definedName name="ZAC2">'[25]Anal. horm.'!#REF!</definedName>
    <definedName name="ZAC3" localSheetId="2">'[25]Anal. horm.'!#REF!</definedName>
    <definedName name="ZAC3" localSheetId="4">'[25]Anal. horm.'!#REF!</definedName>
    <definedName name="ZAC3" localSheetId="7">'[25]Anal. horm.'!#REF!</definedName>
    <definedName name="ZAC3">'[25]Anal. horm.'!#REF!</definedName>
    <definedName name="ZAC4" localSheetId="2">'[25]Anal. horm.'!#REF!</definedName>
    <definedName name="ZAC4" localSheetId="4">'[25]Anal. horm.'!#REF!</definedName>
    <definedName name="ZAC4" localSheetId="7">'[25]Anal. horm.'!#REF!</definedName>
    <definedName name="ZAC4">'[25]Anal. horm.'!#REF!</definedName>
    <definedName name="ZAC5" localSheetId="2">'[25]Anal. horm.'!#REF!</definedName>
    <definedName name="ZAC5" localSheetId="4">'[25]Anal. horm.'!#REF!</definedName>
    <definedName name="ZAC5" localSheetId="7">'[25]Anal. horm.'!#REF!</definedName>
    <definedName name="ZAC5">'[25]Anal. horm.'!#REF!</definedName>
    <definedName name="ZAC6" localSheetId="2">'[25]Anal. horm.'!#REF!</definedName>
    <definedName name="ZAC6" localSheetId="4">'[25]Anal. horm.'!#REF!</definedName>
    <definedName name="ZAC6" localSheetId="7">'[25]Anal. horm.'!#REF!</definedName>
    <definedName name="ZAC6">'[25]Anal. horm.'!#REF!</definedName>
    <definedName name="zac7" localSheetId="2">'[25]Anal. horm.'!#REF!</definedName>
    <definedName name="zac7" localSheetId="4">'[25]Anal. horm.'!#REF!</definedName>
    <definedName name="zac7" localSheetId="7">'[25]Anal. horm.'!#REF!</definedName>
    <definedName name="zac7">'[25]Anal. horm.'!#REF!</definedName>
    <definedName name="zac8" localSheetId="2">'[25]Anal. horm.'!#REF!</definedName>
    <definedName name="zac8" localSheetId="4">'[25]Anal. horm.'!#REF!</definedName>
    <definedName name="zac8" localSheetId="7">'[25]Anal. horm.'!#REF!</definedName>
    <definedName name="zac8">'[25]Anal. horm.'!#REF!</definedName>
    <definedName name="zac9" localSheetId="2">'[25]Anal. horm.'!#REF!</definedName>
    <definedName name="zac9" localSheetId="4">'[25]Anal. horm.'!#REF!</definedName>
    <definedName name="zac9" localSheetId="7">'[25]Anal. horm.'!#REF!</definedName>
    <definedName name="zac9">'[25]Anal. horm.'!#REF!</definedName>
    <definedName name="ZACO1.2X1.2X0.6" localSheetId="2">'[25]Anal. horm.'!#REF!</definedName>
    <definedName name="ZACO1.2X1.2X0.6" localSheetId="4">'[25]Anal. horm.'!#REF!</definedName>
    <definedName name="ZACO1.2X1.2X0.6" localSheetId="7">'[25]Anal. horm.'!#REF!</definedName>
    <definedName name="ZACO1.2X1.2X0.6">'[25]Anal. horm.'!#REF!</definedName>
    <definedName name="ZACO1.2X1.2X04" localSheetId="2">'[25]Anal. horm.'!#REF!</definedName>
    <definedName name="ZACO1.2X1.2X04" localSheetId="4">'[25]Anal. horm.'!#REF!</definedName>
    <definedName name="ZACO1.2X1.2X04" localSheetId="7">'[25]Anal. horm.'!#REF!</definedName>
    <definedName name="ZACO1.2X1.2X04">'[25]Anal. horm.'!#REF!</definedName>
    <definedName name="ZACO10" localSheetId="2">'[25]Anal. horm.'!#REF!</definedName>
    <definedName name="ZACO10" localSheetId="4">'[25]Anal. horm.'!#REF!</definedName>
    <definedName name="ZACO10" localSheetId="7">'[25]Anal. horm.'!#REF!</definedName>
    <definedName name="ZACO10">'[25]Anal. horm.'!#REF!</definedName>
    <definedName name="ZACO11" localSheetId="2">'[25]Anal. horm.'!#REF!</definedName>
    <definedName name="ZACO11" localSheetId="4">'[25]Anal. horm.'!#REF!</definedName>
    <definedName name="ZACO11" localSheetId="7">'[25]Anal. horm.'!#REF!</definedName>
    <definedName name="ZACO11">'[25]Anal. horm.'!#REF!</definedName>
    <definedName name="ZACO2.6X1.6X.4" localSheetId="2">'[25]Anal. horm.'!#REF!</definedName>
    <definedName name="ZACO2.6X1.6X.4" localSheetId="4">'[25]Anal. horm.'!#REF!</definedName>
    <definedName name="ZACO2.6X1.6X.4" localSheetId="7">'[25]Anal. horm.'!#REF!</definedName>
    <definedName name="ZACO2.6X1.6X.4">'[25]Anal. horm.'!#REF!</definedName>
    <definedName name="ZACOL2.15X2.8X.7" localSheetId="2">'[25]Anal. horm.'!#REF!</definedName>
    <definedName name="ZACOL2.15X2.8X.7" localSheetId="4">'[25]Anal. horm.'!#REF!</definedName>
    <definedName name="ZACOL2.15X2.8X.7" localSheetId="7">'[25]Anal. horm.'!#REF!</definedName>
    <definedName name="ZACOL2.15X2.8X.7">'[25]Anal. horm.'!#REF!</definedName>
    <definedName name="Zap.Col.Administración" localSheetId="2">#REF!</definedName>
    <definedName name="Zap.Col.Administración" localSheetId="3">#REF!</definedName>
    <definedName name="Zap.Col.Administración" localSheetId="4">#REF!</definedName>
    <definedName name="Zap.Col.Administración" localSheetId="5">#REF!</definedName>
    <definedName name="Zap.Col.Administración" localSheetId="6">#REF!</definedName>
    <definedName name="Zap.Col.Administración" localSheetId="7">#REF!</definedName>
    <definedName name="Zap.Col.Administración">#REF!</definedName>
    <definedName name="Zap.Col.Discot." localSheetId="2">[65]Análisis!#REF!</definedName>
    <definedName name="Zap.Col.Discot." localSheetId="3">[65]Análisis!#REF!</definedName>
    <definedName name="Zap.Col.Discot." localSheetId="4">[65]Análisis!#REF!</definedName>
    <definedName name="Zap.Col.Discot." localSheetId="5">[65]Análisis!#REF!</definedName>
    <definedName name="Zap.Col.Discot." localSheetId="6">[65]Análisis!#REF!</definedName>
    <definedName name="Zap.Col.Discot." localSheetId="7">[65]Análisis!#REF!</definedName>
    <definedName name="Zap.Col.Discot.">[65]Análisis!#REF!</definedName>
    <definedName name="Zap.col.Z1.mod.I" localSheetId="2">#REF!</definedName>
    <definedName name="Zap.col.Z1.mod.I" localSheetId="3">#REF!</definedName>
    <definedName name="Zap.col.Z1.mod.I" localSheetId="4">#REF!</definedName>
    <definedName name="Zap.col.Z1.mod.I" localSheetId="5">#REF!</definedName>
    <definedName name="Zap.col.Z1.mod.I" localSheetId="6">#REF!</definedName>
    <definedName name="Zap.col.Z1.mod.I" localSheetId="7">#REF!</definedName>
    <definedName name="Zap.col.Z1.mod.I">#REF!</definedName>
    <definedName name="Zap.Col.Zc" localSheetId="2">#REF!</definedName>
    <definedName name="Zap.Col.Zc" localSheetId="4">#REF!</definedName>
    <definedName name="Zap.Col.Zc" localSheetId="7">#REF!</definedName>
    <definedName name="Zap.Col.Zc">#REF!</definedName>
    <definedName name="Zap.Columna" localSheetId="2">[65]Análisis!#REF!</definedName>
    <definedName name="Zap.Columna" localSheetId="4">[65]Análisis!#REF!</definedName>
    <definedName name="Zap.Columna" localSheetId="7">[65]Análisis!#REF!</definedName>
    <definedName name="Zap.Columna">[65]Análisis!#REF!</definedName>
    <definedName name="Zap.Columna.Area.Noble" localSheetId="2">#REF!</definedName>
    <definedName name="Zap.Columna.Area.Noble" localSheetId="3">#REF!</definedName>
    <definedName name="Zap.Columna.Area.Noble" localSheetId="4">#REF!</definedName>
    <definedName name="Zap.Columna.Area.Noble" localSheetId="5">#REF!</definedName>
    <definedName name="Zap.Columna.Area.Noble" localSheetId="6">#REF!</definedName>
    <definedName name="Zap.Columna.Area.Noble" localSheetId="7">#REF!</definedName>
    <definedName name="Zap.Columna.Area.Noble">#REF!</definedName>
    <definedName name="Zap.columna.Casino" localSheetId="2">[65]Análisis!#REF!</definedName>
    <definedName name="Zap.columna.Casino" localSheetId="3">[65]Análisis!#REF!</definedName>
    <definedName name="Zap.columna.Casino" localSheetId="4">[65]Análisis!#REF!</definedName>
    <definedName name="Zap.columna.Casino" localSheetId="5">[65]Análisis!#REF!</definedName>
    <definedName name="Zap.columna.Casino" localSheetId="6">[65]Análisis!#REF!</definedName>
    <definedName name="Zap.columna.Casino" localSheetId="7">[65]Análisis!#REF!</definedName>
    <definedName name="Zap.columna.Casino">[65]Análisis!#REF!</definedName>
    <definedName name="Zap.Columna.Comedor" localSheetId="2">#REF!</definedName>
    <definedName name="Zap.Columna.Comedor" localSheetId="3">#REF!</definedName>
    <definedName name="Zap.Columna.Comedor" localSheetId="4">#REF!</definedName>
    <definedName name="Zap.Columna.Comedor" localSheetId="5">#REF!</definedName>
    <definedName name="Zap.Columna.Comedor" localSheetId="6">#REF!</definedName>
    <definedName name="Zap.Columna.Comedor" localSheetId="7">#REF!</definedName>
    <definedName name="Zap.Columna.Comedor">#REF!</definedName>
    <definedName name="Zap.Columna.Lavandería" localSheetId="2">#REF!</definedName>
    <definedName name="Zap.Columna.Lavandería" localSheetId="4">#REF!</definedName>
    <definedName name="Zap.Columna.Lavandería" localSheetId="7">#REF!</definedName>
    <definedName name="Zap.Columna.Lavandería">#REF!</definedName>
    <definedName name="Zap.Columnas" localSheetId="2">#REF!</definedName>
    <definedName name="Zap.Columnas" localSheetId="4">#REF!</definedName>
    <definedName name="Zap.Columnas" localSheetId="7">#REF!</definedName>
    <definedName name="Zap.Columnas">#REF!</definedName>
    <definedName name="zap.Comb.ModuloII" localSheetId="2">#REF!</definedName>
    <definedName name="zap.Comb.ModuloII" localSheetId="4">#REF!</definedName>
    <definedName name="zap.Comb.ModuloII" localSheetId="7">#REF!</definedName>
    <definedName name="zap.Comb.ModuloII">#REF!</definedName>
    <definedName name="Zap.Edif.Oficinas" localSheetId="2">#REF!</definedName>
    <definedName name="Zap.Edif.Oficinas" localSheetId="4">#REF!</definedName>
    <definedName name="Zap.Edif.Oficinas" localSheetId="7">#REF!</definedName>
    <definedName name="Zap.Edif.Oficinas">#REF!</definedName>
    <definedName name="Zap.Edif.Parqueo">[60]Análisis!$D$105</definedName>
    <definedName name="Zap.Escalera" localSheetId="2">#REF!</definedName>
    <definedName name="Zap.Escalera" localSheetId="3">#REF!</definedName>
    <definedName name="Zap.Escalera" localSheetId="4">#REF!</definedName>
    <definedName name="Zap.Escalera" localSheetId="5">#REF!</definedName>
    <definedName name="Zap.Escalera" localSheetId="6">#REF!</definedName>
    <definedName name="Zap.Escalera" localSheetId="7">#REF!</definedName>
    <definedName name="Zap.Escalera">#REF!</definedName>
    <definedName name="zap.M.ha.40cm.esp" localSheetId="3">[100]Análisis!$D$192</definedName>
    <definedName name="zap.M.ha.40cm.esp" localSheetId="4">[100]Análisis!$D$192</definedName>
    <definedName name="zap.M.ha.40cm.esp" localSheetId="5">[100]Análisis!$D$192</definedName>
    <definedName name="zap.M.ha.40cm.esp" localSheetId="6">[100]Análisis!$D$192</definedName>
    <definedName name="zap.M.ha.40cm.esp" localSheetId="7">[100]Análisis!$D$192</definedName>
    <definedName name="zap.M.ha.40cm.esp" localSheetId="0">[100]Análisis!$D$192</definedName>
    <definedName name="zap.M.ha.40cm.esp">[101]Análisis!$D$192</definedName>
    <definedName name="Zap.mur.H.A.">[99]Análisis!$D$163</definedName>
    <definedName name="Zap.muro.10.30x20.General" localSheetId="2">[65]Análisis!#REF!</definedName>
    <definedName name="Zap.muro.10.30x20.General" localSheetId="3">[65]Análisis!#REF!</definedName>
    <definedName name="Zap.muro.10.30x20.General" localSheetId="4">[65]Análisis!#REF!</definedName>
    <definedName name="Zap.muro.10.30x20.General" localSheetId="5">[65]Análisis!#REF!</definedName>
    <definedName name="Zap.muro.10.30x20.General" localSheetId="6">[65]Análisis!#REF!</definedName>
    <definedName name="Zap.muro.10.30x20.General" localSheetId="7">[65]Análisis!#REF!</definedName>
    <definedName name="Zap.muro.10.30x20.General">[65]Análisis!#REF!</definedName>
    <definedName name="Zap.Muro.15cm" localSheetId="2">#REF!</definedName>
    <definedName name="Zap.Muro.15cm" localSheetId="3">#REF!</definedName>
    <definedName name="Zap.Muro.15cm" localSheetId="4">#REF!</definedName>
    <definedName name="Zap.Muro.15cm" localSheetId="5">#REF!</definedName>
    <definedName name="Zap.Muro.15cm" localSheetId="6">#REF!</definedName>
    <definedName name="Zap.Muro.15cm" localSheetId="7">#REF!</definedName>
    <definedName name="Zap.Muro.15cm">#REF!</definedName>
    <definedName name="Zap.Muro.15cms" localSheetId="2">#REF!</definedName>
    <definedName name="Zap.Muro.15cms" localSheetId="4">#REF!</definedName>
    <definedName name="Zap.Muro.15cms" localSheetId="7">#REF!</definedName>
    <definedName name="Zap.Muro.15cms">#REF!</definedName>
    <definedName name="Zap.Muro.20cm" localSheetId="2">#REF!</definedName>
    <definedName name="Zap.Muro.20cm" localSheetId="4">#REF!</definedName>
    <definedName name="Zap.Muro.20cm" localSheetId="7">#REF!</definedName>
    <definedName name="Zap.Muro.20cm">#REF!</definedName>
    <definedName name="Zap.Muro.45x25.General" localSheetId="2">[65]Análisis!#REF!</definedName>
    <definedName name="Zap.Muro.45x25.General" localSheetId="4">[65]Análisis!#REF!</definedName>
    <definedName name="Zap.Muro.45x25.General" localSheetId="7">[65]Análisis!#REF!</definedName>
    <definedName name="Zap.Muro.45x25.General">[65]Análisis!#REF!</definedName>
    <definedName name="Zap.muro.55x25.General" localSheetId="2">[65]Análisis!#REF!</definedName>
    <definedName name="Zap.muro.55x25.General" localSheetId="4">[65]Análisis!#REF!</definedName>
    <definedName name="Zap.muro.55x25.General" localSheetId="7">[65]Análisis!#REF!</definedName>
    <definedName name="Zap.muro.55x25.General">[65]Análisis!#REF!</definedName>
    <definedName name="Zap.Muro.Area.Noble" localSheetId="2">#REF!</definedName>
    <definedName name="Zap.Muro.Area.Noble" localSheetId="3">#REF!</definedName>
    <definedName name="Zap.Muro.Area.Noble" localSheetId="4">#REF!</definedName>
    <definedName name="Zap.Muro.Area.Noble" localSheetId="5">#REF!</definedName>
    <definedName name="Zap.Muro.Area.Noble" localSheetId="6">#REF!</definedName>
    <definedName name="Zap.Muro.Area.Noble" localSheetId="7">#REF!</definedName>
    <definedName name="Zap.Muro.Area.Noble">#REF!</definedName>
    <definedName name="Zap.Muro.Ariostamiento.Comedor" localSheetId="2">#REF!</definedName>
    <definedName name="Zap.Muro.Ariostamiento.Comedor" localSheetId="4">#REF!</definedName>
    <definedName name="Zap.Muro.Ariostamiento.Comedor" localSheetId="7">#REF!</definedName>
    <definedName name="Zap.Muro.Ariostamiento.Comedor">#REF!</definedName>
    <definedName name="Zap.Muro.Cocina" localSheetId="2">#REF!</definedName>
    <definedName name="Zap.Muro.Cocina" localSheetId="4">#REF!</definedName>
    <definedName name="Zap.Muro.Cocina" localSheetId="7">#REF!</definedName>
    <definedName name="Zap.Muro.Cocina">#REF!</definedName>
    <definedName name="Zap.muro.contencion" localSheetId="2">#REF!</definedName>
    <definedName name="Zap.muro.contencion" localSheetId="4">#REF!</definedName>
    <definedName name="Zap.muro.contencion" localSheetId="7">#REF!</definedName>
    <definedName name="Zap.muro.contencion">#REF!</definedName>
    <definedName name="Zap.Muro.Espectaculo" localSheetId="2">#REF!</definedName>
    <definedName name="Zap.Muro.Espectaculo" localSheetId="4">#REF!</definedName>
    <definedName name="Zap.Muro.Espectaculo" localSheetId="7">#REF!</definedName>
    <definedName name="Zap.Muro.Espectaculo">#REF!</definedName>
    <definedName name="Zap.Muro.Lavanderia" localSheetId="2">#REF!</definedName>
    <definedName name="Zap.Muro.Lavanderia" localSheetId="4">#REF!</definedName>
    <definedName name="Zap.Muro.Lavanderia" localSheetId="7">#REF!</definedName>
    <definedName name="Zap.Muro.Lavanderia">#REF!</definedName>
    <definedName name="Zap.Muro.Villa.1" localSheetId="2">#REF!</definedName>
    <definedName name="Zap.Muro.Villa.1" localSheetId="4">#REF!</definedName>
    <definedName name="Zap.Muro.Villa.1" localSheetId="7">#REF!</definedName>
    <definedName name="Zap.Muro.Villa.1">#REF!</definedName>
    <definedName name="Zap.muro20General" localSheetId="2">[65]Análisis!#REF!</definedName>
    <definedName name="Zap.muro20General" localSheetId="4">[65]Análisis!#REF!</definedName>
    <definedName name="Zap.muro20General" localSheetId="7">[65]Análisis!#REF!</definedName>
    <definedName name="Zap.muro20General">[65]Análisis!#REF!</definedName>
    <definedName name="Zap.Muros.Cacino" localSheetId="2">[65]Análisis!#REF!</definedName>
    <definedName name="Zap.Muros.Cacino" localSheetId="4">[65]Análisis!#REF!</definedName>
    <definedName name="Zap.Muros.Cacino" localSheetId="7">[65]Análisis!#REF!</definedName>
    <definedName name="Zap.Muros.Cacino">[65]Análisis!#REF!</definedName>
    <definedName name="Zap.Z1" localSheetId="2">#REF!</definedName>
    <definedName name="Zap.Z1" localSheetId="3">#REF!</definedName>
    <definedName name="Zap.Z1" localSheetId="4">#REF!</definedName>
    <definedName name="Zap.Z1" localSheetId="5">#REF!</definedName>
    <definedName name="Zap.Z1" localSheetId="6">#REF!</definedName>
    <definedName name="Zap.Z1" localSheetId="7">#REF!</definedName>
    <definedName name="Zap.Z1">#REF!</definedName>
    <definedName name="zap.Z1.mod.II" localSheetId="2">#REF!</definedName>
    <definedName name="zap.Z1.mod.II" localSheetId="4">#REF!</definedName>
    <definedName name="zap.Z1.mod.II" localSheetId="7">#REF!</definedName>
    <definedName name="zap.Z1.mod.II">#REF!</definedName>
    <definedName name="Zap.Z1.Villa1" localSheetId="2">#REF!</definedName>
    <definedName name="Zap.Z1.Villa1" localSheetId="4">#REF!</definedName>
    <definedName name="Zap.Z1.Villa1" localSheetId="7">#REF!</definedName>
    <definedName name="Zap.Z1.Villa1">#REF!</definedName>
    <definedName name="Zap.Z2" localSheetId="2">#REF!</definedName>
    <definedName name="Zap.Z2" localSheetId="4">#REF!</definedName>
    <definedName name="Zap.Z2" localSheetId="7">#REF!</definedName>
    <definedName name="Zap.Z2">#REF!</definedName>
    <definedName name="Zap.Z2.mod.I" localSheetId="2">#REF!</definedName>
    <definedName name="Zap.Z2.mod.I" localSheetId="4">#REF!</definedName>
    <definedName name="Zap.Z2.mod.I" localSheetId="7">#REF!</definedName>
    <definedName name="Zap.Z2.mod.I">#REF!</definedName>
    <definedName name="zap.Z2.moduloII" localSheetId="2">#REF!</definedName>
    <definedName name="zap.Z2.moduloII" localSheetId="4">#REF!</definedName>
    <definedName name="zap.Z2.moduloII" localSheetId="7">#REF!</definedName>
    <definedName name="zap.Z2.moduloII">#REF!</definedName>
    <definedName name="Zap.Z2.Villas1" localSheetId="2">#REF!</definedName>
    <definedName name="Zap.Z2.Villas1" localSheetId="4">#REF!</definedName>
    <definedName name="Zap.Z2.Villas1" localSheetId="7">#REF!</definedName>
    <definedName name="Zap.Z2.Villas1">#REF!</definedName>
    <definedName name="Zap.Z3" localSheetId="2">#REF!</definedName>
    <definedName name="Zap.Z3" localSheetId="4">#REF!</definedName>
    <definedName name="Zap.Z3" localSheetId="7">#REF!</definedName>
    <definedName name="Zap.Z3">#REF!</definedName>
    <definedName name="Zap.Z3.Mod.I" localSheetId="2">#REF!</definedName>
    <definedName name="Zap.Z3.Mod.I" localSheetId="4">#REF!</definedName>
    <definedName name="Zap.Z3.Mod.I" localSheetId="7">#REF!</definedName>
    <definedName name="Zap.Z3.Mod.I">#REF!</definedName>
    <definedName name="Zap.Z3.Villas1" localSheetId="2">#REF!</definedName>
    <definedName name="Zap.Z3.Villas1" localSheetId="4">#REF!</definedName>
    <definedName name="Zap.Z3.Villas1" localSheetId="7">#REF!</definedName>
    <definedName name="Zap.Z3.Villas1">#REF!</definedName>
    <definedName name="Zap.Z4.mod.I" localSheetId="2">#REF!</definedName>
    <definedName name="Zap.Z4.mod.I" localSheetId="4">#REF!</definedName>
    <definedName name="Zap.Z4.mod.I" localSheetId="7">#REF!</definedName>
    <definedName name="Zap.Z4.mod.I">#REF!</definedName>
    <definedName name="Zap.Z4.Villas.1" localSheetId="2">#REF!</definedName>
    <definedName name="Zap.Z4.Villas.1" localSheetId="4">#REF!</definedName>
    <definedName name="Zap.Z4.Villas.1" localSheetId="7">#REF!</definedName>
    <definedName name="Zap.Z4.Villas.1">#REF!</definedName>
    <definedName name="Zap.ZMB" localSheetId="2">#REF!</definedName>
    <definedName name="Zap.ZMB" localSheetId="4">#REF!</definedName>
    <definedName name="Zap.ZMB" localSheetId="7">#REF!</definedName>
    <definedName name="Zap.ZMB">#REF!</definedName>
    <definedName name="zap6" localSheetId="2">#REF!</definedName>
    <definedName name="zap6" localSheetId="4">#REF!</definedName>
    <definedName name="zap6" localSheetId="7">#REF!</definedName>
    <definedName name="zap6">#REF!</definedName>
    <definedName name="zap8">'[71]Osiades Est.'!$E$133</definedName>
    <definedName name="zapata" localSheetId="3">'[21]caseta de planta'!$C$1:$C$65536</definedName>
    <definedName name="zapata" localSheetId="4">'[21]caseta de planta'!$C$1:$C$65536</definedName>
    <definedName name="zapata" localSheetId="5">'[21]caseta de planta'!$C$1:$C$65536</definedName>
    <definedName name="zapata" localSheetId="6">'[21]caseta de planta'!$C$1:$C$65536</definedName>
    <definedName name="zapata" localSheetId="7">'[21]caseta de planta'!$C$1:$C$65536</definedName>
    <definedName name="zapata" localSheetId="0">'[21]caseta de planta'!$C$1:$C$65536</definedName>
    <definedName name="zapata">'[17]caseta de planta'!$C$1:$C$65536</definedName>
    <definedName name="Zapata.Col.Espectaculos" localSheetId="2">#REF!</definedName>
    <definedName name="Zapata.Col.Espectaculos" localSheetId="3">#REF!</definedName>
    <definedName name="Zapata.Col.Espectaculos" localSheetId="4">#REF!</definedName>
    <definedName name="Zapata.Col.Espectaculos" localSheetId="5">#REF!</definedName>
    <definedName name="Zapata.Col.Espectaculos" localSheetId="6">#REF!</definedName>
    <definedName name="Zapata.Col.Espectaculos" localSheetId="7">#REF!</definedName>
    <definedName name="Zapata.Col.Espectaculos">#REF!</definedName>
    <definedName name="Zapata.Columna.Cocina" localSheetId="2">#REF!</definedName>
    <definedName name="Zapata.Columna.Cocina" localSheetId="4">#REF!</definedName>
    <definedName name="Zapata.Columna.Cocina" localSheetId="7">#REF!</definedName>
    <definedName name="Zapata.Columna.Cocina">#REF!</definedName>
    <definedName name="zapata.lobby" localSheetId="2">#REF!</definedName>
    <definedName name="zapata.lobby" localSheetId="4">#REF!</definedName>
    <definedName name="zapata.lobby" localSheetId="7">#REF!</definedName>
    <definedName name="zapata.lobby">#REF!</definedName>
    <definedName name="Zapata.Villas.1" localSheetId="2">#REF!</definedName>
    <definedName name="Zapata.Villas.1" localSheetId="4">#REF!</definedName>
    <definedName name="Zapata.Villas.1" localSheetId="7">#REF!</definedName>
    <definedName name="Zapata.Villas.1">#REF!</definedName>
    <definedName name="Zapata.Z1s.Z2s">[60]Análisis!$D$120</definedName>
    <definedName name="ZAPATA30X20135">[42]Analisis!$F$1507</definedName>
    <definedName name="ZAPATA30X20180">[42]Analisis!$F$1535</definedName>
    <definedName name="ZAPATA45X20135">[42]Analisis!$F$1514</definedName>
    <definedName name="ZAPATA45X20180">[42]Analisis!$F$1540</definedName>
    <definedName name="ZAPATA45X25135">[42]Analisis!$F$1521</definedName>
    <definedName name="ZAPATA45X25180">[43]Analisis!$F$1317</definedName>
    <definedName name="ZAPATA45X25180DE5">[42]Analisis!$F$1566</definedName>
    <definedName name="ZAPATA45X25180DE7">[42]Analisis!$F$1573</definedName>
    <definedName name="ZAPATADE60X25180">[43]Analisis!$F$1343</definedName>
    <definedName name="ZAPATADE60X25180DE5" localSheetId="2">[119]Analisis!#REF!</definedName>
    <definedName name="ZAPATADE60X25180DE5" localSheetId="3">[119]Analisis!#REF!</definedName>
    <definedName name="ZAPATADE60X25180DE5" localSheetId="4">[119]Analisis!#REF!</definedName>
    <definedName name="ZAPATADE60X25180DE5" localSheetId="5">[119]Analisis!#REF!</definedName>
    <definedName name="ZAPATADE60X25180DE5" localSheetId="6">[119]Analisis!#REF!</definedName>
    <definedName name="ZAPATADE60X25180DE5" localSheetId="7">[119]Analisis!#REF!</definedName>
    <definedName name="ZAPATADE60X25180DE5" localSheetId="0">[119]Analisis!#REF!</definedName>
    <definedName name="ZAPATADE60X25180DE5">[119]Analisis!#REF!</definedName>
    <definedName name="zapatasdeescaleras" localSheetId="2">#REF!</definedName>
    <definedName name="zapatasdeescaleras" localSheetId="3">#REF!</definedName>
    <definedName name="zapatasdeescaleras" localSheetId="4">#REF!</definedName>
    <definedName name="zapatasdeescaleras" localSheetId="5">#REF!</definedName>
    <definedName name="zapatasdeescaleras" localSheetId="6">#REF!</definedName>
    <definedName name="zapatasdeescaleras" localSheetId="7">#REF!</definedName>
    <definedName name="zapatasdeescaleras">#REF!</definedName>
    <definedName name="ZAPBLO6" localSheetId="2">'[25]Anal. horm.'!#REF!</definedName>
    <definedName name="ZAPBLO6" localSheetId="3">'[25]Anal. horm.'!#REF!</definedName>
    <definedName name="ZAPBLO6" localSheetId="4">'[25]Anal. horm.'!#REF!</definedName>
    <definedName name="ZAPBLO6" localSheetId="5">'[25]Anal. horm.'!#REF!</definedName>
    <definedName name="ZAPBLO6" localSheetId="6">'[25]Anal. horm.'!#REF!</definedName>
    <definedName name="ZAPBLO6" localSheetId="7">'[25]Anal. horm.'!#REF!</definedName>
    <definedName name="ZAPBLO6">'[25]Anal. horm.'!#REF!</definedName>
    <definedName name="zapc" localSheetId="2">#REF!</definedName>
    <definedName name="zapc" localSheetId="3">#REF!</definedName>
    <definedName name="zapc" localSheetId="4">#REF!</definedName>
    <definedName name="zapc" localSheetId="5">#REF!</definedName>
    <definedName name="zapc" localSheetId="6">#REF!</definedName>
    <definedName name="zapc" localSheetId="7">#REF!</definedName>
    <definedName name="zapc">#REF!</definedName>
    <definedName name="zapc1">'[71]Osiades Est.'!$E$11</definedName>
    <definedName name="zapc2">'[71]Osiades Est.'!$E$36</definedName>
    <definedName name="ZAPC3" localSheetId="2">'[25]Anal. horm.'!#REF!</definedName>
    <definedName name="ZAPC3" localSheetId="3">'[25]Anal. horm.'!#REF!</definedName>
    <definedName name="ZAPC3" localSheetId="4">'[25]Anal. horm.'!#REF!</definedName>
    <definedName name="ZAPC3" localSheetId="5">'[25]Anal. horm.'!#REF!</definedName>
    <definedName name="ZAPC3" localSheetId="6">'[25]Anal. horm.'!#REF!</definedName>
    <definedName name="ZAPC3" localSheetId="7">'[25]Anal. horm.'!#REF!</definedName>
    <definedName name="ZAPC3">'[25]Anal. horm.'!#REF!</definedName>
    <definedName name="zapc4">'[71]Osiades Est.'!$E$73</definedName>
    <definedName name="zapcob">'[71]Osiades Est.'!$E$116</definedName>
    <definedName name="ZAPCOL3.8" localSheetId="2">'[25]Anal. horm.'!#REF!</definedName>
    <definedName name="ZAPCOL3.8" localSheetId="3">'[25]Anal. horm.'!#REF!</definedName>
    <definedName name="ZAPCOL3.8" localSheetId="4">'[25]Anal. horm.'!#REF!</definedName>
    <definedName name="ZAPCOL3.8" localSheetId="5">'[25]Anal. horm.'!#REF!</definedName>
    <definedName name="ZAPCOL3.8" localSheetId="6">'[25]Anal. horm.'!#REF!</definedName>
    <definedName name="ZAPCOL3.8" localSheetId="7">'[25]Anal. horm.'!#REF!</definedName>
    <definedName name="ZAPCOL3.8">'[25]Anal. horm.'!#REF!</definedName>
    <definedName name="ZAPES">'[71]Osiades Est.'!$E$149</definedName>
    <definedName name="zapl1">'[71]Osiades Est.'!$E$94</definedName>
    <definedName name="zapm" localSheetId="2">'[34]Pres. '!#REF!</definedName>
    <definedName name="zapm" localSheetId="3">'[34]Pres. '!#REF!</definedName>
    <definedName name="zapm" localSheetId="4">'[34]Pres. '!#REF!</definedName>
    <definedName name="zapm" localSheetId="5">'[34]Pres. '!#REF!</definedName>
    <definedName name="zapm" localSheetId="6">'[34]Pres. '!#REF!</definedName>
    <definedName name="zapm" localSheetId="7">'[34]Pres. '!#REF!</definedName>
    <definedName name="zapm" localSheetId="0">'[34]Pres. '!#REF!</definedName>
    <definedName name="zapm">'[34]Pres. '!#REF!</definedName>
    <definedName name="ZIN_001" localSheetId="2">#REF!</definedName>
    <definedName name="ZIN_001" localSheetId="3">#REF!</definedName>
    <definedName name="ZIN_001" localSheetId="4">#REF!</definedName>
    <definedName name="ZIN_001" localSheetId="5">#REF!</definedName>
    <definedName name="ZIN_001" localSheetId="6">#REF!</definedName>
    <definedName name="ZIN_001" localSheetId="7">#REF!</definedName>
    <definedName name="ZIN_001">#REF!</definedName>
    <definedName name="ZINC24" localSheetId="2">#REF!</definedName>
    <definedName name="ZINC24" localSheetId="4">#REF!</definedName>
    <definedName name="ZINC24" localSheetId="7">#REF!</definedName>
    <definedName name="ZINC24">#REF!</definedName>
    <definedName name="ZINC26" localSheetId="2">#REF!</definedName>
    <definedName name="ZINC26" localSheetId="4">#REF!</definedName>
    <definedName name="ZINC26" localSheetId="7">#REF!</definedName>
    <definedName name="ZINC26">#REF!</definedName>
    <definedName name="ZINC27" localSheetId="2">#REF!</definedName>
    <definedName name="ZINC27" localSheetId="4">#REF!</definedName>
    <definedName name="ZINC27" localSheetId="7">#REF!</definedName>
    <definedName name="ZINC27">#REF!</definedName>
    <definedName name="ZINC34">'[86]LISTA DE MATERIALES'!$C$1001</definedName>
    <definedName name="zoc">[71]Analisis!$E$1218</definedName>
    <definedName name="Zoc.baldosin">[72]Insumos!$E$91</definedName>
    <definedName name="Zoc.Marmol.Mezc.Antillana" localSheetId="2">[65]Análisis!#REF!</definedName>
    <definedName name="Zoc.Marmol.Mezc.Antillana" localSheetId="3">[65]Análisis!#REF!</definedName>
    <definedName name="Zoc.Marmol.Mezc.Antillana" localSheetId="4">[65]Análisis!#REF!</definedName>
    <definedName name="Zoc.Marmol.Mezc.Antillana" localSheetId="5">[65]Análisis!#REF!</definedName>
    <definedName name="Zoc.Marmol.Mezc.Antillana" localSheetId="6">[65]Análisis!#REF!</definedName>
    <definedName name="Zoc.Marmol.Mezc.Antillana" localSheetId="7">[65]Análisis!#REF!</definedName>
    <definedName name="Zoc.Marmol.Mezc.Antillana">[65]Análisis!#REF!</definedName>
    <definedName name="Zoc.vibrazo.Blanco" localSheetId="2">#REF!</definedName>
    <definedName name="Zoc.vibrazo.Blanco" localSheetId="3">#REF!</definedName>
    <definedName name="Zoc.vibrazo.Blanco" localSheetId="4">#REF!</definedName>
    <definedName name="Zoc.vibrazo.Blanco" localSheetId="5">#REF!</definedName>
    <definedName name="Zoc.vibrazo.Blanco" localSheetId="6">#REF!</definedName>
    <definedName name="Zoc.vibrazo.Blanco" localSheetId="7">#REF!</definedName>
    <definedName name="Zoc.vibrazo.Blanco">#REF!</definedName>
    <definedName name="zocabaño" localSheetId="2">[25]Volumenes!#REF!</definedName>
    <definedName name="zocabaño" localSheetId="3">[25]Volumenes!#REF!</definedName>
    <definedName name="zocabaño" localSheetId="4">[25]Volumenes!#REF!</definedName>
    <definedName name="zocabaño" localSheetId="5">[25]Volumenes!#REF!</definedName>
    <definedName name="zocabaño" localSheetId="6">[25]Volumenes!#REF!</definedName>
    <definedName name="zocabaño" localSheetId="7">[25]Volumenes!#REF!</definedName>
    <definedName name="zocabaño">[25]Volumenes!#REF!</definedName>
    <definedName name="Zocacera" localSheetId="2">#REF!</definedName>
    <definedName name="Zocacera" localSheetId="3">#REF!</definedName>
    <definedName name="Zocacera" localSheetId="4">#REF!</definedName>
    <definedName name="Zocacera" localSheetId="5">#REF!</definedName>
    <definedName name="Zocacera" localSheetId="6">#REF!</definedName>
    <definedName name="Zocacera" localSheetId="7">#REF!</definedName>
    <definedName name="Zocacera">#REF!</definedName>
    <definedName name="zocalo" localSheetId="2">'[166]Pres. no'!#REF!</definedName>
    <definedName name="zocalo" localSheetId="3">'[166]Pres. no'!#REF!</definedName>
    <definedName name="zocalo" localSheetId="4">'[166]Pres. no'!#REF!</definedName>
    <definedName name="zocalo" localSheetId="5">'[166]Pres. no'!#REF!</definedName>
    <definedName name="zocalo" localSheetId="6">'[166]Pres. no'!#REF!</definedName>
    <definedName name="zocalo" localSheetId="7">'[166]Pres. no'!#REF!</definedName>
    <definedName name="zocalo">'[166]Pres. no'!#REF!</definedName>
    <definedName name="Zocalo.Baldosin" localSheetId="2">[65]Análisis!#REF!</definedName>
    <definedName name="Zocalo.Baldosin" localSheetId="4">[65]Análisis!#REF!</definedName>
    <definedName name="Zocalo.Baldosin" localSheetId="7">[65]Análisis!#REF!</definedName>
    <definedName name="Zocalo.Baldosin">[65]Análisis!#REF!</definedName>
    <definedName name="Zocalo.bozel.marmol" localSheetId="2">#REF!</definedName>
    <definedName name="Zocalo.bozel.marmol" localSheetId="3">#REF!</definedName>
    <definedName name="Zocalo.bozel.marmol" localSheetId="4">#REF!</definedName>
    <definedName name="Zocalo.bozel.marmol" localSheetId="5">#REF!</definedName>
    <definedName name="Zocalo.bozel.marmol" localSheetId="6">#REF!</definedName>
    <definedName name="Zocalo.bozel.marmol" localSheetId="7">#REF!</definedName>
    <definedName name="Zocalo.bozel.marmol">#REF!</definedName>
    <definedName name="Zocalo.cemento7x25cm" localSheetId="2">#REF!</definedName>
    <definedName name="Zocalo.cemento7x25cm" localSheetId="4">#REF!</definedName>
    <definedName name="Zocalo.cemento7x25cm" localSheetId="7">#REF!</definedName>
    <definedName name="Zocalo.cemento7x25cm">#REF!</definedName>
    <definedName name="Zocalo.Ceram.Mezc.Antillana" localSheetId="2">[65]Análisis!#REF!</definedName>
    <definedName name="Zocalo.Ceram.Mezc.Antillana" localSheetId="4">[65]Análisis!#REF!</definedName>
    <definedName name="Zocalo.Ceram.Mezc.Antillana" localSheetId="7">[65]Análisis!#REF!</definedName>
    <definedName name="Zocalo.Ceram.Mezc.Antillana">[65]Análisis!#REF!</definedName>
    <definedName name="zocalo.ceramica" localSheetId="2">#REF!</definedName>
    <definedName name="zocalo.ceramica" localSheetId="3">#REF!</definedName>
    <definedName name="zocalo.ceramica" localSheetId="4">#REF!</definedName>
    <definedName name="zocalo.ceramica" localSheetId="5">#REF!</definedName>
    <definedName name="zocalo.ceramica" localSheetId="6">#REF!</definedName>
    <definedName name="zocalo.ceramica" localSheetId="7">#REF!</definedName>
    <definedName name="zocalo.ceramica">#REF!</definedName>
    <definedName name="Zócalo.Ceramica" localSheetId="3">[167]Insumos!$E$80</definedName>
    <definedName name="Zócalo.Ceramica" localSheetId="4">[167]Insumos!$E$80</definedName>
    <definedName name="Zócalo.Ceramica" localSheetId="5">[167]Insumos!$E$80</definedName>
    <definedName name="Zócalo.Ceramica" localSheetId="6">[167]Insumos!$E$80</definedName>
    <definedName name="Zócalo.Ceramica" localSheetId="7">[167]Insumos!$E$80</definedName>
    <definedName name="Zócalo.Ceramica" localSheetId="0">[167]Insumos!$E$80</definedName>
    <definedName name="Zócalo.Ceramica">[168]Insumos!$E$80</definedName>
    <definedName name="Zócalo.Cerámica" localSheetId="2">#REF!</definedName>
    <definedName name="Zócalo.Cerámica" localSheetId="3">#REF!</definedName>
    <definedName name="Zócalo.Cerámica" localSheetId="4">#REF!</definedName>
    <definedName name="Zócalo.Cerámica" localSheetId="5">#REF!</definedName>
    <definedName name="Zócalo.Cerámica" localSheetId="6">#REF!</definedName>
    <definedName name="Zócalo.Cerámica" localSheetId="7">#REF!</definedName>
    <definedName name="Zócalo.Cerámica">#REF!</definedName>
    <definedName name="zocalo.ceramica.antideslizante" localSheetId="2">#REF!</definedName>
    <definedName name="zocalo.ceramica.antideslizante" localSheetId="4">#REF!</definedName>
    <definedName name="zocalo.ceramica.antideslizante" localSheetId="7">#REF!</definedName>
    <definedName name="zocalo.ceramica.antideslizante">#REF!</definedName>
    <definedName name="Zocalo.de.ceramica.A">[60]Análisis!$D$532</definedName>
    <definedName name="Zocalo.de.ceramica.B">[60]Análisis!$D$551</definedName>
    <definedName name="Zocalo.de.ceramica.C">[60]Análisis!$D$570</definedName>
    <definedName name="zocalo.de.mosaico">[99]Análisis!$D$1266</definedName>
    <definedName name="Zócalo.Granimármol" localSheetId="2">#REF!</definedName>
    <definedName name="Zócalo.Granimármol" localSheetId="3">#REF!</definedName>
    <definedName name="Zócalo.Granimármol" localSheetId="4">#REF!</definedName>
    <definedName name="Zócalo.Granimármol" localSheetId="5">#REF!</definedName>
    <definedName name="Zócalo.Granimármol" localSheetId="6">#REF!</definedName>
    <definedName name="Zócalo.Granimármol" localSheetId="7">#REF!</definedName>
    <definedName name="Zócalo.Granimármol">#REF!</definedName>
    <definedName name="Zócalo.Granimarmol.MA" localSheetId="2">#REF!</definedName>
    <definedName name="Zócalo.Granimarmol.MA" localSheetId="4">#REF!</definedName>
    <definedName name="Zócalo.Granimarmol.MA" localSheetId="7">#REF!</definedName>
    <definedName name="Zócalo.Granimarmol.MA">#REF!</definedName>
    <definedName name="Zocalo.granito.fondo.blanco" localSheetId="2">#REF!</definedName>
    <definedName name="Zocalo.granito.fondo.blanco" localSheetId="4">#REF!</definedName>
    <definedName name="Zocalo.granito.fondo.blanco" localSheetId="7">#REF!</definedName>
    <definedName name="Zocalo.granito.fondo.blanco">#REF!</definedName>
    <definedName name="Zocalo.Granito.Fondo.blanco.MA" localSheetId="2">#REF!</definedName>
    <definedName name="Zocalo.Granito.Fondo.blanco.MA" localSheetId="4">#REF!</definedName>
    <definedName name="Zocalo.Granito.Fondo.blanco.MA" localSheetId="7">#REF!</definedName>
    <definedName name="Zocalo.Granito.Fondo.blanco.MA">#REF!</definedName>
    <definedName name="Zócalo.Gres" localSheetId="2">#REF!</definedName>
    <definedName name="Zócalo.Gres" localSheetId="4">#REF!</definedName>
    <definedName name="Zócalo.Gres" localSheetId="7">#REF!</definedName>
    <definedName name="Zócalo.Gres">#REF!</definedName>
    <definedName name="Zócalo.loseta.cemento" localSheetId="2">#REF!</definedName>
    <definedName name="Zócalo.loseta.cemento" localSheetId="4">#REF!</definedName>
    <definedName name="Zócalo.loseta.cemento" localSheetId="7">#REF!</definedName>
    <definedName name="Zócalo.loseta.cemento">#REF!</definedName>
    <definedName name="Zocalo.Marmol.A" localSheetId="2">#REF!</definedName>
    <definedName name="Zocalo.Marmol.A" localSheetId="4">#REF!</definedName>
    <definedName name="Zocalo.Marmol.A" localSheetId="7">#REF!</definedName>
    <definedName name="Zocalo.Marmol.A">#REF!</definedName>
    <definedName name="Zocalo.Marmol.A.ANA" localSheetId="2">#REF!</definedName>
    <definedName name="Zocalo.Marmol.A.ANA" localSheetId="4">#REF!</definedName>
    <definedName name="Zocalo.Marmol.A.ANA" localSheetId="7">#REF!</definedName>
    <definedName name="Zocalo.Marmol.A.ANA">#REF!</definedName>
    <definedName name="Zocalo.Marmol.Tipo.B" localSheetId="2">#REF!</definedName>
    <definedName name="Zocalo.Marmol.Tipo.B" localSheetId="4">#REF!</definedName>
    <definedName name="Zocalo.Marmol.Tipo.B" localSheetId="7">#REF!</definedName>
    <definedName name="Zocalo.Marmol.Tipo.B">#REF!</definedName>
    <definedName name="zocalo.porcelanato.40x40">[60]Análisis!$D$501</definedName>
    <definedName name="Zocalo.Vibrazo.Bco" localSheetId="2">#REF!</definedName>
    <definedName name="Zocalo.Vibrazo.Bco" localSheetId="3">#REF!</definedName>
    <definedName name="Zocalo.Vibrazo.Bco" localSheetId="4">#REF!</definedName>
    <definedName name="Zocalo.Vibrazo.Bco" localSheetId="5">#REF!</definedName>
    <definedName name="Zocalo.Vibrazo.Bco" localSheetId="6">#REF!</definedName>
    <definedName name="Zocalo.Vibrazo.Bco" localSheetId="7">#REF!</definedName>
    <definedName name="Zocalo.Vibrazo.Bco">#REF!</definedName>
    <definedName name="Zócalo_de_Cerámica_Criolla_de_33___1era">[48]Insumos!$B$42:$D$42</definedName>
    <definedName name="zocalobotichinorojo" localSheetId="2">#REF!</definedName>
    <definedName name="zocalobotichinorojo" localSheetId="3">#REF!</definedName>
    <definedName name="zocalobotichinorojo" localSheetId="4">#REF!</definedName>
    <definedName name="zocalobotichinorojo" localSheetId="5">#REF!</definedName>
    <definedName name="zocalobotichinorojo" localSheetId="6">#REF!</definedName>
    <definedName name="zocalobotichinorojo" localSheetId="7">#REF!</definedName>
    <definedName name="zocalobotichinorojo" localSheetId="0">#REF!</definedName>
    <definedName name="zocalobotichinorojo">#REF!</definedName>
    <definedName name="ZOCALOGRAN30X7">[43]Analisis!$F$1531</definedName>
    <definedName name="ZOCALOPORCELANATO">[43]Analisis!$F$1539</definedName>
    <definedName name="Zocavibra" localSheetId="2">#REF!</definedName>
    <definedName name="Zocavibra" localSheetId="3">#REF!</definedName>
    <definedName name="Zocavibra" localSheetId="4">#REF!</definedName>
    <definedName name="Zocavibra" localSheetId="5">#REF!</definedName>
    <definedName name="Zocavibra" localSheetId="6">#REF!</definedName>
    <definedName name="Zocavibra" localSheetId="7">#REF!</definedName>
    <definedName name="Zocavibra">#REF!</definedName>
    <definedName name="zocesca2" localSheetId="2">[25]Volumenes!#REF!</definedName>
    <definedName name="zocesca2" localSheetId="3">[25]Volumenes!#REF!</definedName>
    <definedName name="zocesca2" localSheetId="4">[25]Volumenes!#REF!</definedName>
    <definedName name="zocesca2" localSheetId="5">[25]Volumenes!#REF!</definedName>
    <definedName name="zocesca2" localSheetId="6">[25]Volumenes!#REF!</definedName>
    <definedName name="zocesca2" localSheetId="7">[25]Volumenes!#REF!</definedName>
    <definedName name="zocesca2">[25]Volumenes!#REF!</definedName>
    <definedName name="ZOCESCGRAPROYAL" localSheetId="2">#REF!</definedName>
    <definedName name="ZOCESCGRAPROYAL" localSheetId="3">#REF!</definedName>
    <definedName name="ZOCESCGRAPROYAL" localSheetId="4">#REF!</definedName>
    <definedName name="ZOCESCGRAPROYAL" localSheetId="5">#REF!</definedName>
    <definedName name="ZOCESCGRAPROYAL" localSheetId="6">#REF!</definedName>
    <definedName name="ZOCESCGRAPROYAL" localSheetId="7">#REF!</definedName>
    <definedName name="ZOCESCGRAPROYAL" localSheetId="0">#REF!</definedName>
    <definedName name="ZOCESCGRAPROYAL">#REF!</definedName>
    <definedName name="ZOCGRA30BCO" localSheetId="2">#REF!</definedName>
    <definedName name="ZOCGRA30BCO" localSheetId="4">#REF!</definedName>
    <definedName name="ZOCGRA30BCO" localSheetId="7">#REF!</definedName>
    <definedName name="ZOCGRA30BCO">#REF!</definedName>
    <definedName name="ZOCGRA30GRIS" localSheetId="2">#REF!</definedName>
    <definedName name="ZOCGRA30GRIS" localSheetId="4">#REF!</definedName>
    <definedName name="ZOCGRA30GRIS" localSheetId="7">#REF!</definedName>
    <definedName name="ZOCGRA30GRIS">#REF!</definedName>
    <definedName name="ZOCGRA40BCO" localSheetId="2">#REF!</definedName>
    <definedName name="ZOCGRA40BCO" localSheetId="4">#REF!</definedName>
    <definedName name="ZOCGRA40BCO" localSheetId="7">#REF!</definedName>
    <definedName name="ZOCGRA40BCO">#REF!</definedName>
    <definedName name="ZOCGRAPROYAL40" localSheetId="2">#REF!</definedName>
    <definedName name="ZOCGRAPROYAL40" localSheetId="4">#REF!</definedName>
    <definedName name="ZOCGRAPROYAL40" localSheetId="7">#REF!</definedName>
    <definedName name="ZOCGRAPROYAL40">#REF!</definedName>
    <definedName name="ZOCLAD28" localSheetId="2">#REF!</definedName>
    <definedName name="ZOCLAD28" localSheetId="4">#REF!</definedName>
    <definedName name="ZOCLAD28" localSheetId="7">#REF!</definedName>
    <definedName name="ZOCLAD28">#REF!</definedName>
    <definedName name="ZOCMOSROJ25" localSheetId="2">#REF!</definedName>
    <definedName name="ZOCMOSROJ25" localSheetId="4">#REF!</definedName>
    <definedName name="ZOCMOSROJ25" localSheetId="7">#REF!</definedName>
    <definedName name="ZOCMOSROJ25">#REF!</definedName>
    <definedName name="ZOCPorcelanato" localSheetId="2">#REF!</definedName>
    <definedName name="ZOCPorcelanato" localSheetId="4">#REF!</definedName>
    <definedName name="ZOCPorcelanato" localSheetId="5">#REF!</definedName>
    <definedName name="ZOCPorcelanato" localSheetId="6">#REF!</definedName>
    <definedName name="ZOCPorcelanato" localSheetId="7">#REF!</definedName>
    <definedName name="ZOCPorcelanato">#REF!</definedName>
    <definedName name="ZOGRAESC">[62]UASD!$F$3522</definedName>
    <definedName name="zpor" localSheetId="2">'[34]Pres. '!#REF!</definedName>
    <definedName name="zpor" localSheetId="3">'[34]Pres. '!#REF!</definedName>
    <definedName name="zpor" localSheetId="4">'[34]Pres. '!#REF!</definedName>
    <definedName name="zpor" localSheetId="5">'[34]Pres. '!#REF!</definedName>
    <definedName name="zpor" localSheetId="6">'[34]Pres. '!#REF!</definedName>
    <definedName name="zpor" localSheetId="7">'[34]Pres. '!#REF!</definedName>
    <definedName name="zpor" localSheetId="0">'[34]Pres. '!#REF!</definedName>
    <definedName name="zpor">'[34]Pres. '!#REF!</definedName>
  </definedNames>
  <calcPr calcId="152511"/>
</workbook>
</file>

<file path=xl/calcChain.xml><?xml version="1.0" encoding="utf-8"?>
<calcChain xmlns="http://schemas.openxmlformats.org/spreadsheetml/2006/main">
  <c r="G259" i="53"/>
  <c r="G258"/>
  <c r="G256"/>
  <c r="G255"/>
  <c r="G254"/>
  <c r="G253"/>
  <c r="G252"/>
  <c r="G251"/>
  <c r="G250"/>
  <c r="G249"/>
  <c r="G248"/>
  <c r="G247"/>
  <c r="G246"/>
  <c r="G245"/>
  <c r="G244"/>
  <c r="G243"/>
  <c r="G242"/>
  <c r="G241"/>
  <c r="D945" l="1"/>
  <c r="D944"/>
  <c r="G944" s="1"/>
  <c r="B39"/>
  <c r="B40" s="1"/>
  <c r="B41" s="1"/>
  <c r="B42" s="1"/>
  <c r="B43" s="1"/>
  <c r="B44" s="1"/>
  <c r="B45" s="1"/>
  <c r="B46" s="1"/>
  <c r="B47" s="1"/>
  <c r="B48" s="1"/>
  <c r="B49" s="1"/>
  <c r="B50" s="1"/>
  <c r="B51" s="1"/>
  <c r="B52" s="1"/>
  <c r="G40"/>
  <c r="D42"/>
  <c r="D41"/>
  <c r="D868"/>
  <c r="D867"/>
  <c r="G945" l="1"/>
  <c r="G868"/>
  <c r="G867"/>
  <c r="G42"/>
  <c r="G25" i="61" l="1"/>
  <c r="G24"/>
  <c r="G23"/>
  <c r="G22"/>
  <c r="G21"/>
  <c r="G20"/>
  <c r="G19"/>
  <c r="G18"/>
  <c r="G17"/>
  <c r="G16"/>
  <c r="G15"/>
  <c r="G14"/>
  <c r="B14"/>
  <c r="B15" s="1"/>
  <c r="B16" s="1"/>
  <c r="B17" s="1"/>
  <c r="B18" s="1"/>
  <c r="B19" s="1"/>
  <c r="B20" s="1"/>
  <c r="B21" s="1"/>
  <c r="B22" s="1"/>
  <c r="B23" s="1"/>
  <c r="B24" s="1"/>
  <c r="G13"/>
  <c r="B13"/>
  <c r="G12"/>
  <c r="G232" i="60"/>
  <c r="G231"/>
  <c r="G230"/>
  <c r="G229"/>
  <c r="G228"/>
  <c r="G227"/>
  <c r="G226"/>
  <c r="G225"/>
  <c r="G224"/>
  <c r="G223"/>
  <c r="G222"/>
  <c r="G221"/>
  <c r="G220"/>
  <c r="G219"/>
  <c r="G218"/>
  <c r="G217"/>
  <c r="G216"/>
  <c r="G215"/>
  <c r="G214"/>
  <c r="G213"/>
  <c r="G212"/>
  <c r="G211"/>
  <c r="B211"/>
  <c r="B212" s="1"/>
  <c r="B213" s="1"/>
  <c r="B214" s="1"/>
  <c r="B215" s="1"/>
  <c r="B216" s="1"/>
  <c r="G210"/>
  <c r="G209"/>
  <c r="G208"/>
  <c r="G207"/>
  <c r="G206"/>
  <c r="G205"/>
  <c r="G204"/>
  <c r="G203"/>
  <c r="G202"/>
  <c r="G201"/>
  <c r="G200"/>
  <c r="G199"/>
  <c r="B199"/>
  <c r="B200" s="1"/>
  <c r="B201" s="1"/>
  <c r="B202" s="1"/>
  <c r="B203" s="1"/>
  <c r="B204" s="1"/>
  <c r="B205" s="1"/>
  <c r="B206" s="1"/>
  <c r="B207" s="1"/>
  <c r="B208" s="1"/>
  <c r="G198"/>
  <c r="G197"/>
  <c r="G196"/>
  <c r="G195"/>
  <c r="G194"/>
  <c r="G193"/>
  <c r="G192"/>
  <c r="G191"/>
  <c r="G190"/>
  <c r="G189"/>
  <c r="G188"/>
  <c r="G187"/>
  <c r="G186"/>
  <c r="H196" s="1"/>
  <c r="B186"/>
  <c r="B187" s="1"/>
  <c r="B188" s="1"/>
  <c r="B189" s="1"/>
  <c r="B190" s="1"/>
  <c r="B191" s="1"/>
  <c r="B192" s="1"/>
  <c r="B193" s="1"/>
  <c r="B194" s="1"/>
  <c r="B195" s="1"/>
  <c r="G185"/>
  <c r="G184"/>
  <c r="G183"/>
  <c r="G182"/>
  <c r="G181"/>
  <c r="G180"/>
  <c r="G179"/>
  <c r="G178"/>
  <c r="G177"/>
  <c r="G176"/>
  <c r="G175"/>
  <c r="G174"/>
  <c r="H184" s="1"/>
  <c r="B174"/>
  <c r="B175" s="1"/>
  <c r="B176" s="1"/>
  <c r="B177" s="1"/>
  <c r="B178" s="1"/>
  <c r="B179" s="1"/>
  <c r="B180" s="1"/>
  <c r="B181" s="1"/>
  <c r="B182" s="1"/>
  <c r="B183" s="1"/>
  <c r="G173"/>
  <c r="G172"/>
  <c r="G171"/>
  <c r="G170"/>
  <c r="G169"/>
  <c r="G168"/>
  <c r="G167"/>
  <c r="G166"/>
  <c r="G165"/>
  <c r="G164"/>
  <c r="G163"/>
  <c r="G162"/>
  <c r="B162"/>
  <c r="B163" s="1"/>
  <c r="B164" s="1"/>
  <c r="B165" s="1"/>
  <c r="B166" s="1"/>
  <c r="B167" s="1"/>
  <c r="B168" s="1"/>
  <c r="B169" s="1"/>
  <c r="B170" s="1"/>
  <c r="B171" s="1"/>
  <c r="G161"/>
  <c r="G160"/>
  <c r="G159"/>
  <c r="G158"/>
  <c r="G157"/>
  <c r="G156"/>
  <c r="G155"/>
  <c r="G154"/>
  <c r="G153"/>
  <c r="G152"/>
  <c r="G151"/>
  <c r="B151"/>
  <c r="B152" s="1"/>
  <c r="B153" s="1"/>
  <c r="B154" s="1"/>
  <c r="B155" s="1"/>
  <c r="B156" s="1"/>
  <c r="B157" s="1"/>
  <c r="B158" s="1"/>
  <c r="B159" s="1"/>
  <c r="G150"/>
  <c r="B150"/>
  <c r="G149"/>
  <c r="G148"/>
  <c r="G147"/>
  <c r="G146"/>
  <c r="G145"/>
  <c r="G144"/>
  <c r="G143"/>
  <c r="G142"/>
  <c r="G141"/>
  <c r="G140"/>
  <c r="G139"/>
  <c r="B139"/>
  <c r="B140" s="1"/>
  <c r="B141" s="1"/>
  <c r="B142" s="1"/>
  <c r="B143" s="1"/>
  <c r="B144" s="1"/>
  <c r="B145" s="1"/>
  <c r="B146" s="1"/>
  <c r="B147" s="1"/>
  <c r="G138"/>
  <c r="B138"/>
  <c r="G137"/>
  <c r="G136"/>
  <c r="G135"/>
  <c r="G134"/>
  <c r="G133"/>
  <c r="G132"/>
  <c r="G131"/>
  <c r="G130"/>
  <c r="G129"/>
  <c r="G128"/>
  <c r="G127"/>
  <c r="B127"/>
  <c r="B128" s="1"/>
  <c r="B129" s="1"/>
  <c r="B130" s="1"/>
  <c r="B131" s="1"/>
  <c r="B132" s="1"/>
  <c r="B133" s="1"/>
  <c r="B134" s="1"/>
  <c r="B135" s="1"/>
  <c r="G126"/>
  <c r="B126"/>
  <c r="G125"/>
  <c r="G124"/>
  <c r="G123"/>
  <c r="G122"/>
  <c r="G121"/>
  <c r="G120"/>
  <c r="G119"/>
  <c r="G118"/>
  <c r="G117"/>
  <c r="G116"/>
  <c r="G115"/>
  <c r="G114"/>
  <c r="G113"/>
  <c r="G112"/>
  <c r="G111"/>
  <c r="B111"/>
  <c r="B112" s="1"/>
  <c r="B113" s="1"/>
  <c r="B114" s="1"/>
  <c r="B115" s="1"/>
  <c r="B116" s="1"/>
  <c r="B117" s="1"/>
  <c r="B118" s="1"/>
  <c r="B119" s="1"/>
  <c r="B120" s="1"/>
  <c r="B121" s="1"/>
  <c r="B122" s="1"/>
  <c r="B123" s="1"/>
  <c r="G110"/>
  <c r="B110"/>
  <c r="G109"/>
  <c r="G108"/>
  <c r="G107"/>
  <c r="G106"/>
  <c r="G105"/>
  <c r="G104"/>
  <c r="G103"/>
  <c r="G102"/>
  <c r="G101"/>
  <c r="G100"/>
  <c r="G99"/>
  <c r="G98"/>
  <c r="B98"/>
  <c r="B99" s="1"/>
  <c r="B100" s="1"/>
  <c r="B101" s="1"/>
  <c r="B102" s="1"/>
  <c r="B103" s="1"/>
  <c r="B104" s="1"/>
  <c r="B105" s="1"/>
  <c r="B106" s="1"/>
  <c r="G97"/>
  <c r="B97"/>
  <c r="G96"/>
  <c r="G95"/>
  <c r="G94"/>
  <c r="G93"/>
  <c r="G92"/>
  <c r="G91"/>
  <c r="G90"/>
  <c r="G89"/>
  <c r="G88"/>
  <c r="G87"/>
  <c r="G86"/>
  <c r="G85"/>
  <c r="H95" s="1"/>
  <c r="B85"/>
  <c r="B86" s="1"/>
  <c r="B87" s="1"/>
  <c r="B88" s="1"/>
  <c r="B89" s="1"/>
  <c r="B90" s="1"/>
  <c r="B91" s="1"/>
  <c r="B92" s="1"/>
  <c r="B93" s="1"/>
  <c r="B94" s="1"/>
  <c r="G84"/>
  <c r="G83"/>
  <c r="G82"/>
  <c r="G81"/>
  <c r="G80"/>
  <c r="G79"/>
  <c r="G78"/>
  <c r="G77"/>
  <c r="G76"/>
  <c r="B76"/>
  <c r="B77" s="1"/>
  <c r="B78" s="1"/>
  <c r="B79" s="1"/>
  <c r="B80" s="1"/>
  <c r="B81" s="1"/>
  <c r="G75"/>
  <c r="G74"/>
  <c r="G73"/>
  <c r="G72"/>
  <c r="G71"/>
  <c r="G70"/>
  <c r="G69"/>
  <c r="G68"/>
  <c r="G67"/>
  <c r="G66"/>
  <c r="G65"/>
  <c r="G64"/>
  <c r="G63"/>
  <c r="G62"/>
  <c r="G61"/>
  <c r="G60"/>
  <c r="G59"/>
  <c r="G58"/>
  <c r="G57"/>
  <c r="G56"/>
  <c r="G55"/>
  <c r="G54"/>
  <c r="G53"/>
  <c r="G52"/>
  <c r="G51"/>
  <c r="G50"/>
  <c r="B50"/>
  <c r="B51" s="1"/>
  <c r="B52" s="1"/>
  <c r="B53" s="1"/>
  <c r="B54" s="1"/>
  <c r="B55" s="1"/>
  <c r="B56" s="1"/>
  <c r="B57" s="1"/>
  <c r="B58" s="1"/>
  <c r="B59" s="1"/>
  <c r="B60" s="1"/>
  <c r="G49"/>
  <c r="G48"/>
  <c r="G47"/>
  <c r="G46"/>
  <c r="G45"/>
  <c r="G44"/>
  <c r="G43"/>
  <c r="G42"/>
  <c r="G41"/>
  <c r="G40"/>
  <c r="H49" s="1"/>
  <c r="B40"/>
  <c r="B41" s="1"/>
  <c r="B42" s="1"/>
  <c r="B43" s="1"/>
  <c r="B44" s="1"/>
  <c r="B45" s="1"/>
  <c r="B46" s="1"/>
  <c r="B47" s="1"/>
  <c r="B48" s="1"/>
  <c r="G39"/>
  <c r="B39"/>
  <c r="G38"/>
  <c r="G37"/>
  <c r="G36"/>
  <c r="G35"/>
  <c r="G34"/>
  <c r="G33"/>
  <c r="G32"/>
  <c r="G31"/>
  <c r="G30"/>
  <c r="G29"/>
  <c r="G28"/>
  <c r="G27"/>
  <c r="H37" s="1"/>
  <c r="B27"/>
  <c r="B28" s="1"/>
  <c r="B29" s="1"/>
  <c r="B30" s="1"/>
  <c r="B31" s="1"/>
  <c r="B32" s="1"/>
  <c r="B33" s="1"/>
  <c r="B34" s="1"/>
  <c r="B35" s="1"/>
  <c r="B36" s="1"/>
  <c r="G25"/>
  <c r="G24"/>
  <c r="G23"/>
  <c r="G22"/>
  <c r="G21"/>
  <c r="G20"/>
  <c r="G19"/>
  <c r="G18"/>
  <c r="G17"/>
  <c r="G16"/>
  <c r="G15"/>
  <c r="H25" s="1"/>
  <c r="B15"/>
  <c r="B16" s="1"/>
  <c r="B17" s="1"/>
  <c r="B18" s="1"/>
  <c r="B19" s="1"/>
  <c r="B20" s="1"/>
  <c r="B21" s="1"/>
  <c r="B22" s="1"/>
  <c r="B23" s="1"/>
  <c r="B24" s="1"/>
  <c r="G691" i="59"/>
  <c r="G689"/>
  <c r="G688"/>
  <c r="G687"/>
  <c r="G686"/>
  <c r="G685"/>
  <c r="G684"/>
  <c r="G683"/>
  <c r="G682"/>
  <c r="B682"/>
  <c r="B683" s="1"/>
  <c r="B684" s="1"/>
  <c r="B685" s="1"/>
  <c r="B686" s="1"/>
  <c r="B687" s="1"/>
  <c r="B688" s="1"/>
  <c r="G681"/>
  <c r="G680"/>
  <c r="G679"/>
  <c r="G678"/>
  <c r="G677"/>
  <c r="G676"/>
  <c r="G675"/>
  <c r="G674"/>
  <c r="G673"/>
  <c r="G672"/>
  <c r="G671"/>
  <c r="G670"/>
  <c r="G669"/>
  <c r="G668"/>
  <c r="G667"/>
  <c r="G666"/>
  <c r="G665"/>
  <c r="G664"/>
  <c r="G663"/>
  <c r="G662"/>
  <c r="G661"/>
  <c r="G660"/>
  <c r="G659"/>
  <c r="G658"/>
  <c r="G657"/>
  <c r="G656"/>
  <c r="G655"/>
  <c r="G654"/>
  <c r="G653"/>
  <c r="G652"/>
  <c r="G651"/>
  <c r="G650"/>
  <c r="G649"/>
  <c r="G648"/>
  <c r="G647"/>
  <c r="G646"/>
  <c r="G645"/>
  <c r="G644"/>
  <c r="G643"/>
  <c r="G642"/>
  <c r="G641"/>
  <c r="G640"/>
  <c r="G639"/>
  <c r="G638"/>
  <c r="G637"/>
  <c r="B637"/>
  <c r="B638" s="1"/>
  <c r="B639" s="1"/>
  <c r="B640" s="1"/>
  <c r="B641" s="1"/>
  <c r="B642" s="1"/>
  <c r="B643" s="1"/>
  <c r="B644" s="1"/>
  <c r="G636"/>
  <c r="B636"/>
  <c r="B646" s="1"/>
  <c r="G635"/>
  <c r="G634"/>
  <c r="G633"/>
  <c r="G632"/>
  <c r="G631"/>
  <c r="G630"/>
  <c r="G629"/>
  <c r="B629"/>
  <c r="B630" s="1"/>
  <c r="B631" s="1"/>
  <c r="B632" s="1"/>
  <c r="B633" s="1"/>
  <c r="B634" s="1"/>
  <c r="G628"/>
  <c r="G627"/>
  <c r="G626"/>
  <c r="G625"/>
  <c r="G624"/>
  <c r="G623"/>
  <c r="G622"/>
  <c r="G621"/>
  <c r="G620"/>
  <c r="G619"/>
  <c r="G618"/>
  <c r="G617"/>
  <c r="G616"/>
  <c r="G615"/>
  <c r="G614"/>
  <c r="G613"/>
  <c r="G612"/>
  <c r="G611"/>
  <c r="G610"/>
  <c r="G609"/>
  <c r="G608"/>
  <c r="G607"/>
  <c r="G606"/>
  <c r="G605"/>
  <c r="G604"/>
  <c r="G603"/>
  <c r="G602"/>
  <c r="G601"/>
  <c r="G600"/>
  <c r="G599"/>
  <c r="G598"/>
  <c r="G597"/>
  <c r="G596"/>
  <c r="G595"/>
  <c r="G594"/>
  <c r="G593"/>
  <c r="G592"/>
  <c r="G591"/>
  <c r="G590"/>
  <c r="G589"/>
  <c r="G588"/>
  <c r="G587"/>
  <c r="G586"/>
  <c r="G585"/>
  <c r="G584"/>
  <c r="G583"/>
  <c r="G582"/>
  <c r="G581"/>
  <c r="G580"/>
  <c r="G579"/>
  <c r="G578"/>
  <c r="G577"/>
  <c r="G576"/>
  <c r="G575"/>
  <c r="G574"/>
  <c r="G573"/>
  <c r="G572"/>
  <c r="G571"/>
  <c r="G570"/>
  <c r="G569"/>
  <c r="G568"/>
  <c r="G567"/>
  <c r="G566"/>
  <c r="G565"/>
  <c r="G564"/>
  <c r="G563"/>
  <c r="G562"/>
  <c r="G561"/>
  <c r="G560"/>
  <c r="G559"/>
  <c r="G558"/>
  <c r="G557"/>
  <c r="G556"/>
  <c r="G555"/>
  <c r="G554"/>
  <c r="G553"/>
  <c r="G552"/>
  <c r="G551"/>
  <c r="G550"/>
  <c r="G549"/>
  <c r="G548"/>
  <c r="G547"/>
  <c r="G546"/>
  <c r="G545"/>
  <c r="G544"/>
  <c r="G543"/>
  <c r="G542"/>
  <c r="G541"/>
  <c r="G540"/>
  <c r="G539"/>
  <c r="G538"/>
  <c r="G537"/>
  <c r="G536"/>
  <c r="G535"/>
  <c r="G534"/>
  <c r="G533"/>
  <c r="G532"/>
  <c r="G531"/>
  <c r="G530"/>
  <c r="G529"/>
  <c r="G528"/>
  <c r="G527"/>
  <c r="G526"/>
  <c r="G525"/>
  <c r="G524"/>
  <c r="G523"/>
  <c r="G522"/>
  <c r="G521"/>
  <c r="G520"/>
  <c r="G519"/>
  <c r="G518"/>
  <c r="G517"/>
  <c r="G516"/>
  <c r="G515"/>
  <c r="G514"/>
  <c r="G513"/>
  <c r="G512"/>
  <c r="G511"/>
  <c r="G510"/>
  <c r="G509"/>
  <c r="G508"/>
  <c r="G507"/>
  <c r="G506"/>
  <c r="G505"/>
  <c r="G504"/>
  <c r="G503"/>
  <c r="G502"/>
  <c r="G501"/>
  <c r="G500"/>
  <c r="G499"/>
  <c r="G498"/>
  <c r="G497"/>
  <c r="G496"/>
  <c r="G495"/>
  <c r="G494"/>
  <c r="G493"/>
  <c r="G492"/>
  <c r="G491"/>
  <c r="G490"/>
  <c r="G489"/>
  <c r="G488"/>
  <c r="G487"/>
  <c r="G486"/>
  <c r="G485"/>
  <c r="G484"/>
  <c r="G483"/>
  <c r="G482"/>
  <c r="G481"/>
  <c r="G480"/>
  <c r="G479"/>
  <c r="G478"/>
  <c r="G477"/>
  <c r="G476"/>
  <c r="G475"/>
  <c r="G474"/>
  <c r="G473"/>
  <c r="G472"/>
  <c r="G471"/>
  <c r="G470"/>
  <c r="G469"/>
  <c r="G468"/>
  <c r="G467"/>
  <c r="G466"/>
  <c r="G465"/>
  <c r="G464"/>
  <c r="G463"/>
  <c r="G462"/>
  <c r="G461"/>
  <c r="G460"/>
  <c r="G459"/>
  <c r="G458"/>
  <c r="G457"/>
  <c r="G456"/>
  <c r="G455"/>
  <c r="G454"/>
  <c r="G453"/>
  <c r="G452"/>
  <c r="G451"/>
  <c r="G450"/>
  <c r="G449"/>
  <c r="G448"/>
  <c r="G447"/>
  <c r="G446"/>
  <c r="G445"/>
  <c r="G444"/>
  <c r="G443"/>
  <c r="G442"/>
  <c r="G441"/>
  <c r="G440"/>
  <c r="G439"/>
  <c r="G438"/>
  <c r="G437"/>
  <c r="G436"/>
  <c r="G435"/>
  <c r="G434"/>
  <c r="G433"/>
  <c r="G432"/>
  <c r="G431"/>
  <c r="G430"/>
  <c r="G429"/>
  <c r="G428"/>
  <c r="G427"/>
  <c r="G426"/>
  <c r="G425"/>
  <c r="G424"/>
  <c r="G423"/>
  <c r="G422"/>
  <c r="G421"/>
  <c r="G420"/>
  <c r="G419"/>
  <c r="G418"/>
  <c r="G417"/>
  <c r="G416"/>
  <c r="G415"/>
  <c r="G414"/>
  <c r="G413"/>
  <c r="G412"/>
  <c r="G411"/>
  <c r="G410"/>
  <c r="G409"/>
  <c r="G408"/>
  <c r="G407"/>
  <c r="G406"/>
  <c r="G405"/>
  <c r="G404"/>
  <c r="G403"/>
  <c r="G402"/>
  <c r="G401"/>
  <c r="G400"/>
  <c r="G399"/>
  <c r="G398"/>
  <c r="G397"/>
  <c r="G396"/>
  <c r="G395"/>
  <c r="G394"/>
  <c r="G393"/>
  <c r="G392"/>
  <c r="G391"/>
  <c r="G390"/>
  <c r="G389"/>
  <c r="G388"/>
  <c r="G387"/>
  <c r="G386"/>
  <c r="G385"/>
  <c r="G384"/>
  <c r="G383"/>
  <c r="G382"/>
  <c r="G381"/>
  <c r="G380"/>
  <c r="G379"/>
  <c r="G378"/>
  <c r="G377"/>
  <c r="G376"/>
  <c r="G375"/>
  <c r="G374"/>
  <c r="G373"/>
  <c r="G372"/>
  <c r="G371"/>
  <c r="G370"/>
  <c r="G369"/>
  <c r="G368"/>
  <c r="G367"/>
  <c r="G366"/>
  <c r="G365"/>
  <c r="G364"/>
  <c r="G363"/>
  <c r="G362"/>
  <c r="G361"/>
  <c r="G360"/>
  <c r="G359"/>
  <c r="G358"/>
  <c r="G357"/>
  <c r="G356"/>
  <c r="G355"/>
  <c r="G354"/>
  <c r="G353"/>
  <c r="G352"/>
  <c r="G351"/>
  <c r="G350"/>
  <c r="G349"/>
  <c r="G348"/>
  <c r="G347"/>
  <c r="G346"/>
  <c r="G345"/>
  <c r="G344"/>
  <c r="G343"/>
  <c r="G342"/>
  <c r="G341"/>
  <c r="G340"/>
  <c r="G339"/>
  <c r="G338"/>
  <c r="G337"/>
  <c r="G336"/>
  <c r="G335"/>
  <c r="G334"/>
  <c r="G333"/>
  <c r="G332"/>
  <c r="G331"/>
  <c r="G330"/>
  <c r="G329"/>
  <c r="G328"/>
  <c r="G327"/>
  <c r="G326"/>
  <c r="G325"/>
  <c r="G324"/>
  <c r="G323"/>
  <c r="G322"/>
  <c r="G321"/>
  <c r="G320"/>
  <c r="G319"/>
  <c r="G318"/>
  <c r="G317"/>
  <c r="G316"/>
  <c r="G315"/>
  <c r="G314"/>
  <c r="G313"/>
  <c r="G312"/>
  <c r="G311"/>
  <c r="G310"/>
  <c r="G309"/>
  <c r="G308"/>
  <c r="G307"/>
  <c r="G306"/>
  <c r="G305"/>
  <c r="G304"/>
  <c r="G303"/>
  <c r="G302"/>
  <c r="G301"/>
  <c r="G300"/>
  <c r="G299"/>
  <c r="G298"/>
  <c r="G297"/>
  <c r="G296"/>
  <c r="G295"/>
  <c r="G294"/>
  <c r="G293"/>
  <c r="G292"/>
  <c r="G291"/>
  <c r="G290"/>
  <c r="G289"/>
  <c r="G288"/>
  <c r="G287"/>
  <c r="G286"/>
  <c r="G285"/>
  <c r="G284"/>
  <c r="G283"/>
  <c r="G282"/>
  <c r="G281"/>
  <c r="G280"/>
  <c r="G279"/>
  <c r="G278"/>
  <c r="G277"/>
  <c r="G276"/>
  <c r="G275"/>
  <c r="G274"/>
  <c r="G273"/>
  <c r="G272"/>
  <c r="G271"/>
  <c r="G270"/>
  <c r="G269"/>
  <c r="G268"/>
  <c r="G267"/>
  <c r="G266"/>
  <c r="G265"/>
  <c r="G264"/>
  <c r="G263"/>
  <c r="G262"/>
  <c r="G261"/>
  <c r="G260"/>
  <c r="G259"/>
  <c r="G258"/>
  <c r="G257"/>
  <c r="G256"/>
  <c r="G255"/>
  <c r="G254"/>
  <c r="G253"/>
  <c r="G252"/>
  <c r="G251"/>
  <c r="G250"/>
  <c r="G249"/>
  <c r="G248"/>
  <c r="G247"/>
  <c r="G246"/>
  <c r="G245"/>
  <c r="G244"/>
  <c r="G243"/>
  <c r="G242"/>
  <c r="G241"/>
  <c r="G240"/>
  <c r="G239"/>
  <c r="G238"/>
  <c r="G237"/>
  <c r="G236"/>
  <c r="G235"/>
  <c r="G234"/>
  <c r="G233"/>
  <c r="G232"/>
  <c r="G231"/>
  <c r="G230"/>
  <c r="G229"/>
  <c r="G228"/>
  <c r="G227"/>
  <c r="G226"/>
  <c r="G225"/>
  <c r="G224"/>
  <c r="G223"/>
  <c r="G222"/>
  <c r="G221"/>
  <c r="G220"/>
  <c r="G219"/>
  <c r="G218"/>
  <c r="G217"/>
  <c r="G216"/>
  <c r="G215"/>
  <c r="G214"/>
  <c r="G213"/>
  <c r="G212"/>
  <c r="G211"/>
  <c r="G210"/>
  <c r="G209"/>
  <c r="G208"/>
  <c r="G207"/>
  <c r="G206"/>
  <c r="G205"/>
  <c r="G204"/>
  <c r="G203"/>
  <c r="G202"/>
  <c r="G201"/>
  <c r="G200"/>
  <c r="G199"/>
  <c r="G198"/>
  <c r="G197"/>
  <c r="G196"/>
  <c r="G195"/>
  <c r="G194"/>
  <c r="G193"/>
  <c r="G192"/>
  <c r="G191"/>
  <c r="G190"/>
  <c r="G189"/>
  <c r="G188"/>
  <c r="G187"/>
  <c r="G186"/>
  <c r="G185"/>
  <c r="G184"/>
  <c r="G183"/>
  <c r="G182"/>
  <c r="G181"/>
  <c r="G180"/>
  <c r="G179"/>
  <c r="G178"/>
  <c r="G177"/>
  <c r="G176"/>
  <c r="G175"/>
  <c r="G174"/>
  <c r="G173"/>
  <c r="G172"/>
  <c r="G171"/>
  <c r="G170"/>
  <c r="G169"/>
  <c r="G168"/>
  <c r="G167"/>
  <c r="G166"/>
  <c r="G165"/>
  <c r="G164"/>
  <c r="G163"/>
  <c r="G162"/>
  <c r="G161"/>
  <c r="G160"/>
  <c r="G159"/>
  <c r="G158"/>
  <c r="G157"/>
  <c r="G156"/>
  <c r="G155"/>
  <c r="G154"/>
  <c r="G153"/>
  <c r="G152"/>
  <c r="G151"/>
  <c r="G150"/>
  <c r="G149"/>
  <c r="G148"/>
  <c r="G147"/>
  <c r="G146"/>
  <c r="G145"/>
  <c r="G144"/>
  <c r="G143"/>
  <c r="G142"/>
  <c r="G141"/>
  <c r="G140"/>
  <c r="G139"/>
  <c r="G138"/>
  <c r="G137"/>
  <c r="G136"/>
  <c r="G135"/>
  <c r="G134"/>
  <c r="G133"/>
  <c r="G132"/>
  <c r="G131"/>
  <c r="G130"/>
  <c r="G129"/>
  <c r="G128"/>
  <c r="G127"/>
  <c r="G126"/>
  <c r="G125"/>
  <c r="G124"/>
  <c r="G123"/>
  <c r="G122"/>
  <c r="G121"/>
  <c r="G120"/>
  <c r="G119"/>
  <c r="G118"/>
  <c r="G117"/>
  <c r="G116"/>
  <c r="G115"/>
  <c r="G114"/>
  <c r="G113"/>
  <c r="G112"/>
  <c r="G111"/>
  <c r="G110"/>
  <c r="G109"/>
  <c r="G108"/>
  <c r="G107"/>
  <c r="G106"/>
  <c r="G105"/>
  <c r="G104"/>
  <c r="G103"/>
  <c r="G102"/>
  <c r="G101"/>
  <c r="G100"/>
  <c r="G99"/>
  <c r="G98"/>
  <c r="G97"/>
  <c r="G96"/>
  <c r="G95"/>
  <c r="G94"/>
  <c r="G93"/>
  <c r="G92"/>
  <c r="G91"/>
  <c r="G90"/>
  <c r="G89"/>
  <c r="G88"/>
  <c r="G87"/>
  <c r="G86"/>
  <c r="G85"/>
  <c r="G84"/>
  <c r="G83"/>
  <c r="G82"/>
  <c r="G81"/>
  <c r="G80"/>
  <c r="G79"/>
  <c r="G78"/>
  <c r="G77"/>
  <c r="G76"/>
  <c r="G75"/>
  <c r="G74"/>
  <c r="G73"/>
  <c r="G72"/>
  <c r="G71"/>
  <c r="G70"/>
  <c r="G69"/>
  <c r="G68"/>
  <c r="G67"/>
  <c r="G66"/>
  <c r="G65"/>
  <c r="G64"/>
  <c r="G63"/>
  <c r="G62"/>
  <c r="G61"/>
  <c r="G60"/>
  <c r="G59"/>
  <c r="G58"/>
  <c r="G57"/>
  <c r="G56"/>
  <c r="G55"/>
  <c r="G54"/>
  <c r="G53"/>
  <c r="G52"/>
  <c r="G51"/>
  <c r="G50"/>
  <c r="G49"/>
  <c r="B49"/>
  <c r="B50" s="1"/>
  <c r="B51" s="1"/>
  <c r="B52" s="1"/>
  <c r="B53" s="1"/>
  <c r="B54" s="1"/>
  <c r="B55" s="1"/>
  <c r="B56" s="1"/>
  <c r="B57" s="1"/>
  <c r="B58" s="1"/>
  <c r="B59" s="1"/>
  <c r="B60" s="1"/>
  <c r="B61" s="1"/>
  <c r="B62" s="1"/>
  <c r="B63" s="1"/>
  <c r="B64" s="1"/>
  <c r="B65" s="1"/>
  <c r="B66" s="1"/>
  <c r="B67" s="1"/>
  <c r="B68" s="1"/>
  <c r="B69" s="1"/>
  <c r="B70" s="1"/>
  <c r="B71" s="1"/>
  <c r="B72" s="1"/>
  <c r="B73" s="1"/>
  <c r="B74" s="1"/>
  <c r="B75" s="1"/>
  <c r="B76" s="1"/>
  <c r="B77" s="1"/>
  <c r="B78" s="1"/>
  <c r="B79" s="1"/>
  <c r="B80" s="1"/>
  <c r="B81" s="1"/>
  <c r="G48"/>
  <c r="B48"/>
  <c r="B83" s="1"/>
  <c r="G47"/>
  <c r="G46"/>
  <c r="G45"/>
  <c r="G44"/>
  <c r="G43"/>
  <c r="G42"/>
  <c r="G41"/>
  <c r="G40"/>
  <c r="G39"/>
  <c r="G38"/>
  <c r="G37"/>
  <c r="G36"/>
  <c r="G35"/>
  <c r="G34"/>
  <c r="G33"/>
  <c r="G32"/>
  <c r="G31"/>
  <c r="G30"/>
  <c r="G29"/>
  <c r="G28"/>
  <c r="G27"/>
  <c r="G26"/>
  <c r="G25"/>
  <c r="G24"/>
  <c r="G23"/>
  <c r="G22"/>
  <c r="G21"/>
  <c r="G20"/>
  <c r="G19"/>
  <c r="G18"/>
  <c r="G17"/>
  <c r="G16"/>
  <c r="G15"/>
  <c r="G14"/>
  <c r="B14"/>
  <c r="B15" s="1"/>
  <c r="B16" s="1"/>
  <c r="B17" s="1"/>
  <c r="B18" s="1"/>
  <c r="B19" s="1"/>
  <c r="B20" s="1"/>
  <c r="B21" s="1"/>
  <c r="B22" s="1"/>
  <c r="B23" s="1"/>
  <c r="B24" s="1"/>
  <c r="B25" s="1"/>
  <c r="B26" s="1"/>
  <c r="B27" s="1"/>
  <c r="B28" s="1"/>
  <c r="B29" s="1"/>
  <c r="B30" s="1"/>
  <c r="B31" s="1"/>
  <c r="B32" s="1"/>
  <c r="B33" s="1"/>
  <c r="B34" s="1"/>
  <c r="B35" s="1"/>
  <c r="B36" s="1"/>
  <c r="B37" s="1"/>
  <c r="B38" s="1"/>
  <c r="B39" s="1"/>
  <c r="B40" s="1"/>
  <c r="B41" s="1"/>
  <c r="B42" s="1"/>
  <c r="B43" s="1"/>
  <c r="B44" s="1"/>
  <c r="B45" s="1"/>
  <c r="B46" s="1"/>
  <c r="G13"/>
  <c r="G12"/>
  <c r="G985" i="58"/>
  <c r="G984"/>
  <c r="G983"/>
  <c r="G982"/>
  <c r="G981"/>
  <c r="G980"/>
  <c r="G979"/>
  <c r="G978"/>
  <c r="G977"/>
  <c r="G976"/>
  <c r="G975"/>
  <c r="G974"/>
  <c r="G973"/>
  <c r="G972"/>
  <c r="G971"/>
  <c r="G970"/>
  <c r="G969"/>
  <c r="G968"/>
  <c r="G967"/>
  <c r="G966"/>
  <c r="G965"/>
  <c r="G964"/>
  <c r="G963"/>
  <c r="G962"/>
  <c r="G961"/>
  <c r="G960"/>
  <c r="G959"/>
  <c r="B959"/>
  <c r="B960" s="1"/>
  <c r="B961" s="1"/>
  <c r="B962" s="1"/>
  <c r="B963" s="1"/>
  <c r="B964" s="1"/>
  <c r="B965" s="1"/>
  <c r="G958"/>
  <c r="G957"/>
  <c r="G956"/>
  <c r="G955"/>
  <c r="G954"/>
  <c r="G953"/>
  <c r="G952"/>
  <c r="G951"/>
  <c r="G950"/>
  <c r="G949"/>
  <c r="G948"/>
  <c r="G947"/>
  <c r="G946"/>
  <c r="B946"/>
  <c r="B947" s="1"/>
  <c r="B948" s="1"/>
  <c r="B949" s="1"/>
  <c r="B950" s="1"/>
  <c r="B951" s="1"/>
  <c r="B952" s="1"/>
  <c r="B953" s="1"/>
  <c r="B954" s="1"/>
  <c r="B955" s="1"/>
  <c r="B956" s="1"/>
  <c r="G945"/>
  <c r="G944"/>
  <c r="G943"/>
  <c r="G942"/>
  <c r="G941"/>
  <c r="G940"/>
  <c r="G939"/>
  <c r="G938"/>
  <c r="G937"/>
  <c r="G936"/>
  <c r="G935"/>
  <c r="G934"/>
  <c r="G933"/>
  <c r="G932"/>
  <c r="G931"/>
  <c r="G930"/>
  <c r="G929"/>
  <c r="G928"/>
  <c r="G927"/>
  <c r="G926"/>
  <c r="G925"/>
  <c r="G924"/>
  <c r="G923"/>
  <c r="G922"/>
  <c r="G921"/>
  <c r="G920"/>
  <c r="G919"/>
  <c r="G918"/>
  <c r="G917"/>
  <c r="G916"/>
  <c r="G915"/>
  <c r="G914"/>
  <c r="G913"/>
  <c r="G912"/>
  <c r="G911"/>
  <c r="G910"/>
  <c r="G909"/>
  <c r="G908"/>
  <c r="G907"/>
  <c r="G906"/>
  <c r="G905"/>
  <c r="G904"/>
  <c r="G903"/>
  <c r="G902"/>
  <c r="G901"/>
  <c r="G900"/>
  <c r="G899"/>
  <c r="G898"/>
  <c r="G897"/>
  <c r="G896"/>
  <c r="G895"/>
  <c r="G894"/>
  <c r="G893"/>
  <c r="G892"/>
  <c r="G891"/>
  <c r="G890"/>
  <c r="G889"/>
  <c r="G888"/>
  <c r="G887"/>
  <c r="G886"/>
  <c r="G885"/>
  <c r="G884"/>
  <c r="G883"/>
  <c r="G882"/>
  <c r="G881"/>
  <c r="G880"/>
  <c r="G879"/>
  <c r="G878"/>
  <c r="G877"/>
  <c r="G876"/>
  <c r="G875"/>
  <c r="G874"/>
  <c r="G873"/>
  <c r="G872"/>
  <c r="G871"/>
  <c r="G870"/>
  <c r="G869"/>
  <c r="G868"/>
  <c r="G867"/>
  <c r="G866"/>
  <c r="G865"/>
  <c r="G864"/>
  <c r="G863"/>
  <c r="G862"/>
  <c r="G861"/>
  <c r="G860"/>
  <c r="G859"/>
  <c r="G858"/>
  <c r="G857"/>
  <c r="G856"/>
  <c r="G855"/>
  <c r="G854"/>
  <c r="G853"/>
  <c r="G852"/>
  <c r="G851"/>
  <c r="G850"/>
  <c r="G849"/>
  <c r="G848"/>
  <c r="G847"/>
  <c r="G846"/>
  <c r="G845"/>
  <c r="G844"/>
  <c r="G843"/>
  <c r="G842"/>
  <c r="G841"/>
  <c r="G840"/>
  <c r="G839"/>
  <c r="G838"/>
  <c r="G837"/>
  <c r="G836"/>
  <c r="G835"/>
  <c r="G834"/>
  <c r="G833"/>
  <c r="G832"/>
  <c r="G831"/>
  <c r="G830"/>
  <c r="G829"/>
  <c r="G828"/>
  <c r="G827"/>
  <c r="G826"/>
  <c r="G825"/>
  <c r="G824"/>
  <c r="G823"/>
  <c r="G822"/>
  <c r="G821"/>
  <c r="G820"/>
  <c r="G819"/>
  <c r="G818"/>
  <c r="G817"/>
  <c r="G816"/>
  <c r="G815"/>
  <c r="G814"/>
  <c r="G813"/>
  <c r="G812"/>
  <c r="G811"/>
  <c r="G810"/>
  <c r="G809"/>
  <c r="G808"/>
  <c r="G807"/>
  <c r="G806"/>
  <c r="G805"/>
  <c r="G804"/>
  <c r="G803"/>
  <c r="G802"/>
  <c r="G801"/>
  <c r="G800"/>
  <c r="G799"/>
  <c r="G798"/>
  <c r="G797"/>
  <c r="G796"/>
  <c r="G795"/>
  <c r="G794"/>
  <c r="G793"/>
  <c r="G792"/>
  <c r="G791"/>
  <c r="G790"/>
  <c r="G789"/>
  <c r="G788"/>
  <c r="G787"/>
  <c r="G786"/>
  <c r="G785"/>
  <c r="G784"/>
  <c r="G783"/>
  <c r="G782"/>
  <c r="G781"/>
  <c r="G780"/>
  <c r="G779"/>
  <c r="G778"/>
  <c r="G777"/>
  <c r="G776"/>
  <c r="G775"/>
  <c r="G774"/>
  <c r="G773"/>
  <c r="G772"/>
  <c r="G771"/>
  <c r="G770"/>
  <c r="G769"/>
  <c r="G768"/>
  <c r="G767"/>
  <c r="G766"/>
  <c r="G765"/>
  <c r="G764"/>
  <c r="G763"/>
  <c r="G762"/>
  <c r="G761"/>
  <c r="G760"/>
  <c r="G759"/>
  <c r="G758"/>
  <c r="G757"/>
  <c r="G756"/>
  <c r="G755"/>
  <c r="G754"/>
  <c r="G753"/>
  <c r="G752"/>
  <c r="G751"/>
  <c r="G750"/>
  <c r="G749"/>
  <c r="G748"/>
  <c r="G747"/>
  <c r="G746"/>
  <c r="G745"/>
  <c r="G744"/>
  <c r="G743"/>
  <c r="G742"/>
  <c r="G741"/>
  <c r="G740"/>
  <c r="G739"/>
  <c r="G738"/>
  <c r="G737"/>
  <c r="G736"/>
  <c r="G735"/>
  <c r="G734"/>
  <c r="G733"/>
  <c r="G732"/>
  <c r="G731"/>
  <c r="G730"/>
  <c r="G729"/>
  <c r="G728"/>
  <c r="G727"/>
  <c r="G726"/>
  <c r="G725"/>
  <c r="G724"/>
  <c r="G723"/>
  <c r="G722"/>
  <c r="G721"/>
  <c r="G720"/>
  <c r="G719"/>
  <c r="G718"/>
  <c r="G717"/>
  <c r="G716"/>
  <c r="G715"/>
  <c r="G714"/>
  <c r="G713"/>
  <c r="G712"/>
  <c r="G711"/>
  <c r="G710"/>
  <c r="G709"/>
  <c r="G708"/>
  <c r="G707"/>
  <c r="G706"/>
  <c r="G705"/>
  <c r="G704"/>
  <c r="G703"/>
  <c r="G702"/>
  <c r="G701"/>
  <c r="G700"/>
  <c r="G699"/>
  <c r="G698"/>
  <c r="G697"/>
  <c r="G696"/>
  <c r="G695"/>
  <c r="G694"/>
  <c r="G693"/>
  <c r="G692"/>
  <c r="G691"/>
  <c r="G690"/>
  <c r="G689"/>
  <c r="G688"/>
  <c r="G687"/>
  <c r="G686"/>
  <c r="G685"/>
  <c r="G684"/>
  <c r="G683"/>
  <c r="G682"/>
  <c r="G681"/>
  <c r="G680"/>
  <c r="G679"/>
  <c r="G678"/>
  <c r="G677"/>
  <c r="G676"/>
  <c r="G675"/>
  <c r="G674"/>
  <c r="G673"/>
  <c r="G672"/>
  <c r="G671"/>
  <c r="G670"/>
  <c r="G669"/>
  <c r="G668"/>
  <c r="G667"/>
  <c r="G666"/>
  <c r="G665"/>
  <c r="G664"/>
  <c r="G663"/>
  <c r="G662"/>
  <c r="G661"/>
  <c r="G660"/>
  <c r="G659"/>
  <c r="G658"/>
  <c r="G657"/>
  <c r="G656"/>
  <c r="G655"/>
  <c r="G654"/>
  <c r="G653"/>
  <c r="G652"/>
  <c r="G651"/>
  <c r="G650"/>
  <c r="G649"/>
  <c r="G648"/>
  <c r="G647"/>
  <c r="G646"/>
  <c r="G645"/>
  <c r="G644"/>
  <c r="G643"/>
  <c r="G642"/>
  <c r="G641"/>
  <c r="G640"/>
  <c r="G639"/>
  <c r="G638"/>
  <c r="G637"/>
  <c r="G636"/>
  <c r="G635"/>
  <c r="G634"/>
  <c r="G633"/>
  <c r="G632"/>
  <c r="G631"/>
  <c r="G630"/>
  <c r="G629"/>
  <c r="G628"/>
  <c r="G627"/>
  <c r="G626"/>
  <c r="G625"/>
  <c r="G624"/>
  <c r="G623"/>
  <c r="G622"/>
  <c r="G621"/>
  <c r="G620"/>
  <c r="G619"/>
  <c r="G618"/>
  <c r="G617"/>
  <c r="G616"/>
  <c r="G615"/>
  <c r="G614"/>
  <c r="G613"/>
  <c r="G612"/>
  <c r="G611"/>
  <c r="G610"/>
  <c r="G609"/>
  <c r="G608"/>
  <c r="G607"/>
  <c r="G606"/>
  <c r="G605"/>
  <c r="G604"/>
  <c r="G603"/>
  <c r="H605" s="1"/>
  <c r="G602"/>
  <c r="G601"/>
  <c r="G600"/>
  <c r="G599"/>
  <c r="G598"/>
  <c r="G597"/>
  <c r="G596"/>
  <c r="G595"/>
  <c r="G594"/>
  <c r="G593"/>
  <c r="G592"/>
  <c r="G591"/>
  <c r="G590"/>
  <c r="G589"/>
  <c r="G588"/>
  <c r="G587"/>
  <c r="G586"/>
  <c r="G585"/>
  <c r="G584"/>
  <c r="G583"/>
  <c r="G582"/>
  <c r="G581"/>
  <c r="G580"/>
  <c r="G579"/>
  <c r="G578"/>
  <c r="G577"/>
  <c r="G576"/>
  <c r="G575"/>
  <c r="G574"/>
  <c r="G573"/>
  <c r="G572"/>
  <c r="G571"/>
  <c r="G570"/>
  <c r="G569"/>
  <c r="G568"/>
  <c r="G567"/>
  <c r="G566"/>
  <c r="G565"/>
  <c r="G564"/>
  <c r="G563"/>
  <c r="G562"/>
  <c r="G561"/>
  <c r="G560"/>
  <c r="G559"/>
  <c r="G558"/>
  <c r="G557"/>
  <c r="G556"/>
  <c r="G555"/>
  <c r="G554"/>
  <c r="G553"/>
  <c r="G552"/>
  <c r="G551"/>
  <c r="G550"/>
  <c r="G549"/>
  <c r="G548"/>
  <c r="G547"/>
  <c r="G546"/>
  <c r="G545"/>
  <c r="G544"/>
  <c r="G543"/>
  <c r="G542"/>
  <c r="G541"/>
  <c r="G540"/>
  <c r="G539"/>
  <c r="G538"/>
  <c r="G537"/>
  <c r="G536"/>
  <c r="G535"/>
  <c r="G534"/>
  <c r="G533"/>
  <c r="G532"/>
  <c r="G531"/>
  <c r="G530"/>
  <c r="G529"/>
  <c r="G528"/>
  <c r="G527"/>
  <c r="G526"/>
  <c r="G525"/>
  <c r="G524"/>
  <c r="G523"/>
  <c r="G522"/>
  <c r="G521"/>
  <c r="G520"/>
  <c r="G519"/>
  <c r="G518"/>
  <c r="G517"/>
  <c r="G516"/>
  <c r="G515"/>
  <c r="G514"/>
  <c r="G513"/>
  <c r="G512"/>
  <c r="G511"/>
  <c r="G510"/>
  <c r="G509"/>
  <c r="G508"/>
  <c r="G507"/>
  <c r="G506"/>
  <c r="G505"/>
  <c r="G504"/>
  <c r="G503"/>
  <c r="G502"/>
  <c r="G501"/>
  <c r="G500"/>
  <c r="G499"/>
  <c r="G498"/>
  <c r="G497"/>
  <c r="G496"/>
  <c r="G495"/>
  <c r="G494"/>
  <c r="G493"/>
  <c r="G492"/>
  <c r="G491"/>
  <c r="G490"/>
  <c r="G489"/>
  <c r="G488"/>
  <c r="G487"/>
  <c r="G486"/>
  <c r="G485"/>
  <c r="G484"/>
  <c r="G483"/>
  <c r="G482"/>
  <c r="G481"/>
  <c r="G480"/>
  <c r="G479"/>
  <c r="G478"/>
  <c r="G477"/>
  <c r="G476"/>
  <c r="G475"/>
  <c r="G474"/>
  <c r="G473"/>
  <c r="G472"/>
  <c r="G471"/>
  <c r="G470"/>
  <c r="G469"/>
  <c r="G468"/>
  <c r="G467"/>
  <c r="G466"/>
  <c r="G465"/>
  <c r="G464"/>
  <c r="G463"/>
  <c r="G462"/>
  <c r="G461"/>
  <c r="G460"/>
  <c r="G459"/>
  <c r="G458"/>
  <c r="G457"/>
  <c r="G456"/>
  <c r="G455"/>
  <c r="G454"/>
  <c r="G453"/>
  <c r="G452"/>
  <c r="G451"/>
  <c r="G450"/>
  <c r="G449"/>
  <c r="G448"/>
  <c r="G447"/>
  <c r="G446"/>
  <c r="G445"/>
  <c r="G444"/>
  <c r="G443"/>
  <c r="G442"/>
  <c r="G441"/>
  <c r="G440"/>
  <c r="G439"/>
  <c r="G438"/>
  <c r="G437"/>
  <c r="G436"/>
  <c r="G435"/>
  <c r="G434"/>
  <c r="G433"/>
  <c r="G432"/>
  <c r="G431"/>
  <c r="G430"/>
  <c r="G429"/>
  <c r="G428"/>
  <c r="G427"/>
  <c r="G426"/>
  <c r="G425"/>
  <c r="G424"/>
  <c r="G423"/>
  <c r="G422"/>
  <c r="G421"/>
  <c r="G420"/>
  <c r="G419"/>
  <c r="G418"/>
  <c r="G417"/>
  <c r="G416"/>
  <c r="G415"/>
  <c r="G414"/>
  <c r="G413"/>
  <c r="G412"/>
  <c r="G411"/>
  <c r="G410"/>
  <c r="G409"/>
  <c r="G408"/>
  <c r="G407"/>
  <c r="G406"/>
  <c r="G405"/>
  <c r="G404"/>
  <c r="G403"/>
  <c r="G402"/>
  <c r="G401"/>
  <c r="G400"/>
  <c r="G399"/>
  <c r="G398"/>
  <c r="G397"/>
  <c r="G396"/>
  <c r="G395"/>
  <c r="G394"/>
  <c r="G393"/>
  <c r="G392"/>
  <c r="G391"/>
  <c r="G390"/>
  <c r="G389"/>
  <c r="G388"/>
  <c r="G387"/>
  <c r="G386"/>
  <c r="G385"/>
  <c r="G384"/>
  <c r="G383"/>
  <c r="G382"/>
  <c r="G381"/>
  <c r="G380"/>
  <c r="B380"/>
  <c r="B381" s="1"/>
  <c r="B382" s="1"/>
  <c r="B383" s="1"/>
  <c r="B384" s="1"/>
  <c r="B385" s="1"/>
  <c r="B386" s="1"/>
  <c r="B387" s="1"/>
  <c r="G378"/>
  <c r="G377"/>
  <c r="G376"/>
  <c r="G375"/>
  <c r="G374"/>
  <c r="G373"/>
  <c r="G372"/>
  <c r="G371"/>
  <c r="G370"/>
  <c r="B370"/>
  <c r="B371" s="1"/>
  <c r="B372" s="1"/>
  <c r="B373" s="1"/>
  <c r="B374" s="1"/>
  <c r="B375" s="1"/>
  <c r="B376" s="1"/>
  <c r="B377" s="1"/>
  <c r="G368"/>
  <c r="G367"/>
  <c r="G366"/>
  <c r="G365"/>
  <c r="G364"/>
  <c r="G363"/>
  <c r="B363"/>
  <c r="B364" s="1"/>
  <c r="B365" s="1"/>
  <c r="B366" s="1"/>
  <c r="B367" s="1"/>
  <c r="G361"/>
  <c r="G360"/>
  <c r="G359"/>
  <c r="G358"/>
  <c r="G357"/>
  <c r="B357"/>
  <c r="B358" s="1"/>
  <c r="B359" s="1"/>
  <c r="B360" s="1"/>
  <c r="G355"/>
  <c r="G354"/>
  <c r="B354"/>
  <c r="G353"/>
  <c r="B353"/>
  <c r="G351"/>
  <c r="G350"/>
  <c r="G349"/>
  <c r="B349"/>
  <c r="B350" s="1"/>
  <c r="G348"/>
  <c r="G347"/>
  <c r="G346"/>
  <c r="G345"/>
  <c r="B345"/>
  <c r="B346" s="1"/>
  <c r="G343"/>
  <c r="G342"/>
  <c r="G341"/>
  <c r="G340"/>
  <c r="G339"/>
  <c r="G338"/>
  <c r="B338"/>
  <c r="B339" s="1"/>
  <c r="B340" s="1"/>
  <c r="B341" s="1"/>
  <c r="B342" s="1"/>
  <c r="G336"/>
  <c r="G335"/>
  <c r="G334"/>
  <c r="G333"/>
  <c r="G332"/>
  <c r="G331"/>
  <c r="B331"/>
  <c r="B332" s="1"/>
  <c r="B333" s="1"/>
  <c r="B334" s="1"/>
  <c r="B335" s="1"/>
  <c r="G329"/>
  <c r="G328"/>
  <c r="G327"/>
  <c r="G326"/>
  <c r="G325"/>
  <c r="G324"/>
  <c r="B324"/>
  <c r="B325" s="1"/>
  <c r="B326" s="1"/>
  <c r="B327" s="1"/>
  <c r="B328" s="1"/>
  <c r="G323"/>
  <c r="B323"/>
  <c r="G321"/>
  <c r="G320"/>
  <c r="G319"/>
  <c r="G318"/>
  <c r="B318"/>
  <c r="B319" s="1"/>
  <c r="B320" s="1"/>
  <c r="G316"/>
  <c r="G315"/>
  <c r="G314"/>
  <c r="G313"/>
  <c r="G312"/>
  <c r="G311"/>
  <c r="G310"/>
  <c r="B310"/>
  <c r="B311" s="1"/>
  <c r="B312" s="1"/>
  <c r="B313" s="1"/>
  <c r="B314" s="1"/>
  <c r="G308"/>
  <c r="G307"/>
  <c r="G306"/>
  <c r="G305"/>
  <c r="G304"/>
  <c r="B304"/>
  <c r="B305" s="1"/>
  <c r="B306" s="1"/>
  <c r="B307" s="1"/>
  <c r="G303"/>
  <c r="G302"/>
  <c r="G301"/>
  <c r="G300"/>
  <c r="G299"/>
  <c r="G298"/>
  <c r="B298"/>
  <c r="B299" s="1"/>
  <c r="B300" s="1"/>
  <c r="B301" s="1"/>
  <c r="G296"/>
  <c r="G295"/>
  <c r="G294"/>
  <c r="G293"/>
  <c r="G292"/>
  <c r="B292"/>
  <c r="B293" s="1"/>
  <c r="B294" s="1"/>
  <c r="B295" s="1"/>
  <c r="G291"/>
  <c r="G290"/>
  <c r="G289"/>
  <c r="G288"/>
  <c r="G287"/>
  <c r="G286"/>
  <c r="B286"/>
  <c r="B287" s="1"/>
  <c r="B288" s="1"/>
  <c r="B289" s="1"/>
  <c r="G284"/>
  <c r="G283"/>
  <c r="G282"/>
  <c r="G281"/>
  <c r="G280"/>
  <c r="G279"/>
  <c r="B279"/>
  <c r="B280" s="1"/>
  <c r="B281" s="1"/>
  <c r="B282" s="1"/>
  <c r="B283" s="1"/>
  <c r="G278"/>
  <c r="G277"/>
  <c r="G276"/>
  <c r="G275"/>
  <c r="B275"/>
  <c r="B276" s="1"/>
  <c r="G272"/>
  <c r="G271"/>
  <c r="G270"/>
  <c r="B270"/>
  <c r="B271" s="1"/>
  <c r="G268"/>
  <c r="G267"/>
  <c r="G266"/>
  <c r="G265"/>
  <c r="G264"/>
  <c r="G263"/>
  <c r="G262"/>
  <c r="B262"/>
  <c r="B263" s="1"/>
  <c r="B264" s="1"/>
  <c r="B265" s="1"/>
  <c r="B266" s="1"/>
  <c r="B267" s="1"/>
  <c r="G260"/>
  <c r="G259"/>
  <c r="G258"/>
  <c r="G257"/>
  <c r="G256"/>
  <c r="G255"/>
  <c r="G254"/>
  <c r="B254"/>
  <c r="B255" s="1"/>
  <c r="B256" s="1"/>
  <c r="B257" s="1"/>
  <c r="B258" s="1"/>
  <c r="B259" s="1"/>
  <c r="G252"/>
  <c r="G251"/>
  <c r="G250"/>
  <c r="G249"/>
  <c r="G248"/>
  <c r="G247"/>
  <c r="B247"/>
  <c r="B248" s="1"/>
  <c r="B249" s="1"/>
  <c r="B250" s="1"/>
  <c r="B251" s="1"/>
  <c r="G245"/>
  <c r="G244"/>
  <c r="G243"/>
  <c r="G242"/>
  <c r="G241"/>
  <c r="B241"/>
  <c r="B242" s="1"/>
  <c r="B243" s="1"/>
  <c r="B244" s="1"/>
  <c r="G239"/>
  <c r="G238"/>
  <c r="G237"/>
  <c r="G236"/>
  <c r="G235"/>
  <c r="G234"/>
  <c r="G233"/>
  <c r="G232"/>
  <c r="B232"/>
  <c r="B233" s="1"/>
  <c r="B234" s="1"/>
  <c r="B235" s="1"/>
  <c r="B236" s="1"/>
  <c r="B237" s="1"/>
  <c r="B238" s="1"/>
  <c r="G231"/>
  <c r="B231"/>
  <c r="G229"/>
  <c r="G228"/>
  <c r="G227"/>
  <c r="G226"/>
  <c r="G225"/>
  <c r="G224"/>
  <c r="G223"/>
  <c r="B223"/>
  <c r="B224" s="1"/>
  <c r="B225" s="1"/>
  <c r="B226" s="1"/>
  <c r="B227" s="1"/>
  <c r="B228" s="1"/>
  <c r="G221"/>
  <c r="G220"/>
  <c r="B220"/>
  <c r="G219"/>
  <c r="B219"/>
  <c r="G217"/>
  <c r="G216"/>
  <c r="G215"/>
  <c r="G214"/>
  <c r="G213"/>
  <c r="G212"/>
  <c r="G211"/>
  <c r="B211"/>
  <c r="B212" s="1"/>
  <c r="B213" s="1"/>
  <c r="B214" s="1"/>
  <c r="B215" s="1"/>
  <c r="B216" s="1"/>
  <c r="G209"/>
  <c r="G208"/>
  <c r="G207"/>
  <c r="G206"/>
  <c r="G205"/>
  <c r="G204"/>
  <c r="B204"/>
  <c r="B205" s="1"/>
  <c r="B206" s="1"/>
  <c r="B207" s="1"/>
  <c r="B208" s="1"/>
  <c r="G202"/>
  <c r="G201"/>
  <c r="G200"/>
  <c r="G199"/>
  <c r="B199"/>
  <c r="B200" s="1"/>
  <c r="B201" s="1"/>
  <c r="G195"/>
  <c r="G194"/>
  <c r="G193"/>
  <c r="G192"/>
  <c r="G191"/>
  <c r="G190"/>
  <c r="G189"/>
  <c r="G188"/>
  <c r="G187"/>
  <c r="G186"/>
  <c r="G185"/>
  <c r="G184"/>
  <c r="B184"/>
  <c r="B185" s="1"/>
  <c r="B186" s="1"/>
  <c r="B187" s="1"/>
  <c r="B188" s="1"/>
  <c r="B189" s="1"/>
  <c r="B190" s="1"/>
  <c r="B191" s="1"/>
  <c r="B192" s="1"/>
  <c r="B193" s="1"/>
  <c r="B194" s="1"/>
  <c r="G183"/>
  <c r="G182"/>
  <c r="G181"/>
  <c r="G180"/>
  <c r="G179"/>
  <c r="G178"/>
  <c r="G177"/>
  <c r="G176"/>
  <c r="G175"/>
  <c r="G174"/>
  <c r="G173"/>
  <c r="G172"/>
  <c r="B172"/>
  <c r="B173" s="1"/>
  <c r="B174" s="1"/>
  <c r="B175" s="1"/>
  <c r="B176" s="1"/>
  <c r="B177" s="1"/>
  <c r="B178" s="1"/>
  <c r="B179" s="1"/>
  <c r="B180" s="1"/>
  <c r="B181" s="1"/>
  <c r="G171"/>
  <c r="G170"/>
  <c r="G169"/>
  <c r="G168"/>
  <c r="G167"/>
  <c r="G166"/>
  <c r="G165"/>
  <c r="G164"/>
  <c r="G163"/>
  <c r="G162"/>
  <c r="G161"/>
  <c r="G160"/>
  <c r="G159"/>
  <c r="G158"/>
  <c r="G157"/>
  <c r="G156"/>
  <c r="G155"/>
  <c r="G154"/>
  <c r="G153"/>
  <c r="B153"/>
  <c r="B154" s="1"/>
  <c r="B155" s="1"/>
  <c r="B156" s="1"/>
  <c r="B157" s="1"/>
  <c r="B158" s="1"/>
  <c r="B159" s="1"/>
  <c r="B160" s="1"/>
  <c r="B161" s="1"/>
  <c r="B162" s="1"/>
  <c r="B163" s="1"/>
  <c r="B164" s="1"/>
  <c r="B165" s="1"/>
  <c r="B166" s="1"/>
  <c r="B167" s="1"/>
  <c r="B168" s="1"/>
  <c r="B169" s="1"/>
  <c r="G152"/>
  <c r="B152"/>
  <c r="G151"/>
  <c r="G150"/>
  <c r="G149"/>
  <c r="G148"/>
  <c r="G147"/>
  <c r="G146"/>
  <c r="G145"/>
  <c r="G144"/>
  <c r="G143"/>
  <c r="G142"/>
  <c r="G141"/>
  <c r="G140"/>
  <c r="G139"/>
  <c r="G138"/>
  <c r="G137"/>
  <c r="G136"/>
  <c r="G135"/>
  <c r="G134"/>
  <c r="G133"/>
  <c r="G132"/>
  <c r="G131"/>
  <c r="G130"/>
  <c r="G129"/>
  <c r="G128"/>
  <c r="G127"/>
  <c r="G126"/>
  <c r="G125"/>
  <c r="G124"/>
  <c r="G123"/>
  <c r="G122"/>
  <c r="G121"/>
  <c r="G120"/>
  <c r="G119"/>
  <c r="G118"/>
  <c r="G117"/>
  <c r="G116"/>
  <c r="G115"/>
  <c r="G114"/>
  <c r="G113"/>
  <c r="G112"/>
  <c r="G111"/>
  <c r="G110"/>
  <c r="G109"/>
  <c r="G108"/>
  <c r="G107"/>
  <c r="G106"/>
  <c r="G105"/>
  <c r="B105"/>
  <c r="B106" s="1"/>
  <c r="B107" s="1"/>
  <c r="B108" s="1"/>
  <c r="B109" s="1"/>
  <c r="B110" s="1"/>
  <c r="B111" s="1"/>
  <c r="B112" s="1"/>
  <c r="B113" s="1"/>
  <c r="B114" s="1"/>
  <c r="B115" s="1"/>
  <c r="B116" s="1"/>
  <c r="B117" s="1"/>
  <c r="B118" s="1"/>
  <c r="B119" s="1"/>
  <c r="B120" s="1"/>
  <c r="B121" s="1"/>
  <c r="B122" s="1"/>
  <c r="B123" s="1"/>
  <c r="B124" s="1"/>
  <c r="B125" s="1"/>
  <c r="B126" s="1"/>
  <c r="B127" s="1"/>
  <c r="B128" s="1"/>
  <c r="B129" s="1"/>
  <c r="B130" s="1"/>
  <c r="B131" s="1"/>
  <c r="B132" s="1"/>
  <c r="B133" s="1"/>
  <c r="B134" s="1"/>
  <c r="B135" s="1"/>
  <c r="B136" s="1"/>
  <c r="B137" s="1"/>
  <c r="B138" s="1"/>
  <c r="B139" s="1"/>
  <c r="B140" s="1"/>
  <c r="B141" s="1"/>
  <c r="B142" s="1"/>
  <c r="B143" s="1"/>
  <c r="B144" s="1"/>
  <c r="B145" s="1"/>
  <c r="B146" s="1"/>
  <c r="B147" s="1"/>
  <c r="B148" s="1"/>
  <c r="B149" s="1"/>
  <c r="G104"/>
  <c r="G102"/>
  <c r="G101"/>
  <c r="G100"/>
  <c r="G99"/>
  <c r="G98"/>
  <c r="G97"/>
  <c r="G96"/>
  <c r="G95"/>
  <c r="G94"/>
  <c r="G93"/>
  <c r="G92"/>
  <c r="G91"/>
  <c r="B91"/>
  <c r="B92" s="1"/>
  <c r="B93" s="1"/>
  <c r="B94" s="1"/>
  <c r="B95" s="1"/>
  <c r="B96" s="1"/>
  <c r="B97" s="1"/>
  <c r="B98" s="1"/>
  <c r="B99" s="1"/>
  <c r="B100" s="1"/>
  <c r="B101" s="1"/>
  <c r="B102" s="1"/>
  <c r="G90"/>
  <c r="G89"/>
  <c r="G88"/>
  <c r="G87"/>
  <c r="G86"/>
  <c r="G85"/>
  <c r="G84"/>
  <c r="G83"/>
  <c r="G82"/>
  <c r="G81"/>
  <c r="G80"/>
  <c r="G79"/>
  <c r="G78"/>
  <c r="G77"/>
  <c r="G76"/>
  <c r="G75"/>
  <c r="G74"/>
  <c r="G73"/>
  <c r="G72"/>
  <c r="G71"/>
  <c r="G70"/>
  <c r="G69"/>
  <c r="G68"/>
  <c r="G67"/>
  <c r="B67"/>
  <c r="B68" s="1"/>
  <c r="B69" s="1"/>
  <c r="B70" s="1"/>
  <c r="B71" s="1"/>
  <c r="B72" s="1"/>
  <c r="B73" s="1"/>
  <c r="B74" s="1"/>
  <c r="B75" s="1"/>
  <c r="B76" s="1"/>
  <c r="B77" s="1"/>
  <c r="B78" s="1"/>
  <c r="B79" s="1"/>
  <c r="B80" s="1"/>
  <c r="B81" s="1"/>
  <c r="B82" s="1"/>
  <c r="B83" s="1"/>
  <c r="B84" s="1"/>
  <c r="B85" s="1"/>
  <c r="B86" s="1"/>
  <c r="B87" s="1"/>
  <c r="B88" s="1"/>
  <c r="G66"/>
  <c r="G65"/>
  <c r="G64"/>
  <c r="G63"/>
  <c r="G62"/>
  <c r="G61"/>
  <c r="G60"/>
  <c r="G59"/>
  <c r="G58"/>
  <c r="G57"/>
  <c r="G56"/>
  <c r="G55"/>
  <c r="G54"/>
  <c r="B54"/>
  <c r="B55" s="1"/>
  <c r="B56" s="1"/>
  <c r="B57" s="1"/>
  <c r="B58" s="1"/>
  <c r="B59" s="1"/>
  <c r="B60" s="1"/>
  <c r="B61" s="1"/>
  <c r="B62" s="1"/>
  <c r="B63" s="1"/>
  <c r="B64" s="1"/>
  <c r="G53"/>
  <c r="G52"/>
  <c r="G51"/>
  <c r="G50"/>
  <c r="G49"/>
  <c r="G48"/>
  <c r="G47"/>
  <c r="G46"/>
  <c r="G45"/>
  <c r="G44"/>
  <c r="G43"/>
  <c r="G42"/>
  <c r="G41"/>
  <c r="G40"/>
  <c r="G39"/>
  <c r="G38"/>
  <c r="G37"/>
  <c r="G36"/>
  <c r="G35"/>
  <c r="G34"/>
  <c r="G33"/>
  <c r="G32"/>
  <c r="G31"/>
  <c r="G30"/>
  <c r="G29"/>
  <c r="G28"/>
  <c r="G27"/>
  <c r="G26"/>
  <c r="G25"/>
  <c r="G24"/>
  <c r="G23"/>
  <c r="G22"/>
  <c r="G21"/>
  <c r="G20"/>
  <c r="G19"/>
  <c r="G18"/>
  <c r="G17"/>
  <c r="G16"/>
  <c r="G15"/>
  <c r="B15"/>
  <c r="B16" s="1"/>
  <c r="B17" s="1"/>
  <c r="B18" s="1"/>
  <c r="B19" s="1"/>
  <c r="B20" s="1"/>
  <c r="B21" s="1"/>
  <c r="B22" s="1"/>
  <c r="B23" s="1"/>
  <c r="B24" s="1"/>
  <c r="B25" s="1"/>
  <c r="B26" s="1"/>
  <c r="B27" s="1"/>
  <c r="B28" s="1"/>
  <c r="B29" s="1"/>
  <c r="B30" s="1"/>
  <c r="B31" s="1"/>
  <c r="B32" s="1"/>
  <c r="B33" s="1"/>
  <c r="B34" s="1"/>
  <c r="B35" s="1"/>
  <c r="B36" s="1"/>
  <c r="B37" s="1"/>
  <c r="B38" s="1"/>
  <c r="B39" s="1"/>
  <c r="B40" s="1"/>
  <c r="B41" s="1"/>
  <c r="B42" s="1"/>
  <c r="B43" s="1"/>
  <c r="B44" s="1"/>
  <c r="B45" s="1"/>
  <c r="B46" s="1"/>
  <c r="B47" s="1"/>
  <c r="B48" s="1"/>
  <c r="B49" s="1"/>
  <c r="B50" s="1"/>
  <c r="B51" s="1"/>
  <c r="G14"/>
  <c r="G13"/>
  <c r="G105" i="57"/>
  <c r="G104"/>
  <c r="G103"/>
  <c r="D102"/>
  <c r="G102" s="1"/>
  <c r="G101"/>
  <c r="G100"/>
  <c r="G99"/>
  <c r="G106" s="1"/>
  <c r="B99"/>
  <c r="B100" s="1"/>
  <c r="B101" s="1"/>
  <c r="B102" s="1"/>
  <c r="B103" s="1"/>
  <c r="B104" s="1"/>
  <c r="B105" s="1"/>
  <c r="B106" s="1"/>
  <c r="G98"/>
  <c r="G96"/>
  <c r="G95"/>
  <c r="G94"/>
  <c r="G93"/>
  <c r="G92"/>
  <c r="G91"/>
  <c r="G90"/>
  <c r="G89"/>
  <c r="G88"/>
  <c r="G87"/>
  <c r="G86"/>
  <c r="B86"/>
  <c r="B87" s="1"/>
  <c r="B88" s="1"/>
  <c r="B89" s="1"/>
  <c r="B90" s="1"/>
  <c r="B91" s="1"/>
  <c r="B92" s="1"/>
  <c r="B93" s="1"/>
  <c r="B94" s="1"/>
  <c r="B95" s="1"/>
  <c r="B96" s="1"/>
  <c r="G84"/>
  <c r="G83"/>
  <c r="G82"/>
  <c r="G81"/>
  <c r="G80"/>
  <c r="G79"/>
  <c r="G78"/>
  <c r="G77"/>
  <c r="G76"/>
  <c r="G75"/>
  <c r="G74"/>
  <c r="G73"/>
  <c r="G72"/>
  <c r="G71"/>
  <c r="G70"/>
  <c r="G69"/>
  <c r="G68"/>
  <c r="G67"/>
  <c r="G66"/>
  <c r="G64"/>
  <c r="G63"/>
  <c r="G62"/>
  <c r="G61"/>
  <c r="G60"/>
  <c r="G59"/>
  <c r="G58"/>
  <c r="G57"/>
  <c r="G56"/>
  <c r="G55"/>
  <c r="G54"/>
  <c r="G53"/>
  <c r="G52"/>
  <c r="G51"/>
  <c r="G50"/>
  <c r="G48"/>
  <c r="G47"/>
  <c r="G46"/>
  <c r="G45"/>
  <c r="G44"/>
  <c r="G43"/>
  <c r="G42"/>
  <c r="G41"/>
  <c r="G40"/>
  <c r="G39"/>
  <c r="G38"/>
  <c r="G37"/>
  <c r="G36"/>
  <c r="G35"/>
  <c r="G34"/>
  <c r="G33"/>
  <c r="G32"/>
  <c r="G31"/>
  <c r="G30"/>
  <c r="G29"/>
  <c r="B28"/>
  <c r="B49" s="1"/>
  <c r="G27"/>
  <c r="G26"/>
  <c r="G25"/>
  <c r="G24"/>
  <c r="G23"/>
  <c r="G22"/>
  <c r="G21"/>
  <c r="G20"/>
  <c r="G19"/>
  <c r="G18"/>
  <c r="G17"/>
  <c r="G16"/>
  <c r="G15"/>
  <c r="G14"/>
  <c r="G13"/>
  <c r="B13"/>
  <c r="B14" s="1"/>
  <c r="B15" s="1"/>
  <c r="B16" s="1"/>
  <c r="B17" s="1"/>
  <c r="B18" s="1"/>
  <c r="B19" s="1"/>
  <c r="B20" s="1"/>
  <c r="B21" s="1"/>
  <c r="B22" s="1"/>
  <c r="B23" s="1"/>
  <c r="B24" s="1"/>
  <c r="B25" s="1"/>
  <c r="B26" s="1"/>
  <c r="B656" i="59" l="1"/>
  <c r="B647"/>
  <c r="B648" s="1"/>
  <c r="B649" s="1"/>
  <c r="B650" s="1"/>
  <c r="B651" s="1"/>
  <c r="B652" s="1"/>
  <c r="B653" s="1"/>
  <c r="B654" s="1"/>
  <c r="B62" i="60"/>
  <c r="B63" s="1"/>
  <c r="B64" s="1"/>
  <c r="B65" s="1"/>
  <c r="B66" s="1"/>
  <c r="B67" s="1"/>
  <c r="B68" s="1"/>
  <c r="B69" s="1"/>
  <c r="B70" s="1"/>
  <c r="B71" s="1"/>
  <c r="B72" s="1"/>
  <c r="H25" i="61"/>
  <c r="H27" s="1"/>
  <c r="G34" s="1"/>
  <c r="H395" i="58"/>
  <c r="H464"/>
  <c r="H557"/>
  <c r="H564"/>
  <c r="H656"/>
  <c r="H957"/>
  <c r="H984"/>
  <c r="H388"/>
  <c r="H125" i="59"/>
  <c r="H142"/>
  <c r="H190"/>
  <c r="H243"/>
  <c r="H310"/>
  <c r="H359"/>
  <c r="H381"/>
  <c r="H397"/>
  <c r="H461"/>
  <c r="H499"/>
  <c r="H555"/>
  <c r="H575"/>
  <c r="H172" i="60"/>
  <c r="H209"/>
  <c r="H217"/>
  <c r="H136"/>
  <c r="H148"/>
  <c r="H160"/>
  <c r="H232"/>
  <c r="H73"/>
  <c r="H107"/>
  <c r="H124"/>
  <c r="H449" i="59"/>
  <c r="H489"/>
  <c r="H510"/>
  <c r="H527"/>
  <c r="H625"/>
  <c r="H663"/>
  <c r="H673"/>
  <c r="H89" i="58"/>
  <c r="H284"/>
  <c r="H290"/>
  <c r="H336"/>
  <c r="H459"/>
  <c r="H321"/>
  <c r="H239"/>
  <c r="H854"/>
  <c r="H944"/>
  <c r="H27" i="57"/>
  <c r="H84"/>
  <c r="H109" s="1"/>
  <c r="H97"/>
  <c r="H64"/>
  <c r="H48"/>
  <c r="H103" i="58"/>
  <c r="H687"/>
  <c r="H52"/>
  <c r="H65"/>
  <c r="H61" i="60"/>
  <c r="H234" s="1"/>
  <c r="H82"/>
  <c r="H418" i="59"/>
  <c r="H479"/>
  <c r="H615"/>
  <c r="H680"/>
  <c r="H156"/>
  <c r="H176"/>
  <c r="H300"/>
  <c r="H319"/>
  <c r="H428"/>
  <c r="H47"/>
  <c r="H82"/>
  <c r="H117"/>
  <c r="H207"/>
  <c r="H233"/>
  <c r="H256"/>
  <c r="H333"/>
  <c r="H369"/>
  <c r="H545"/>
  <c r="H565"/>
  <c r="H689"/>
  <c r="H166"/>
  <c r="H223"/>
  <c r="H272"/>
  <c r="H290"/>
  <c r="H438"/>
  <c r="H975" i="58"/>
  <c r="H966"/>
  <c r="H440"/>
  <c r="H912"/>
  <c r="H347"/>
  <c r="H611"/>
  <c r="H777"/>
  <c r="H783"/>
  <c r="H803"/>
  <c r="H819"/>
  <c r="H827"/>
  <c r="H850"/>
  <c r="H749"/>
  <c r="H764"/>
  <c r="H842"/>
  <c r="H195"/>
  <c r="H308"/>
  <c r="H878"/>
  <c r="H217"/>
  <c r="H221"/>
  <c r="H245"/>
  <c r="H496"/>
  <c r="H518"/>
  <c r="H534"/>
  <c r="H592"/>
  <c r="H710"/>
  <c r="H724"/>
  <c r="H740"/>
  <c r="H903"/>
  <c r="H343"/>
  <c r="H472"/>
  <c r="H596"/>
  <c r="H908"/>
  <c r="H268"/>
  <c r="H272"/>
  <c r="H315"/>
  <c r="H378"/>
  <c r="H419"/>
  <c r="H487"/>
  <c r="H527"/>
  <c r="H549"/>
  <c r="H571"/>
  <c r="H638"/>
  <c r="H664"/>
  <c r="H673"/>
  <c r="H699"/>
  <c r="H729"/>
  <c r="H745"/>
  <c r="H760"/>
  <c r="H796"/>
  <c r="H808"/>
  <c r="H832"/>
  <c r="H930"/>
  <c r="H170"/>
  <c r="H202"/>
  <c r="H252"/>
  <c r="H277"/>
  <c r="H302"/>
  <c r="H329"/>
  <c r="H351"/>
  <c r="H355"/>
  <c r="H428"/>
  <c r="H455"/>
  <c r="H542"/>
  <c r="H735"/>
  <c r="H768"/>
  <c r="H773"/>
  <c r="H791"/>
  <c r="H813"/>
  <c r="H837"/>
  <c r="H868"/>
  <c r="H887"/>
  <c r="H923"/>
  <c r="H150"/>
  <c r="H209"/>
  <c r="H229"/>
  <c r="H296"/>
  <c r="H361"/>
  <c r="H368"/>
  <c r="H405"/>
  <c r="H433"/>
  <c r="H447"/>
  <c r="H506"/>
  <c r="H585"/>
  <c r="H619"/>
  <c r="H677"/>
  <c r="H719"/>
  <c r="H755"/>
  <c r="H861"/>
  <c r="H894"/>
  <c r="H916"/>
  <c r="H939"/>
  <c r="H182"/>
  <c r="H260"/>
  <c r="H413"/>
  <c r="H478"/>
  <c r="H578"/>
  <c r="H601"/>
  <c r="H627"/>
  <c r="H632"/>
  <c r="H648"/>
  <c r="H846"/>
  <c r="H873"/>
  <c r="B50" i="57"/>
  <c r="B51" s="1"/>
  <c r="B52" s="1"/>
  <c r="B53" s="1"/>
  <c r="B54" s="1"/>
  <c r="B55" s="1"/>
  <c r="B56" s="1"/>
  <c r="B57" s="1"/>
  <c r="B58" s="1"/>
  <c r="B59" s="1"/>
  <c r="B60" s="1"/>
  <c r="B61" s="1"/>
  <c r="B63" s="1"/>
  <c r="B62" s="1"/>
  <c r="B65"/>
  <c r="B66" s="1"/>
  <c r="B67" s="1"/>
  <c r="B68" s="1"/>
  <c r="B69" s="1"/>
  <c r="B70" s="1"/>
  <c r="B71" s="1"/>
  <c r="B72" s="1"/>
  <c r="B73" s="1"/>
  <c r="B74" s="1"/>
  <c r="B75" s="1"/>
  <c r="B76" s="1"/>
  <c r="B77" s="1"/>
  <c r="B78" s="1"/>
  <c r="B79" s="1"/>
  <c r="B80" s="1"/>
  <c r="B81" s="1"/>
  <c r="B82" s="1"/>
  <c r="B83" s="1"/>
  <c r="B29"/>
  <c r="B30" s="1"/>
  <c r="B31" s="1"/>
  <c r="B32" s="1"/>
  <c r="B33" s="1"/>
  <c r="B34" s="1"/>
  <c r="B35" s="1"/>
  <c r="B36" s="1"/>
  <c r="B37" s="1"/>
  <c r="B38" s="1"/>
  <c r="B39" s="1"/>
  <c r="B40" s="1"/>
  <c r="B41" s="1"/>
  <c r="B42" s="1"/>
  <c r="B43" s="1"/>
  <c r="B44" s="1"/>
  <c r="B45" s="1"/>
  <c r="B46" s="1"/>
  <c r="B47" s="1"/>
  <c r="H107"/>
  <c r="B118" i="59"/>
  <c r="B84"/>
  <c r="B85" s="1"/>
  <c r="B86" s="1"/>
  <c r="B87" s="1"/>
  <c r="B88" s="1"/>
  <c r="B89" s="1"/>
  <c r="B90" s="1"/>
  <c r="B91" s="1"/>
  <c r="B92" s="1"/>
  <c r="B93" s="1"/>
  <c r="B94" s="1"/>
  <c r="B95" s="1"/>
  <c r="B96" s="1"/>
  <c r="B97" s="1"/>
  <c r="B98" s="1"/>
  <c r="B99" s="1"/>
  <c r="B100" s="1"/>
  <c r="B101" s="1"/>
  <c r="B102" s="1"/>
  <c r="B103" s="1"/>
  <c r="B104" s="1"/>
  <c r="B105" s="1"/>
  <c r="B106" s="1"/>
  <c r="B107" s="1"/>
  <c r="B108" s="1"/>
  <c r="B109" s="1"/>
  <c r="B110" s="1"/>
  <c r="B111" s="1"/>
  <c r="B112" s="1"/>
  <c r="B113" s="1"/>
  <c r="B114" s="1"/>
  <c r="B115" s="1"/>
  <c r="B116" s="1"/>
  <c r="H349"/>
  <c r="H588"/>
  <c r="H635"/>
  <c r="H605"/>
  <c r="H645"/>
  <c r="B657"/>
  <c r="B658" s="1"/>
  <c r="B664"/>
  <c r="B665" s="1"/>
  <c r="B666" s="1"/>
  <c r="B667" s="1"/>
  <c r="B668" s="1"/>
  <c r="B669" s="1"/>
  <c r="B670" s="1"/>
  <c r="B671" s="1"/>
  <c r="B672" s="1"/>
  <c r="H655"/>
  <c r="G38" i="61"/>
  <c r="G37"/>
  <c r="G35"/>
  <c r="B993" i="53"/>
  <c r="B994" s="1"/>
  <c r="B995" s="1"/>
  <c r="B996" s="1"/>
  <c r="B997" s="1"/>
  <c r="B998" s="1"/>
  <c r="B999" s="1"/>
  <c r="G250" i="55"/>
  <c r="G249"/>
  <c r="G248"/>
  <c r="G247"/>
  <c r="D241"/>
  <c r="G240"/>
  <c r="D238"/>
  <c r="G32" i="61" l="1"/>
  <c r="G44"/>
  <c r="G36"/>
  <c r="G30"/>
  <c r="G33"/>
  <c r="G243" i="60"/>
  <c r="G245"/>
  <c r="G244"/>
  <c r="G251"/>
  <c r="G242"/>
  <c r="G239"/>
  <c r="G237"/>
  <c r="G238" s="1"/>
  <c r="G240"/>
  <c r="G241"/>
  <c r="H692" i="59"/>
  <c r="G700" s="1"/>
  <c r="H986" i="58"/>
  <c r="B659" i="59"/>
  <c r="B660" s="1"/>
  <c r="B661" s="1"/>
  <c r="B662" s="1"/>
  <c r="B674"/>
  <c r="B675" s="1"/>
  <c r="G120" i="57"/>
  <c r="G116"/>
  <c r="G112"/>
  <c r="G126"/>
  <c r="G119"/>
  <c r="G115"/>
  <c r="G118"/>
  <c r="G114"/>
  <c r="G117"/>
  <c r="G31" i="61"/>
  <c r="H40" s="1"/>
  <c r="H42" s="1"/>
  <c r="H46" s="1"/>
  <c r="E13" i="56" s="1"/>
  <c r="B126" i="59"/>
  <c r="B119"/>
  <c r="B120" s="1"/>
  <c r="B121" s="1"/>
  <c r="B122" s="1"/>
  <c r="B123" s="1"/>
  <c r="B124" s="1"/>
  <c r="B2" i="55"/>
  <c r="B2" i="53"/>
  <c r="H247" i="60" l="1"/>
  <c r="H249" s="1"/>
  <c r="H253" s="1"/>
  <c r="E10" i="56" s="1"/>
  <c r="B3" i="58"/>
  <c r="B3" i="59" s="1"/>
  <c r="B3" i="57"/>
  <c r="B3" i="61" s="1"/>
  <c r="G695" i="59"/>
  <c r="G696" s="1"/>
  <c r="G698"/>
  <c r="G699"/>
  <c r="G702"/>
  <c r="G703"/>
  <c r="G701"/>
  <c r="G697"/>
  <c r="G709"/>
  <c r="G989" i="58"/>
  <c r="G990" s="1"/>
  <c r="G991"/>
  <c r="G997"/>
  <c r="G994"/>
  <c r="G992"/>
  <c r="G995"/>
  <c r="G993"/>
  <c r="G996"/>
  <c r="G1003"/>
  <c r="B143" i="59"/>
  <c r="B127"/>
  <c r="B128" s="1"/>
  <c r="B129" s="1"/>
  <c r="B130" s="1"/>
  <c r="B131" s="1"/>
  <c r="B132" s="1"/>
  <c r="B133" s="1"/>
  <c r="B134" s="1"/>
  <c r="B135" s="1"/>
  <c r="B136" s="1"/>
  <c r="B137" s="1"/>
  <c r="B138" s="1"/>
  <c r="B139" s="1"/>
  <c r="B140" s="1"/>
  <c r="B141" s="1"/>
  <c r="G113" i="57"/>
  <c r="H122" s="1"/>
  <c r="H124" s="1"/>
  <c r="H128" s="1"/>
  <c r="E7" i="56" s="1"/>
  <c r="B677" i="59"/>
  <c r="B679" s="1"/>
  <c r="B676"/>
  <c r="B678" s="1"/>
  <c r="C12" i="56"/>
  <c r="B12"/>
  <c r="C11"/>
  <c r="B11"/>
  <c r="L9"/>
  <c r="M9" s="1"/>
  <c r="M7"/>
  <c r="L7"/>
  <c r="L5"/>
  <c r="M5" s="1"/>
  <c r="D277" i="55"/>
  <c r="G277" s="1"/>
  <c r="G276"/>
  <c r="D275"/>
  <c r="G274"/>
  <c r="G272"/>
  <c r="G269"/>
  <c r="G268"/>
  <c r="G267"/>
  <c r="G265"/>
  <c r="G264"/>
  <c r="G263"/>
  <c r="G261"/>
  <c r="G260"/>
  <c r="G259"/>
  <c r="G258"/>
  <c r="G257"/>
  <c r="G256"/>
  <c r="G255"/>
  <c r="G254"/>
  <c r="G253"/>
  <c r="G252"/>
  <c r="G251"/>
  <c r="G246"/>
  <c r="G245"/>
  <c r="G244"/>
  <c r="G243"/>
  <c r="G242"/>
  <c r="G241"/>
  <c r="G239"/>
  <c r="G238"/>
  <c r="G237"/>
  <c r="D236"/>
  <c r="G236" s="1"/>
  <c r="G235"/>
  <c r="G234"/>
  <c r="G233"/>
  <c r="G232"/>
  <c r="G231"/>
  <c r="G230"/>
  <c r="G229"/>
  <c r="G228"/>
  <c r="G227"/>
  <c r="G226"/>
  <c r="G225"/>
  <c r="G224"/>
  <c r="G223"/>
  <c r="G222"/>
  <c r="G221"/>
  <c r="G220"/>
  <c r="G219"/>
  <c r="G218"/>
  <c r="G217"/>
  <c r="G216"/>
  <c r="G215"/>
  <c r="G214"/>
  <c r="G213"/>
  <c r="G212"/>
  <c r="G211"/>
  <c r="G210"/>
  <c r="G209"/>
  <c r="G208"/>
  <c r="G207"/>
  <c r="G206"/>
  <c r="G205"/>
  <c r="G204"/>
  <c r="G203"/>
  <c r="G202"/>
  <c r="G201"/>
  <c r="G200"/>
  <c r="G199"/>
  <c r="G198"/>
  <c r="G197"/>
  <c r="G196"/>
  <c r="G195"/>
  <c r="G194"/>
  <c r="G193"/>
  <c r="G192"/>
  <c r="G191"/>
  <c r="G190"/>
  <c r="G189"/>
  <c r="G188"/>
  <c r="G187"/>
  <c r="G186"/>
  <c r="G185"/>
  <c r="G184"/>
  <c r="G183"/>
  <c r="G182"/>
  <c r="G181"/>
  <c r="G180"/>
  <c r="G178"/>
  <c r="G177"/>
  <c r="G176"/>
  <c r="G175"/>
  <c r="G174"/>
  <c r="G173"/>
  <c r="G172"/>
  <c r="G171"/>
  <c r="G170"/>
  <c r="G168"/>
  <c r="G167"/>
  <c r="G166"/>
  <c r="G165"/>
  <c r="G164"/>
  <c r="G163"/>
  <c r="G162"/>
  <c r="G161"/>
  <c r="G160"/>
  <c r="G159"/>
  <c r="G158"/>
  <c r="G157"/>
  <c r="G156"/>
  <c r="G155"/>
  <c r="G154"/>
  <c r="G153"/>
  <c r="G152"/>
  <c r="G151"/>
  <c r="B151"/>
  <c r="B153" s="1"/>
  <c r="B156" s="1"/>
  <c r="B158" s="1"/>
  <c r="B160" s="1"/>
  <c r="B163" s="1"/>
  <c r="B164" s="1"/>
  <c r="B166" s="1"/>
  <c r="B168" s="1"/>
  <c r="B169" s="1"/>
  <c r="B171" s="1"/>
  <c r="B174" s="1"/>
  <c r="B176" s="1"/>
  <c r="B178" s="1"/>
  <c r="B179" s="1"/>
  <c r="B180" s="1"/>
  <c r="B182" s="1"/>
  <c r="B184" s="1"/>
  <c r="B186" s="1"/>
  <c r="B189" s="1"/>
  <c r="B190" s="1"/>
  <c r="B192" s="1"/>
  <c r="B194" s="1"/>
  <c r="B195" s="1"/>
  <c r="B197" s="1"/>
  <c r="B199" s="1"/>
  <c r="B200" s="1"/>
  <c r="B201" s="1"/>
  <c r="B202" s="1"/>
  <c r="B203" s="1"/>
  <c r="B204" s="1"/>
  <c r="B205" s="1"/>
  <c r="B206" s="1"/>
  <c r="B207" s="1"/>
  <c r="B208" s="1"/>
  <c r="B209" s="1"/>
  <c r="B210" s="1"/>
  <c r="B212" s="1"/>
  <c r="B213" s="1"/>
  <c r="B214" s="1"/>
  <c r="B215" s="1"/>
  <c r="B216" s="1"/>
  <c r="B217" s="1"/>
  <c r="B218" s="1"/>
  <c r="B220" s="1"/>
  <c r="B221" s="1"/>
  <c r="B222" s="1"/>
  <c r="B224" s="1"/>
  <c r="B225" s="1"/>
  <c r="B226" s="1"/>
  <c r="B227" s="1"/>
  <c r="B228" s="1"/>
  <c r="B229" s="1"/>
  <c r="B230" s="1"/>
  <c r="B231" s="1"/>
  <c r="B232" s="1"/>
  <c r="B234" s="1"/>
  <c r="B235" s="1"/>
  <c r="B236" s="1"/>
  <c r="B238" s="1"/>
  <c r="B239" s="1"/>
  <c r="G150"/>
  <c r="G149"/>
  <c r="G147"/>
  <c r="G146"/>
  <c r="G145"/>
  <c r="G144"/>
  <c r="G143"/>
  <c r="G142"/>
  <c r="G140"/>
  <c r="G139"/>
  <c r="G138"/>
  <c r="G137"/>
  <c r="G136"/>
  <c r="G135"/>
  <c r="G134"/>
  <c r="G132"/>
  <c r="G131"/>
  <c r="G130"/>
  <c r="G129"/>
  <c r="G128"/>
  <c r="G127"/>
  <c r="G126"/>
  <c r="G125"/>
  <c r="G124"/>
  <c r="G123"/>
  <c r="G122"/>
  <c r="G121"/>
  <c r="G120"/>
  <c r="G119"/>
  <c r="G118"/>
  <c r="G117"/>
  <c r="G116"/>
  <c r="G115"/>
  <c r="G114"/>
  <c r="G113"/>
  <c r="G112"/>
  <c r="G111"/>
  <c r="D110"/>
  <c r="D109"/>
  <c r="G108"/>
  <c r="G107"/>
  <c r="G106"/>
  <c r="G105"/>
  <c r="G104"/>
  <c r="G103"/>
  <c r="G102"/>
  <c r="G101"/>
  <c r="G100"/>
  <c r="G99"/>
  <c r="G98"/>
  <c r="G97"/>
  <c r="G95"/>
  <c r="G94"/>
  <c r="G93"/>
  <c r="G92"/>
  <c r="G91"/>
  <c r="G90"/>
  <c r="G89"/>
  <c r="G88"/>
  <c r="G87"/>
  <c r="G86"/>
  <c r="D85"/>
  <c r="D84"/>
  <c r="G83"/>
  <c r="G82"/>
  <c r="D81"/>
  <c r="G80"/>
  <c r="G79"/>
  <c r="G78"/>
  <c r="G77"/>
  <c r="G76"/>
  <c r="G75"/>
  <c r="G74"/>
  <c r="G73"/>
  <c r="G72"/>
  <c r="G71"/>
  <c r="G70"/>
  <c r="G69"/>
  <c r="G68"/>
  <c r="G67"/>
  <c r="G66"/>
  <c r="G65"/>
  <c r="G64"/>
  <c r="G63"/>
  <c r="G62"/>
  <c r="G61"/>
  <c r="G60"/>
  <c r="G59"/>
  <c r="G58"/>
  <c r="G57"/>
  <c r="G56"/>
  <c r="G55"/>
  <c r="G54"/>
  <c r="G53"/>
  <c r="G52"/>
  <c r="G49"/>
  <c r="G48"/>
  <c r="G47"/>
  <c r="G46"/>
  <c r="G45"/>
  <c r="G44"/>
  <c r="G43"/>
  <c r="G42"/>
  <c r="G41"/>
  <c r="G40"/>
  <c r="G39"/>
  <c r="G38"/>
  <c r="G37"/>
  <c r="G36"/>
  <c r="G35"/>
  <c r="D34"/>
  <c r="G32"/>
  <c r="G31"/>
  <c r="G30"/>
  <c r="G29"/>
  <c r="G28"/>
  <c r="G27"/>
  <c r="G26"/>
  <c r="G25"/>
  <c r="G24"/>
  <c r="G23"/>
  <c r="G22"/>
  <c r="G21"/>
  <c r="G20"/>
  <c r="G19"/>
  <c r="D18"/>
  <c r="D17"/>
  <c r="D16"/>
  <c r="D15"/>
  <c r="G14"/>
  <c r="B13"/>
  <c r="B15" s="1"/>
  <c r="B16" s="1"/>
  <c r="B17" s="1"/>
  <c r="B18" s="1"/>
  <c r="B19" s="1"/>
  <c r="B20" s="1"/>
  <c r="B21" s="1"/>
  <c r="B22" s="1"/>
  <c r="B23" s="1"/>
  <c r="B25" s="1"/>
  <c r="G12"/>
  <c r="G11"/>
  <c r="G85" l="1"/>
  <c r="B3" i="60"/>
  <c r="H705" i="59"/>
  <c r="H707" s="1"/>
  <c r="H711" s="1"/>
  <c r="E9" i="56" s="1"/>
  <c r="H999" i="58"/>
  <c r="H1001" s="1"/>
  <c r="H1005" s="1"/>
  <c r="E8" i="56" s="1"/>
  <c r="B144" i="59"/>
  <c r="B145" s="1"/>
  <c r="B146" s="1"/>
  <c r="B147" s="1"/>
  <c r="B148" s="1"/>
  <c r="B149" s="1"/>
  <c r="B150" s="1"/>
  <c r="B151" s="1"/>
  <c r="B152" s="1"/>
  <c r="B153" s="1"/>
  <c r="B154" s="1"/>
  <c r="B155" s="1"/>
  <c r="B157"/>
  <c r="B240" i="55"/>
  <c r="B241" s="1"/>
  <c r="B242" s="1"/>
  <c r="B243" s="1"/>
  <c r="B244" s="1"/>
  <c r="B245" s="1"/>
  <c r="B246" s="1"/>
  <c r="G109"/>
  <c r="G275"/>
  <c r="G84"/>
  <c r="D13"/>
  <c r="G13" s="1"/>
  <c r="G15"/>
  <c r="G17"/>
  <c r="G16"/>
  <c r="G34"/>
  <c r="G18"/>
  <c r="B26"/>
  <c r="G262"/>
  <c r="G81"/>
  <c r="G110"/>
  <c r="G999" i="53"/>
  <c r="G998"/>
  <c r="G997"/>
  <c r="G996"/>
  <c r="G995"/>
  <c r="G994"/>
  <c r="G993"/>
  <c r="G990"/>
  <c r="G989"/>
  <c r="G986"/>
  <c r="H987" s="1"/>
  <c r="G983"/>
  <c r="G982"/>
  <c r="G979"/>
  <c r="G978"/>
  <c r="G977"/>
  <c r="G974"/>
  <c r="H975" s="1"/>
  <c r="G971"/>
  <c r="G970"/>
  <c r="G969"/>
  <c r="G966"/>
  <c r="G965"/>
  <c r="G964"/>
  <c r="G963"/>
  <c r="G962"/>
  <c r="G961"/>
  <c r="G960"/>
  <c r="G957"/>
  <c r="G956"/>
  <c r="G955"/>
  <c r="G952"/>
  <c r="G951"/>
  <c r="G950"/>
  <c r="G949"/>
  <c r="G948"/>
  <c r="G947"/>
  <c r="G946"/>
  <c r="G940"/>
  <c r="G939"/>
  <c r="G937"/>
  <c r="G934"/>
  <c r="G933"/>
  <c r="B158" i="59" l="1"/>
  <c r="B159" s="1"/>
  <c r="B160" s="1"/>
  <c r="B161" s="1"/>
  <c r="B162" s="1"/>
  <c r="B163" s="1"/>
  <c r="B164" s="1"/>
  <c r="B165" s="1"/>
  <c r="B167"/>
  <c r="B251" i="55"/>
  <c r="B252" s="1"/>
  <c r="B254" s="1"/>
  <c r="B255" s="1"/>
  <c r="B256" s="1"/>
  <c r="B257" s="1"/>
  <c r="B258" s="1"/>
  <c r="B259" s="1"/>
  <c r="B260" s="1"/>
  <c r="B261" s="1"/>
  <c r="B262" s="1"/>
  <c r="B263" s="1"/>
  <c r="B265" s="1"/>
  <c r="B267" s="1"/>
  <c r="B269" s="1"/>
  <c r="B270" s="1"/>
  <c r="B271" s="1"/>
  <c r="B272" s="1"/>
  <c r="B273" s="1"/>
  <c r="B274" s="1"/>
  <c r="B275" s="1"/>
  <c r="B276" s="1"/>
  <c r="B277" s="1"/>
  <c r="B247"/>
  <c r="B248" s="1"/>
  <c r="B249" s="1"/>
  <c r="B250" s="1"/>
  <c r="H980" i="53"/>
  <c r="B28" i="55"/>
  <c r="B30" s="1"/>
  <c r="B32" s="1"/>
  <c r="B34" s="1"/>
  <c r="B35" s="1"/>
  <c r="B37" s="1"/>
  <c r="B38" s="1"/>
  <c r="B39" s="1"/>
  <c r="B40" s="1"/>
  <c r="B41" s="1"/>
  <c r="B42" s="1"/>
  <c r="B43" s="1"/>
  <c r="B44" s="1"/>
  <c r="B45" s="1"/>
  <c r="B46" s="1"/>
  <c r="B47" s="1"/>
  <c r="B48" s="1"/>
  <c r="B52" s="1"/>
  <c r="B53" s="1"/>
  <c r="B54" s="1"/>
  <c r="B55" s="1"/>
  <c r="B56" s="1"/>
  <c r="B57" s="1"/>
  <c r="B58" s="1"/>
  <c r="B59" s="1"/>
  <c r="B60" s="1"/>
  <c r="B61" s="1"/>
  <c r="B62" s="1"/>
  <c r="B64" s="1"/>
  <c r="B65" s="1"/>
  <c r="B66" s="1"/>
  <c r="B67" s="1"/>
  <c r="B68" s="1"/>
  <c r="B69" s="1"/>
  <c r="B71" s="1"/>
  <c r="B72" s="1"/>
  <c r="B73" s="1"/>
  <c r="B74" s="1"/>
  <c r="B75" s="1"/>
  <c r="B76" s="1"/>
  <c r="B78" s="1"/>
  <c r="B79" s="1"/>
  <c r="B80" s="1"/>
  <c r="B81" s="1"/>
  <c r="B82" s="1"/>
  <c r="B83" s="1"/>
  <c r="B84" s="1"/>
  <c r="B85" s="1"/>
  <c r="B86" s="1"/>
  <c r="B88" s="1"/>
  <c r="B89" s="1"/>
  <c r="B90" s="1"/>
  <c r="B91" s="1"/>
  <c r="B93" s="1"/>
  <c r="B95" s="1"/>
  <c r="B96" s="1"/>
  <c r="B97" s="1"/>
  <c r="B98" s="1"/>
  <c r="B100" s="1"/>
  <c r="B102" s="1"/>
  <c r="B103" s="1"/>
  <c r="B104" s="1"/>
  <c r="B105" s="1"/>
  <c r="B106" s="1"/>
  <c r="B107" s="1"/>
  <c r="B109" s="1"/>
  <c r="B110" s="1"/>
  <c r="B112" s="1"/>
  <c r="B113" s="1"/>
  <c r="B117" s="1"/>
  <c r="B118" s="1"/>
  <c r="B119" s="1"/>
  <c r="B121" s="1"/>
  <c r="B122" s="1"/>
  <c r="B123" s="1"/>
  <c r="B126" s="1"/>
  <c r="B127" s="1"/>
  <c r="B128" s="1"/>
  <c r="B132" s="1"/>
  <c r="B133" s="1"/>
  <c r="B136" s="1"/>
  <c r="B138" s="1"/>
  <c r="B140" s="1"/>
  <c r="B141" s="1"/>
  <c r="B144" s="1"/>
  <c r="B145" s="1"/>
  <c r="B147" s="1"/>
  <c r="B27"/>
  <c r="B29" s="1"/>
  <c r="B31" s="1"/>
  <c r="H972" i="53"/>
  <c r="H967"/>
  <c r="H984"/>
  <c r="H991"/>
  <c r="H958"/>
  <c r="H953"/>
  <c r="H1000"/>
  <c r="G924"/>
  <c r="G923"/>
  <c r="G922"/>
  <c r="G921"/>
  <c r="G920"/>
  <c r="G919"/>
  <c r="G918"/>
  <c r="G917"/>
  <c r="G916"/>
  <c r="G915"/>
  <c r="G911"/>
  <c r="G908"/>
  <c r="H909" s="1"/>
  <c r="G905"/>
  <c r="G904"/>
  <c r="G901"/>
  <c r="G900"/>
  <c r="H898"/>
  <c r="G875"/>
  <c r="G874"/>
  <c r="G873"/>
  <c r="G872"/>
  <c r="G871"/>
  <c r="G870"/>
  <c r="G869"/>
  <c r="G863"/>
  <c r="G862"/>
  <c r="G860"/>
  <c r="G857"/>
  <c r="B49" i="55" l="1"/>
  <c r="B168" i="59"/>
  <c r="B169" s="1"/>
  <c r="B170" s="1"/>
  <c r="B171" s="1"/>
  <c r="B173" s="1"/>
  <c r="B172" s="1"/>
  <c r="B174" s="1"/>
  <c r="B175" s="1"/>
  <c r="B178"/>
  <c r="H902" i="53"/>
  <c r="H925"/>
  <c r="H906"/>
  <c r="H876"/>
  <c r="B191" i="59" l="1"/>
  <c r="B179"/>
  <c r="B180" s="1"/>
  <c r="B181" s="1"/>
  <c r="B182" s="1"/>
  <c r="B183" s="1"/>
  <c r="B184" s="1"/>
  <c r="B185" s="1"/>
  <c r="B186" s="1"/>
  <c r="B187" s="1"/>
  <c r="B188" s="1"/>
  <c r="B189" s="1"/>
  <c r="B208" l="1"/>
  <c r="B192"/>
  <c r="B193" s="1"/>
  <c r="B194" s="1"/>
  <c r="B195" s="1"/>
  <c r="B196" s="1"/>
  <c r="B197" s="1"/>
  <c r="B198" s="1"/>
  <c r="B199" s="1"/>
  <c r="B200" s="1"/>
  <c r="B201" s="1"/>
  <c r="B202" s="1"/>
  <c r="B203" s="1"/>
  <c r="B204" s="1"/>
  <c r="B205" s="1"/>
  <c r="B206" s="1"/>
  <c r="B224" l="1"/>
  <c r="B209"/>
  <c r="B210" s="1"/>
  <c r="B211" s="1"/>
  <c r="B212" s="1"/>
  <c r="B213" s="1"/>
  <c r="B214" s="1"/>
  <c r="B215" s="1"/>
  <c r="B216" s="1"/>
  <c r="B217" s="1"/>
  <c r="B218" s="1"/>
  <c r="B219" s="1"/>
  <c r="B220" s="1"/>
  <c r="B221" s="1"/>
  <c r="B222" s="1"/>
  <c r="G930" i="53"/>
  <c r="G854"/>
  <c r="G849"/>
  <c r="G848"/>
  <c r="G847"/>
  <c r="B847"/>
  <c r="B848" s="1"/>
  <c r="G846"/>
  <c r="G666"/>
  <c r="G458"/>
  <c r="G457"/>
  <c r="B457"/>
  <c r="B458" s="1"/>
  <c r="D454"/>
  <c r="G454" s="1"/>
  <c r="D453"/>
  <c r="G453" s="1"/>
  <c r="B453"/>
  <c r="B454" s="1"/>
  <c r="G452"/>
  <c r="G331"/>
  <c r="G330"/>
  <c r="G329"/>
  <c r="B234" i="59" l="1"/>
  <c r="B225"/>
  <c r="B226" s="1"/>
  <c r="B227" s="1"/>
  <c r="B228" s="1"/>
  <c r="B229" s="1"/>
  <c r="B230" s="1"/>
  <c r="B231" s="1"/>
  <c r="B232" s="1"/>
  <c r="H459" i="53"/>
  <c r="H849"/>
  <c r="H455"/>
  <c r="B244" i="59" l="1"/>
  <c r="B235"/>
  <c r="B236" s="1"/>
  <c r="B237" s="1"/>
  <c r="B238" s="1"/>
  <c r="B240" s="1"/>
  <c r="B239" s="1"/>
  <c r="B241" s="1"/>
  <c r="B242" s="1"/>
  <c r="G257" i="53"/>
  <c r="B245" i="59" l="1"/>
  <c r="B246" s="1"/>
  <c r="B247" s="1"/>
  <c r="B248" s="1"/>
  <c r="B249" s="1"/>
  <c r="B250" s="1"/>
  <c r="B251" s="1"/>
  <c r="B252" s="1"/>
  <c r="B253" s="1"/>
  <c r="B254" s="1"/>
  <c r="B255" s="1"/>
  <c r="B257"/>
  <c r="B258" l="1"/>
  <c r="B259" s="1"/>
  <c r="B260" s="1"/>
  <c r="B261" s="1"/>
  <c r="B262" s="1"/>
  <c r="B263" s="1"/>
  <c r="B264" s="1"/>
  <c r="B265" s="1"/>
  <c r="B266" s="1"/>
  <c r="B267" s="1"/>
  <c r="B268" s="1"/>
  <c r="B269" s="1"/>
  <c r="B270" s="1"/>
  <c r="B271" s="1"/>
  <c r="B273"/>
  <c r="B680" i="53"/>
  <c r="B681" s="1"/>
  <c r="B682" s="1"/>
  <c r="B683" s="1"/>
  <c r="B684" s="1"/>
  <c r="B685" s="1"/>
  <c r="B686" s="1"/>
  <c r="B687" s="1"/>
  <c r="B688" s="1"/>
  <c r="B689" s="1"/>
  <c r="B690" s="1"/>
  <c r="B692" s="1"/>
  <c r="B693" s="1"/>
  <c r="B694" s="1"/>
  <c r="B291" i="59" l="1"/>
  <c r="B274"/>
  <c r="B275" s="1"/>
  <c r="B276" s="1"/>
  <c r="B277" s="1"/>
  <c r="B278" s="1"/>
  <c r="B279" s="1"/>
  <c r="B280" s="1"/>
  <c r="B281" s="1"/>
  <c r="B282" s="1"/>
  <c r="B283" s="1"/>
  <c r="B284" s="1"/>
  <c r="B285" s="1"/>
  <c r="B286" s="1"/>
  <c r="B287" s="1"/>
  <c r="B288" s="1"/>
  <c r="B289" s="1"/>
  <c r="B695" i="53"/>
  <c r="B697" s="1"/>
  <c r="B698" s="1"/>
  <c r="B699" s="1"/>
  <c r="B700" s="1"/>
  <c r="B301" i="59" l="1"/>
  <c r="B292"/>
  <c r="B293" s="1"/>
  <c r="B294" s="1"/>
  <c r="B295" s="1"/>
  <c r="B296" s="1"/>
  <c r="B297" s="1"/>
  <c r="B298" s="1"/>
  <c r="B299" s="1"/>
  <c r="B702" i="53"/>
  <c r="B703" s="1"/>
  <c r="B704" s="1"/>
  <c r="B705" s="1"/>
  <c r="B706" s="1"/>
  <c r="B707" s="1"/>
  <c r="B709" s="1"/>
  <c r="B311" i="59" l="1"/>
  <c r="B302"/>
  <c r="B303" s="1"/>
  <c r="B304" s="1"/>
  <c r="B305" s="1"/>
  <c r="B307" s="1"/>
  <c r="B306" s="1"/>
  <c r="B308" s="1"/>
  <c r="B309" s="1"/>
  <c r="B244" i="53"/>
  <c r="B245" s="1"/>
  <c r="B246" s="1"/>
  <c r="B247" s="1"/>
  <c r="B248" s="1"/>
  <c r="B249" s="1"/>
  <c r="B250" s="1"/>
  <c r="B251" s="1"/>
  <c r="B252" s="1"/>
  <c r="B253" s="1"/>
  <c r="B254" s="1"/>
  <c r="B255" s="1"/>
  <c r="B256" s="1"/>
  <c r="B257" s="1"/>
  <c r="B320" i="59" l="1"/>
  <c r="B312"/>
  <c r="B313" s="1"/>
  <c r="B314" s="1"/>
  <c r="B315" s="1"/>
  <c r="B316" s="1"/>
  <c r="B317" s="1"/>
  <c r="B318" s="1"/>
  <c r="B321" l="1"/>
  <c r="B322" s="1"/>
  <c r="B323" s="1"/>
  <c r="B324" s="1"/>
  <c r="B325" s="1"/>
  <c r="B326" s="1"/>
  <c r="B327" s="1"/>
  <c r="B328" s="1"/>
  <c r="B329" s="1"/>
  <c r="B330" s="1"/>
  <c r="B331" s="1"/>
  <c r="B332" s="1"/>
  <c r="B334"/>
  <c r="B335" l="1"/>
  <c r="B336" s="1"/>
  <c r="B337" s="1"/>
  <c r="B338" s="1"/>
  <c r="B339" s="1"/>
  <c r="B340" s="1"/>
  <c r="B341" s="1"/>
  <c r="B342" s="1"/>
  <c r="B343" s="1"/>
  <c r="B344" s="1"/>
  <c r="B345" s="1"/>
  <c r="B346" s="1"/>
  <c r="B347" s="1"/>
  <c r="B348" s="1"/>
  <c r="B350"/>
  <c r="G819" i="53"/>
  <c r="G820"/>
  <c r="G818"/>
  <c r="G814"/>
  <c r="G824"/>
  <c r="G823"/>
  <c r="G822"/>
  <c r="G821"/>
  <c r="G817"/>
  <c r="G816"/>
  <c r="G815"/>
  <c r="G813"/>
  <c r="G812"/>
  <c r="G811"/>
  <c r="G810"/>
  <c r="G809"/>
  <c r="G808"/>
  <c r="G807"/>
  <c r="G806"/>
  <c r="G805"/>
  <c r="G804"/>
  <c r="B351" i="59" l="1"/>
  <c r="B352" s="1"/>
  <c r="B353" s="1"/>
  <c r="B354" s="1"/>
  <c r="B355" s="1"/>
  <c r="B356" s="1"/>
  <c r="B357" s="1"/>
  <c r="B358" s="1"/>
  <c r="B360"/>
  <c r="G825" i="53"/>
  <c r="H826" s="1"/>
  <c r="B361" i="59" l="1"/>
  <c r="B362" s="1"/>
  <c r="B363" s="1"/>
  <c r="B364" s="1"/>
  <c r="B366" s="1"/>
  <c r="B365" s="1"/>
  <c r="B367" s="1"/>
  <c r="B368" s="1"/>
  <c r="B370"/>
  <c r="G133" i="55"/>
  <c r="B371" i="59" l="1"/>
  <c r="B372" s="1"/>
  <c r="B373" s="1"/>
  <c r="B374" s="1"/>
  <c r="B375" s="1"/>
  <c r="B376" s="1"/>
  <c r="B377" s="1"/>
  <c r="B378" s="1"/>
  <c r="B379" s="1"/>
  <c r="B380" s="1"/>
  <c r="B382"/>
  <c r="B383" l="1"/>
  <c r="B384" s="1"/>
  <c r="B385" s="1"/>
  <c r="B386" s="1"/>
  <c r="B387" s="1"/>
  <c r="B388" s="1"/>
  <c r="B389" s="1"/>
  <c r="B390" s="1"/>
  <c r="B391" s="1"/>
  <c r="B392" s="1"/>
  <c r="B393" s="1"/>
  <c r="B394" s="1"/>
  <c r="B395" s="1"/>
  <c r="B396" s="1"/>
  <c r="B398"/>
  <c r="B419" l="1"/>
  <c r="B399"/>
  <c r="B400" s="1"/>
  <c r="B401" s="1"/>
  <c r="B402" s="1"/>
  <c r="B403" s="1"/>
  <c r="B404" s="1"/>
  <c r="B405" s="1"/>
  <c r="B406" s="1"/>
  <c r="B407" s="1"/>
  <c r="B408" s="1"/>
  <c r="B409" s="1"/>
  <c r="B410" s="1"/>
  <c r="B411" s="1"/>
  <c r="B412" s="1"/>
  <c r="B413" s="1"/>
  <c r="B414" s="1"/>
  <c r="B415" s="1"/>
  <c r="B416" s="1"/>
  <c r="B417" s="1"/>
  <c r="G96" i="55"/>
  <c r="B429" i="59" l="1"/>
  <c r="B420"/>
  <c r="B421" s="1"/>
  <c r="B422" s="1"/>
  <c r="B423" s="1"/>
  <c r="B424" s="1"/>
  <c r="B425" s="1"/>
  <c r="B426" s="1"/>
  <c r="B427" s="1"/>
  <c r="B440" l="1"/>
  <c r="B430"/>
  <c r="B431" s="1"/>
  <c r="B432" s="1"/>
  <c r="B433" s="1"/>
  <c r="B435" s="1"/>
  <c r="B434" s="1"/>
  <c r="B436" s="1"/>
  <c r="B437" s="1"/>
  <c r="B450" l="1"/>
  <c r="B441"/>
  <c r="B442" s="1"/>
  <c r="B443" s="1"/>
  <c r="B444" s="1"/>
  <c r="B445" s="1"/>
  <c r="B446" s="1"/>
  <c r="B447" s="1"/>
  <c r="B448" s="1"/>
  <c r="B670" i="53"/>
  <c r="B671" s="1"/>
  <c r="B672" s="1"/>
  <c r="B673" s="1"/>
  <c r="B674" s="1"/>
  <c r="B675" s="1"/>
  <c r="B676" s="1"/>
  <c r="G670"/>
  <c r="B462" i="59" l="1"/>
  <c r="B451"/>
  <c r="B452" s="1"/>
  <c r="B453" s="1"/>
  <c r="B454" s="1"/>
  <c r="B455" s="1"/>
  <c r="B456" s="1"/>
  <c r="B457" s="1"/>
  <c r="B458" s="1"/>
  <c r="B459" s="1"/>
  <c r="B460" s="1"/>
  <c r="B480" l="1"/>
  <c r="B463"/>
  <c r="B464" s="1"/>
  <c r="B465" s="1"/>
  <c r="B466" s="1"/>
  <c r="B467" s="1"/>
  <c r="B468" s="1"/>
  <c r="B469" s="1"/>
  <c r="B470" s="1"/>
  <c r="B471" s="1"/>
  <c r="B472" s="1"/>
  <c r="B473" s="1"/>
  <c r="B474" s="1"/>
  <c r="B475" s="1"/>
  <c r="B476" s="1"/>
  <c r="B477" s="1"/>
  <c r="B478" s="1"/>
  <c r="B490" l="1"/>
  <c r="B481"/>
  <c r="B482" s="1"/>
  <c r="B483" s="1"/>
  <c r="B484" s="1"/>
  <c r="B485" s="1"/>
  <c r="B486" s="1"/>
  <c r="B487" s="1"/>
  <c r="B488" s="1"/>
  <c r="G938" i="53" l="1"/>
  <c r="H941" s="1"/>
  <c r="G861"/>
  <c r="H864" s="1"/>
  <c r="B500" i="59"/>
  <c r="B491"/>
  <c r="B492" s="1"/>
  <c r="B493" s="1"/>
  <c r="B494" s="1"/>
  <c r="B496" s="1"/>
  <c r="B495" s="1"/>
  <c r="B497" s="1"/>
  <c r="B498" s="1"/>
  <c r="B511" l="1"/>
  <c r="B501"/>
  <c r="B502" s="1"/>
  <c r="B503" s="1"/>
  <c r="B504" s="1"/>
  <c r="B505" s="1"/>
  <c r="B506" s="1"/>
  <c r="B507" s="1"/>
  <c r="B508" s="1"/>
  <c r="B509" s="1"/>
  <c r="B528" l="1"/>
  <c r="B512"/>
  <c r="B513" s="1"/>
  <c r="B514" s="1"/>
  <c r="B515" s="1"/>
  <c r="B516" s="1"/>
  <c r="B517" s="1"/>
  <c r="B518" s="1"/>
  <c r="B519" s="1"/>
  <c r="B520" s="1"/>
  <c r="B521" s="1"/>
  <c r="B522" s="1"/>
  <c r="B523" s="1"/>
  <c r="B524" s="1"/>
  <c r="B525" s="1"/>
  <c r="B526" s="1"/>
  <c r="B546" l="1"/>
  <c r="B529"/>
  <c r="B530" s="1"/>
  <c r="B531" s="1"/>
  <c r="B532" s="1"/>
  <c r="B533" s="1"/>
  <c r="B534" s="1"/>
  <c r="B535" s="1"/>
  <c r="B536" s="1"/>
  <c r="B537" s="1"/>
  <c r="B538" s="1"/>
  <c r="B539" s="1"/>
  <c r="B540" s="1"/>
  <c r="B541" s="1"/>
  <c r="B542" s="1"/>
  <c r="B543" s="1"/>
  <c r="B544" s="1"/>
  <c r="B556" l="1"/>
  <c r="B547"/>
  <c r="B548" s="1"/>
  <c r="B549" s="1"/>
  <c r="B550" s="1"/>
  <c r="B551" s="1"/>
  <c r="B552" s="1"/>
  <c r="B553" s="1"/>
  <c r="B554" s="1"/>
  <c r="B566" l="1"/>
  <c r="B557"/>
  <c r="B558" s="1"/>
  <c r="B559" s="1"/>
  <c r="B560" s="1"/>
  <c r="B562" s="1"/>
  <c r="B561" s="1"/>
  <c r="B563" s="1"/>
  <c r="B564" s="1"/>
  <c r="B576" l="1"/>
  <c r="B567"/>
  <c r="B568" s="1"/>
  <c r="B569" s="1"/>
  <c r="B570" s="1"/>
  <c r="B571" s="1"/>
  <c r="B572" s="1"/>
  <c r="B573" s="1"/>
  <c r="B574" s="1"/>
  <c r="G706" i="53"/>
  <c r="G705"/>
  <c r="G703"/>
  <c r="G701"/>
  <c r="G700"/>
  <c r="G699"/>
  <c r="G698"/>
  <c r="G696"/>
  <c r="G695"/>
  <c r="G694"/>
  <c r="G693"/>
  <c r="G692"/>
  <c r="G691"/>
  <c r="G690"/>
  <c r="G689"/>
  <c r="G688"/>
  <c r="G687"/>
  <c r="G686"/>
  <c r="G685"/>
  <c r="G684"/>
  <c r="G683"/>
  <c r="G681"/>
  <c r="G680"/>
  <c r="G676"/>
  <c r="G674"/>
  <c r="G673"/>
  <c r="G671"/>
  <c r="G801"/>
  <c r="G839"/>
  <c r="G843"/>
  <c r="B577" i="59" l="1"/>
  <c r="B578" s="1"/>
  <c r="B579" s="1"/>
  <c r="B580" s="1"/>
  <c r="B581" s="1"/>
  <c r="B582" s="1"/>
  <c r="B583" s="1"/>
  <c r="B584" s="1"/>
  <c r="B585" s="1"/>
  <c r="B586" s="1"/>
  <c r="B587" s="1"/>
  <c r="B589"/>
  <c r="D791" i="53"/>
  <c r="G798"/>
  <c r="G797"/>
  <c r="G784"/>
  <c r="G783"/>
  <c r="G782"/>
  <c r="G781"/>
  <c r="G780"/>
  <c r="G779"/>
  <c r="G778"/>
  <c r="G761"/>
  <c r="G704"/>
  <c r="G611"/>
  <c r="G508"/>
  <c r="G655"/>
  <c r="G654"/>
  <c r="G653"/>
  <c r="G650"/>
  <c r="G649"/>
  <c r="G648"/>
  <c r="G647"/>
  <c r="G646"/>
  <c r="G645"/>
  <c r="G643"/>
  <c r="G642"/>
  <c r="G639"/>
  <c r="G638"/>
  <c r="G637"/>
  <c r="G636"/>
  <c r="G635"/>
  <c r="G634"/>
  <c r="G633"/>
  <c r="G628"/>
  <c r="G623"/>
  <c r="G621"/>
  <c r="G620"/>
  <c r="G617"/>
  <c r="G614"/>
  <c r="G613"/>
  <c r="G610"/>
  <c r="G609"/>
  <c r="G608"/>
  <c r="H609" s="1"/>
  <c r="G607"/>
  <c r="G606"/>
  <c r="G599"/>
  <c r="G598"/>
  <c r="G596"/>
  <c r="G595"/>
  <c r="G594"/>
  <c r="G593"/>
  <c r="G592"/>
  <c r="G591"/>
  <c r="G590"/>
  <c r="G589"/>
  <c r="G588"/>
  <c r="G587"/>
  <c r="G579"/>
  <c r="G578"/>
  <c r="G576"/>
  <c r="G575"/>
  <c r="G574"/>
  <c r="G573"/>
  <c r="G572"/>
  <c r="G571"/>
  <c r="G570"/>
  <c r="G569"/>
  <c r="G568"/>
  <c r="G567"/>
  <c r="G566"/>
  <c r="G565"/>
  <c r="G564"/>
  <c r="G563"/>
  <c r="G562"/>
  <c r="G561"/>
  <c r="G560"/>
  <c r="G559"/>
  <c r="G558"/>
  <c r="G557"/>
  <c r="G556"/>
  <c r="G555"/>
  <c r="G554"/>
  <c r="G553"/>
  <c r="G552"/>
  <c r="G551"/>
  <c r="G550"/>
  <c r="G549"/>
  <c r="G548"/>
  <c r="G547"/>
  <c r="G546"/>
  <c r="G545"/>
  <c r="G544"/>
  <c r="G543"/>
  <c r="G542"/>
  <c r="G541"/>
  <c r="G540"/>
  <c r="G539"/>
  <c r="G538"/>
  <c r="G537"/>
  <c r="G536"/>
  <c r="G535"/>
  <c r="G534"/>
  <c r="G533"/>
  <c r="G532"/>
  <c r="G531"/>
  <c r="G530"/>
  <c r="G529"/>
  <c r="G527"/>
  <c r="G526"/>
  <c r="G525"/>
  <c r="G524"/>
  <c r="G523"/>
  <c r="G522"/>
  <c r="G521"/>
  <c r="G520"/>
  <c r="H521" s="1"/>
  <c r="G519"/>
  <c r="G518"/>
  <c r="G517"/>
  <c r="G516"/>
  <c r="G515"/>
  <c r="G514"/>
  <c r="G513"/>
  <c r="G512"/>
  <c r="G511"/>
  <c r="G510"/>
  <c r="G509"/>
  <c r="G501"/>
  <c r="G500"/>
  <c r="G499"/>
  <c r="G498"/>
  <c r="G495"/>
  <c r="G494"/>
  <c r="G493"/>
  <c r="G489"/>
  <c r="G482"/>
  <c r="G481"/>
  <c r="G468"/>
  <c r="G467"/>
  <c r="G466"/>
  <c r="H467" s="1"/>
  <c r="B606" i="59" l="1"/>
  <c r="B590"/>
  <c r="B591" s="1"/>
  <c r="B592" s="1"/>
  <c r="B593" s="1"/>
  <c r="B594" s="1"/>
  <c r="B595" s="1"/>
  <c r="B596" s="1"/>
  <c r="B597" s="1"/>
  <c r="B598" s="1"/>
  <c r="B599" s="1"/>
  <c r="B600" s="1"/>
  <c r="B601" s="1"/>
  <c r="B602" s="1"/>
  <c r="B603" s="1"/>
  <c r="B604" s="1"/>
  <c r="H649" i="53"/>
  <c r="H595"/>
  <c r="H518"/>
  <c r="H568"/>
  <c r="G769"/>
  <c r="G785"/>
  <c r="G786"/>
  <c r="G775"/>
  <c r="G773"/>
  <c r="G776"/>
  <c r="G774"/>
  <c r="G772"/>
  <c r="G770"/>
  <c r="B616" i="59" l="1"/>
  <c r="B617" s="1"/>
  <c r="B618" s="1"/>
  <c r="B619" s="1"/>
  <c r="B620" s="1"/>
  <c r="B622" s="1"/>
  <c r="B621" s="1"/>
  <c r="B623" s="1"/>
  <c r="B624" s="1"/>
  <c r="B607"/>
  <c r="B608" s="1"/>
  <c r="B609" s="1"/>
  <c r="B610" s="1"/>
  <c r="B611" s="1"/>
  <c r="B612" s="1"/>
  <c r="B613" s="1"/>
  <c r="B614" s="1"/>
  <c r="G771" i="53"/>
  <c r="G474"/>
  <c r="G478"/>
  <c r="G476"/>
  <c r="G439" l="1"/>
  <c r="G431"/>
  <c r="G430"/>
  <c r="G295"/>
  <c r="G296"/>
  <c r="G297"/>
  <c r="G438" l="1"/>
  <c r="G437"/>
  <c r="G180" l="1"/>
  <c r="G828" l="1"/>
  <c r="G768"/>
  <c r="B843"/>
  <c r="B844" s="1"/>
  <c r="B828"/>
  <c r="B829" s="1"/>
  <c r="B830" s="1"/>
  <c r="B831" s="1"/>
  <c r="B832" s="1"/>
  <c r="B833" s="1"/>
  <c r="B834" s="1"/>
  <c r="B835" s="1"/>
  <c r="B836" s="1"/>
  <c r="B837" s="1"/>
  <c r="B838" s="1"/>
  <c r="B839" s="1"/>
  <c r="B840" s="1"/>
  <c r="B804"/>
  <c r="B805" s="1"/>
  <c r="B806" s="1"/>
  <c r="B807" s="1"/>
  <c r="B808" s="1"/>
  <c r="B809" s="1"/>
  <c r="B810" s="1"/>
  <c r="B811" s="1"/>
  <c r="B812" s="1"/>
  <c r="B813" s="1"/>
  <c r="B814" s="1"/>
  <c r="B815" s="1"/>
  <c r="B816" s="1"/>
  <c r="B817" s="1"/>
  <c r="B818" s="1"/>
  <c r="B819" s="1"/>
  <c r="B820" s="1"/>
  <c r="B821" s="1"/>
  <c r="B822" s="1"/>
  <c r="B823" s="1"/>
  <c r="B824" s="1"/>
  <c r="B825" s="1"/>
  <c r="D844"/>
  <c r="G844" s="1"/>
  <c r="H845" s="1"/>
  <c r="D840"/>
  <c r="D838"/>
  <c r="D837"/>
  <c r="D833"/>
  <c r="G833" s="1"/>
  <c r="D832"/>
  <c r="G832" s="1"/>
  <c r="D831"/>
  <c r="G831" s="1"/>
  <c r="D830"/>
  <c r="D829"/>
  <c r="G829" s="1"/>
  <c r="B768"/>
  <c r="B769" s="1"/>
  <c r="B770" s="1"/>
  <c r="B771" s="1"/>
  <c r="B772" s="1"/>
  <c r="B773" s="1"/>
  <c r="B774" s="1"/>
  <c r="B775" s="1"/>
  <c r="B776" s="1"/>
  <c r="B777" s="1"/>
  <c r="B778" s="1"/>
  <c r="B779" s="1"/>
  <c r="B780" s="1"/>
  <c r="B781" s="1"/>
  <c r="B782" s="1"/>
  <c r="B783" s="1"/>
  <c r="B784" s="1"/>
  <c r="B785" s="1"/>
  <c r="B786" s="1"/>
  <c r="B787" s="1"/>
  <c r="B788" s="1"/>
  <c r="B789" s="1"/>
  <c r="B790" s="1"/>
  <c r="B791" s="1"/>
  <c r="B792" s="1"/>
  <c r="B793" s="1"/>
  <c r="B794" s="1"/>
  <c r="B795" s="1"/>
  <c r="B796" s="1"/>
  <c r="B797" s="1"/>
  <c r="B798" s="1"/>
  <c r="B799" s="1"/>
  <c r="B800" s="1"/>
  <c r="B801" s="1"/>
  <c r="D800"/>
  <c r="D799"/>
  <c r="G799" s="1"/>
  <c r="D794"/>
  <c r="G794" s="1"/>
  <c r="D793"/>
  <c r="D788"/>
  <c r="D787"/>
  <c r="B764"/>
  <c r="B765" s="1"/>
  <c r="D765"/>
  <c r="D764"/>
  <c r="G760"/>
  <c r="G759"/>
  <c r="G757"/>
  <c r="B757"/>
  <c r="B758" s="1"/>
  <c r="B759" s="1"/>
  <c r="B760" s="1"/>
  <c r="B761" s="1"/>
  <c r="G756"/>
  <c r="D744"/>
  <c r="D742"/>
  <c r="G742" s="1"/>
  <c r="D737"/>
  <c r="G748"/>
  <c r="B713"/>
  <c r="D724"/>
  <c r="D722"/>
  <c r="D721"/>
  <c r="D672"/>
  <c r="G665"/>
  <c r="B714" l="1"/>
  <c r="B715" s="1"/>
  <c r="D675"/>
  <c r="G675" s="1"/>
  <c r="G672"/>
  <c r="B717"/>
  <c r="B719" s="1"/>
  <c r="B721" s="1"/>
  <c r="B723" s="1"/>
  <c r="B725" s="1"/>
  <c r="B428"/>
  <c r="B429" s="1"/>
  <c r="B430" s="1"/>
  <c r="B431" s="1"/>
  <c r="B432" s="1"/>
  <c r="B433" s="1"/>
  <c r="B434" s="1"/>
  <c r="B435" s="1"/>
  <c r="B436" s="1"/>
  <c r="B437" s="1"/>
  <c r="B438" s="1"/>
  <c r="B439" s="1"/>
  <c r="B440" s="1"/>
  <c r="B441" s="1"/>
  <c r="B442" s="1"/>
  <c r="B443" s="1"/>
  <c r="B444" s="1"/>
  <c r="B445" s="1"/>
  <c r="B446" s="1"/>
  <c r="B447" s="1"/>
  <c r="B448" s="1"/>
  <c r="B449" s="1"/>
  <c r="B450" s="1"/>
  <c r="D450"/>
  <c r="D444"/>
  <c r="D443"/>
  <c r="D442"/>
  <c r="D441"/>
  <c r="D436"/>
  <c r="D435"/>
  <c r="D433" s="1"/>
  <c r="D434"/>
  <c r="D432"/>
  <c r="D428"/>
  <c r="G419"/>
  <c r="G418"/>
  <c r="G417"/>
  <c r="G416"/>
  <c r="G415"/>
  <c r="G414"/>
  <c r="G413"/>
  <c r="G412"/>
  <c r="G411"/>
  <c r="G410"/>
  <c r="G409"/>
  <c r="G408"/>
  <c r="G407"/>
  <c r="G406"/>
  <c r="G405"/>
  <c r="G404"/>
  <c r="G403"/>
  <c r="G402"/>
  <c r="G401"/>
  <c r="G400"/>
  <c r="G399"/>
  <c r="G398"/>
  <c r="G397"/>
  <c r="G396"/>
  <c r="G395"/>
  <c r="G394"/>
  <c r="G393"/>
  <c r="G392"/>
  <c r="G391"/>
  <c r="G390"/>
  <c r="G389"/>
  <c r="G388"/>
  <c r="G387"/>
  <c r="G386"/>
  <c r="G385"/>
  <c r="G384"/>
  <c r="G383"/>
  <c r="G382"/>
  <c r="G381"/>
  <c r="G380"/>
  <c r="G379"/>
  <c r="G378"/>
  <c r="G377"/>
  <c r="G376"/>
  <c r="G375"/>
  <c r="G374"/>
  <c r="G373"/>
  <c r="G372"/>
  <c r="G371"/>
  <c r="G370"/>
  <c r="G369"/>
  <c r="G368"/>
  <c r="G367"/>
  <c r="G366"/>
  <c r="G364"/>
  <c r="G363"/>
  <c r="G362"/>
  <c r="G361"/>
  <c r="G360"/>
  <c r="G359"/>
  <c r="G358"/>
  <c r="G357"/>
  <c r="G356"/>
  <c r="G355"/>
  <c r="G354"/>
  <c r="G353"/>
  <c r="G352"/>
  <c r="G351"/>
  <c r="G350"/>
  <c r="G349"/>
  <c r="B349"/>
  <c r="B350" s="1"/>
  <c r="B351" s="1"/>
  <c r="B352" s="1"/>
  <c r="B353" s="1"/>
  <c r="B354" s="1"/>
  <c r="B355" s="1"/>
  <c r="B356" s="1"/>
  <c r="B357" s="1"/>
  <c r="B358" s="1"/>
  <c r="B359" s="1"/>
  <c r="B360" s="1"/>
  <c r="B361" s="1"/>
  <c r="B362" s="1"/>
  <c r="B363" s="1"/>
  <c r="B364" s="1"/>
  <c r="B366" s="1"/>
  <c r="B367" s="1"/>
  <c r="B368" s="1"/>
  <c r="B369" s="1"/>
  <c r="B370" s="1"/>
  <c r="B371" s="1"/>
  <c r="B372" s="1"/>
  <c r="B373" s="1"/>
  <c r="B374" s="1"/>
  <c r="B375" s="1"/>
  <c r="B376" s="1"/>
  <c r="B377" s="1"/>
  <c r="B378" s="1"/>
  <c r="B379" s="1"/>
  <c r="B380" s="1"/>
  <c r="B381" s="1"/>
  <c r="B382" s="1"/>
  <c r="B383" s="1"/>
  <c r="B384" s="1"/>
  <c r="B385" s="1"/>
  <c r="B386" s="1"/>
  <c r="B387" s="1"/>
  <c r="B388" s="1"/>
  <c r="B389" s="1"/>
  <c r="B390" s="1"/>
  <c r="B391" s="1"/>
  <c r="B392" s="1"/>
  <c r="B393" s="1"/>
  <c r="B394" s="1"/>
  <c r="B395" s="1"/>
  <c r="B396" s="1"/>
  <c r="B397" s="1"/>
  <c r="B398" s="1"/>
  <c r="B399" s="1"/>
  <c r="B400" s="1"/>
  <c r="B401" s="1"/>
  <c r="B402" s="1"/>
  <c r="B403" s="1"/>
  <c r="B404" s="1"/>
  <c r="B405" s="1"/>
  <c r="B406" s="1"/>
  <c r="B407" s="1"/>
  <c r="B408" s="1"/>
  <c r="B409" s="1"/>
  <c r="B410" s="1"/>
  <c r="B411" s="1"/>
  <c r="B412" s="1"/>
  <c r="B413" s="1"/>
  <c r="B414" s="1"/>
  <c r="B415" s="1"/>
  <c r="B416" s="1"/>
  <c r="B417" s="1"/>
  <c r="B418" s="1"/>
  <c r="B419" s="1"/>
  <c r="G344"/>
  <c r="G346"/>
  <c r="D345"/>
  <c r="G338"/>
  <c r="G339"/>
  <c r="D340"/>
  <c r="G340" s="1"/>
  <c r="D334"/>
  <c r="B288"/>
  <c r="B289" s="1"/>
  <c r="B290" s="1"/>
  <c r="B291" s="1"/>
  <c r="B292" s="1"/>
  <c r="B293" s="1"/>
  <c r="B294" s="1"/>
  <c r="B295" s="1"/>
  <c r="B296" s="1"/>
  <c r="B297" s="1"/>
  <c r="D294"/>
  <c r="D291"/>
  <c r="D290"/>
  <c r="D288"/>
  <c r="B716" l="1"/>
  <c r="B718" s="1"/>
  <c r="B720" s="1"/>
  <c r="B722" s="1"/>
  <c r="B724" s="1"/>
  <c r="B726" s="1"/>
  <c r="H677"/>
  <c r="H420"/>
  <c r="D440"/>
  <c r="G282"/>
  <c r="D281"/>
  <c r="D285"/>
  <c r="D284"/>
  <c r="D280"/>
  <c r="D279"/>
  <c r="D278"/>
  <c r="D277"/>
  <c r="D276"/>
  <c r="D273"/>
  <c r="G266"/>
  <c r="G267"/>
  <c r="G268"/>
  <c r="G238"/>
  <c r="G239"/>
  <c r="G240"/>
  <c r="D183"/>
  <c r="B158"/>
  <c r="B159" s="1"/>
  <c r="B160" s="1"/>
  <c r="B161" s="1"/>
  <c r="B162" s="1"/>
  <c r="B163" s="1"/>
  <c r="B164" s="1"/>
  <c r="B165" s="1"/>
  <c r="B166" s="1"/>
  <c r="B167" s="1"/>
  <c r="B168" s="1"/>
  <c r="B169" s="1"/>
  <c r="B170" s="1"/>
  <c r="B171" s="1"/>
  <c r="B172" s="1"/>
  <c r="B173" s="1"/>
  <c r="B174" s="1"/>
  <c r="B175" s="1"/>
  <c r="B176" s="1"/>
  <c r="B177" s="1"/>
  <c r="B178" s="1"/>
  <c r="B179" s="1"/>
  <c r="B180" s="1"/>
  <c r="B182" s="1"/>
  <c r="B56"/>
  <c r="B58" s="1"/>
  <c r="B59" s="1"/>
  <c r="B60" s="1"/>
  <c r="B61" s="1"/>
  <c r="B62" s="1"/>
  <c r="B63" s="1"/>
  <c r="B64" s="1"/>
  <c r="B65" s="1"/>
  <c r="B66" s="1"/>
  <c r="B67" s="1"/>
  <c r="B68" s="1"/>
  <c r="B69" s="1"/>
  <c r="B70" s="1"/>
  <c r="B71" s="1"/>
  <c r="B72" s="1"/>
  <c r="B73" s="1"/>
  <c r="B74" s="1"/>
  <c r="B75" s="1"/>
  <c r="B76" s="1"/>
  <c r="B77" s="1"/>
  <c r="B78" s="1"/>
  <c r="B79" s="1"/>
  <c r="B80" s="1"/>
  <c r="B81" s="1"/>
  <c r="B82" s="1"/>
  <c r="B83" s="1"/>
  <c r="B84" s="1"/>
  <c r="B85" s="1"/>
  <c r="B86" s="1"/>
  <c r="B87" s="1"/>
  <c r="B88" s="1"/>
  <c r="B89" s="1"/>
  <c r="B90" s="1"/>
  <c r="B91" s="1"/>
  <c r="B92" s="1"/>
  <c r="B93" s="1"/>
  <c r="B94" s="1"/>
  <c r="B95" s="1"/>
  <c r="B96" s="1"/>
  <c r="B97" s="1"/>
  <c r="B98" s="1"/>
  <c r="B99" s="1"/>
  <c r="B100" s="1"/>
  <c r="B101" s="1"/>
  <c r="B102" s="1"/>
  <c r="B103" s="1"/>
  <c r="B104" s="1"/>
  <c r="B105" s="1"/>
  <c r="B106" s="1"/>
  <c r="B107" s="1"/>
  <c r="B108" s="1"/>
  <c r="B109" s="1"/>
  <c r="B110" s="1"/>
  <c r="B111" s="1"/>
  <c r="B112" s="1"/>
  <c r="B113" s="1"/>
  <c r="B114" s="1"/>
  <c r="B115" s="1"/>
  <c r="B116" s="1"/>
  <c r="B117" s="1"/>
  <c r="B118" s="1"/>
  <c r="B120" s="1"/>
  <c r="D179" l="1"/>
  <c r="D178"/>
  <c r="D175"/>
  <c r="D174"/>
  <c r="D173"/>
  <c r="D170"/>
  <c r="D169"/>
  <c r="D168"/>
  <c r="D167"/>
  <c r="D166"/>
  <c r="D165"/>
  <c r="D164"/>
  <c r="D163"/>
  <c r="D162"/>
  <c r="D161"/>
  <c r="D160"/>
  <c r="D120"/>
  <c r="G35"/>
  <c r="G34"/>
  <c r="G32"/>
  <c r="G31"/>
  <c r="G45"/>
  <c r="G47"/>
  <c r="G49"/>
  <c r="G51"/>
  <c r="D52"/>
  <c r="B30"/>
  <c r="B31" s="1"/>
  <c r="B32" s="1"/>
  <c r="B33" s="1"/>
  <c r="B34" s="1"/>
  <c r="B35" s="1"/>
  <c r="B36" s="1"/>
  <c r="G36"/>
  <c r="D33"/>
  <c r="G33" s="1"/>
  <c r="D30"/>
  <c r="G30" s="1"/>
  <c r="G17"/>
  <c r="G18"/>
  <c r="G19"/>
  <c r="G20"/>
  <c r="D21"/>
  <c r="G21" s="1"/>
  <c r="H37" l="1"/>
  <c r="G758" l="1"/>
  <c r="H762" s="1"/>
  <c r="G736"/>
  <c r="G173" l="1"/>
  <c r="G170"/>
  <c r="G171"/>
  <c r="G175"/>
  <c r="G160"/>
  <c r="G161"/>
  <c r="G163" l="1"/>
  <c r="G164"/>
  <c r="G169"/>
  <c r="G162"/>
  <c r="G168"/>
  <c r="G179"/>
  <c r="G178"/>
  <c r="G174"/>
  <c r="G167"/>
  <c r="G165"/>
  <c r="G166"/>
  <c r="G176"/>
  <c r="G177"/>
  <c r="G236" l="1"/>
  <c r="G754"/>
  <c r="G751"/>
  <c r="G750"/>
  <c r="G749"/>
  <c r="G735"/>
  <c r="B735"/>
  <c r="B736" s="1"/>
  <c r="B737" s="1"/>
  <c r="B738" s="1"/>
  <c r="B739" s="1"/>
  <c r="B740" s="1"/>
  <c r="B741" s="1"/>
  <c r="B742" s="1"/>
  <c r="B743" s="1"/>
  <c r="B744" s="1"/>
  <c r="B745" s="1"/>
  <c r="B746" s="1"/>
  <c r="B747" s="1"/>
  <c r="B748" s="1"/>
  <c r="B749" s="1"/>
  <c r="B750" s="1"/>
  <c r="B751" s="1"/>
  <c r="B752" s="1"/>
  <c r="B753" s="1"/>
  <c r="B754" s="1"/>
  <c r="G734"/>
  <c r="G732"/>
  <c r="G731"/>
  <c r="G730"/>
  <c r="G729"/>
  <c r="G728"/>
  <c r="G727"/>
  <c r="G714"/>
  <c r="G713"/>
  <c r="B728"/>
  <c r="B729" s="1"/>
  <c r="B730" s="1"/>
  <c r="B731" s="1"/>
  <c r="B732" s="1"/>
  <c r="G712"/>
  <c r="G711"/>
  <c r="G678"/>
  <c r="G667"/>
  <c r="G662"/>
  <c r="B662"/>
  <c r="B663" s="1"/>
  <c r="B664" s="1"/>
  <c r="B665" s="1"/>
  <c r="B666" s="1"/>
  <c r="B667" s="1"/>
  <c r="G661"/>
  <c r="G427"/>
  <c r="G425"/>
  <c r="G424"/>
  <c r="G423"/>
  <c r="G422"/>
  <c r="B422"/>
  <c r="B423" s="1"/>
  <c r="B424" s="1"/>
  <c r="B425" s="1"/>
  <c r="G421"/>
  <c r="G348"/>
  <c r="B343"/>
  <c r="B344" s="1"/>
  <c r="B345" s="1"/>
  <c r="B346" s="1"/>
  <c r="G342"/>
  <c r="G337"/>
  <c r="G336"/>
  <c r="B334"/>
  <c r="B335" s="1"/>
  <c r="B336" s="1"/>
  <c r="B337" s="1"/>
  <c r="B338" s="1"/>
  <c r="B339" s="1"/>
  <c r="B340" s="1"/>
  <c r="G333"/>
  <c r="B300"/>
  <c r="B301" s="1"/>
  <c r="B302" s="1"/>
  <c r="B303" s="1"/>
  <c r="B304" s="1"/>
  <c r="B305" s="1"/>
  <c r="B306" s="1"/>
  <c r="B307" s="1"/>
  <c r="B308" s="1"/>
  <c r="B309" s="1"/>
  <c r="B310" s="1"/>
  <c r="B311" s="1"/>
  <c r="B312" s="1"/>
  <c r="B313" s="1"/>
  <c r="B314" s="1"/>
  <c r="B315" s="1"/>
  <c r="B316" s="1"/>
  <c r="B317" s="1"/>
  <c r="B318" s="1"/>
  <c r="B319" s="1"/>
  <c r="B320" s="1"/>
  <c r="B321" s="1"/>
  <c r="B322" s="1"/>
  <c r="B323" s="1"/>
  <c r="B324" s="1"/>
  <c r="B325" s="1"/>
  <c r="B326" s="1"/>
  <c r="B327" s="1"/>
  <c r="B328" s="1"/>
  <c r="B329" s="1"/>
  <c r="B330" s="1"/>
  <c r="B331" s="1"/>
  <c r="G299"/>
  <c r="G287"/>
  <c r="B271"/>
  <c r="G270"/>
  <c r="G265"/>
  <c r="H269" s="1"/>
  <c r="B265"/>
  <c r="B266" s="1"/>
  <c r="B267" s="1"/>
  <c r="B268" s="1"/>
  <c r="G264"/>
  <c r="B260"/>
  <c r="B261" s="1"/>
  <c r="B262" s="1"/>
  <c r="G235"/>
  <c r="G234"/>
  <c r="G233"/>
  <c r="G232"/>
  <c r="G231"/>
  <c r="G230"/>
  <c r="G229"/>
  <c r="G228"/>
  <c r="G227"/>
  <c r="G226"/>
  <c r="G225"/>
  <c r="G224"/>
  <c r="G223"/>
  <c r="G222"/>
  <c r="G221"/>
  <c r="G220"/>
  <c r="G219"/>
  <c r="G218"/>
  <c r="G217"/>
  <c r="G216"/>
  <c r="G215"/>
  <c r="G214"/>
  <c r="G213"/>
  <c r="G212"/>
  <c r="G211"/>
  <c r="G210"/>
  <c r="G209"/>
  <c r="G208"/>
  <c r="G207"/>
  <c r="G206"/>
  <c r="G205"/>
  <c r="G204"/>
  <c r="G203"/>
  <c r="G202"/>
  <c r="G201"/>
  <c r="G200"/>
  <c r="G199"/>
  <c r="G198"/>
  <c r="G197"/>
  <c r="G196"/>
  <c r="G195"/>
  <c r="G194"/>
  <c r="G193"/>
  <c r="G192"/>
  <c r="G191"/>
  <c r="G190"/>
  <c r="G189"/>
  <c r="G188"/>
  <c r="G187"/>
  <c r="G186"/>
  <c r="G185"/>
  <c r="G184"/>
  <c r="G183"/>
  <c r="G182"/>
  <c r="G181"/>
  <c r="G172"/>
  <c r="G159"/>
  <c r="G158"/>
  <c r="G157"/>
  <c r="G156"/>
  <c r="G155"/>
  <c r="G154"/>
  <c r="G153"/>
  <c r="G152"/>
  <c r="G151"/>
  <c r="G150"/>
  <c r="G149"/>
  <c r="G148"/>
  <c r="G147"/>
  <c r="G146"/>
  <c r="G145"/>
  <c r="G144"/>
  <c r="G143"/>
  <c r="G142"/>
  <c r="G141"/>
  <c r="G140"/>
  <c r="G139"/>
  <c r="G138"/>
  <c r="G137"/>
  <c r="G136"/>
  <c r="G135"/>
  <c r="G134"/>
  <c r="G133"/>
  <c r="G132"/>
  <c r="G131"/>
  <c r="G130"/>
  <c r="G129"/>
  <c r="G128"/>
  <c r="G127"/>
  <c r="G126"/>
  <c r="G125"/>
  <c r="G124"/>
  <c r="G123"/>
  <c r="G122"/>
  <c r="G121"/>
  <c r="G120"/>
  <c r="G119"/>
  <c r="G118"/>
  <c r="G117"/>
  <c r="G116"/>
  <c r="G115"/>
  <c r="G114"/>
  <c r="G113"/>
  <c r="G112"/>
  <c r="G111"/>
  <c r="G110"/>
  <c r="G109"/>
  <c r="G108"/>
  <c r="G107"/>
  <c r="G106"/>
  <c r="G105"/>
  <c r="G104"/>
  <c r="G103"/>
  <c r="G102"/>
  <c r="G101"/>
  <c r="G100"/>
  <c r="G99"/>
  <c r="G98"/>
  <c r="G97"/>
  <c r="G96"/>
  <c r="G95"/>
  <c r="G94"/>
  <c r="G93"/>
  <c r="G92"/>
  <c r="G91"/>
  <c r="G90"/>
  <c r="G89"/>
  <c r="G88"/>
  <c r="G87"/>
  <c r="G86"/>
  <c r="G85"/>
  <c r="G84"/>
  <c r="G83"/>
  <c r="G82"/>
  <c r="G81"/>
  <c r="G80"/>
  <c r="G79"/>
  <c r="G78"/>
  <c r="G77"/>
  <c r="G76"/>
  <c r="G75"/>
  <c r="G74"/>
  <c r="G73"/>
  <c r="G72"/>
  <c r="G71"/>
  <c r="G70"/>
  <c r="G69"/>
  <c r="G68"/>
  <c r="G67"/>
  <c r="G66"/>
  <c r="G65"/>
  <c r="G64"/>
  <c r="G63"/>
  <c r="G62"/>
  <c r="G61"/>
  <c r="G60"/>
  <c r="G59"/>
  <c r="G58"/>
  <c r="G57"/>
  <c r="G56"/>
  <c r="B121"/>
  <c r="B122" s="1"/>
  <c r="B123" s="1"/>
  <c r="B124" s="1"/>
  <c r="B125" s="1"/>
  <c r="B126" s="1"/>
  <c r="B127" s="1"/>
  <c r="B128" s="1"/>
  <c r="B129" s="1"/>
  <c r="B130" s="1"/>
  <c r="B131" s="1"/>
  <c r="B132" s="1"/>
  <c r="B133" s="1"/>
  <c r="B134" s="1"/>
  <c r="B135" s="1"/>
  <c r="B136" s="1"/>
  <c r="B137" s="1"/>
  <c r="B138" s="1"/>
  <c r="B139" s="1"/>
  <c r="B140" s="1"/>
  <c r="B141" s="1"/>
  <c r="B142" s="1"/>
  <c r="B143" s="1"/>
  <c r="B144" s="1"/>
  <c r="B145" s="1"/>
  <c r="B146" s="1"/>
  <c r="B147" s="1"/>
  <c r="B148" s="1"/>
  <c r="B149" s="1"/>
  <c r="B150" s="1"/>
  <c r="B151" s="1"/>
  <c r="B152" s="1"/>
  <c r="B153" s="1"/>
  <c r="B154" s="1"/>
  <c r="B155" s="1"/>
  <c r="B156" s="1"/>
  <c r="G55"/>
  <c r="G54"/>
  <c r="G39"/>
  <c r="G38"/>
  <c r="G26"/>
  <c r="G25"/>
  <c r="G24"/>
  <c r="B24"/>
  <c r="B25" s="1"/>
  <c r="B26" s="1"/>
  <c r="B27" s="1"/>
  <c r="G23"/>
  <c r="G15"/>
  <c r="G14"/>
  <c r="G13"/>
  <c r="G12"/>
  <c r="B12"/>
  <c r="B13" s="1"/>
  <c r="B14" s="1"/>
  <c r="B15" s="1"/>
  <c r="B16" s="1"/>
  <c r="B17" s="1"/>
  <c r="B18" s="1"/>
  <c r="B19" s="1"/>
  <c r="B20" s="1"/>
  <c r="B21" s="1"/>
  <c r="H426" l="1"/>
  <c r="B272"/>
  <c r="B273" s="1"/>
  <c r="B274" s="1"/>
  <c r="B275" s="1"/>
  <c r="B276" s="1"/>
  <c r="B277" s="1"/>
  <c r="B278" s="1"/>
  <c r="B279" s="1"/>
  <c r="B280" s="1"/>
  <c r="B281" s="1"/>
  <c r="B282" s="1"/>
  <c r="B283" s="1"/>
  <c r="B284" s="1"/>
  <c r="B285" s="1"/>
  <c r="B183"/>
  <c r="B184" s="1"/>
  <c r="B185" s="1"/>
  <c r="B186" s="1"/>
  <c r="B187" s="1"/>
  <c r="B188" s="1"/>
  <c r="B189" s="1"/>
  <c r="B190" s="1"/>
  <c r="B191" s="1"/>
  <c r="B192" s="1"/>
  <c r="B193" s="1"/>
  <c r="B194" s="1"/>
  <c r="B195" s="1"/>
  <c r="B196" s="1"/>
  <c r="B197" s="1"/>
  <c r="B198" s="1"/>
  <c r="B199" s="1"/>
  <c r="B200" s="1"/>
  <c r="B201" s="1"/>
  <c r="B202" s="1"/>
  <c r="B203" s="1"/>
  <c r="B204" s="1"/>
  <c r="B205" s="1"/>
  <c r="B206" s="1"/>
  <c r="B207" s="1"/>
  <c r="B208" s="1"/>
  <c r="B209" s="1"/>
  <c r="B210" s="1"/>
  <c r="B211" s="1"/>
  <c r="B212" s="1"/>
  <c r="B213" s="1"/>
  <c r="B214" s="1"/>
  <c r="B215" s="1"/>
  <c r="B216" s="1"/>
  <c r="B217" s="1"/>
  <c r="B218" s="1"/>
  <c r="B219" s="1"/>
  <c r="B220" s="1"/>
  <c r="B221" s="1"/>
  <c r="B222" s="1"/>
  <c r="B223" s="1"/>
  <c r="B224" s="1"/>
  <c r="B225" s="1"/>
  <c r="B226" s="1"/>
  <c r="B227" s="1"/>
  <c r="B228" s="1"/>
  <c r="B229" s="1"/>
  <c r="B230" s="1"/>
  <c r="B231" s="1"/>
  <c r="B232" s="1"/>
  <c r="B233" s="1"/>
  <c r="B234" s="1"/>
  <c r="B236" s="1"/>
  <c r="B237" s="1"/>
  <c r="B238" s="1"/>
  <c r="B239" s="1"/>
  <c r="B240" s="1"/>
  <c r="B241" s="1"/>
  <c r="G432" l="1"/>
  <c r="G433" l="1"/>
  <c r="G436"/>
  <c r="G435"/>
  <c r="G434"/>
  <c r="G334"/>
  <c r="G777" l="1"/>
  <c r="G335"/>
  <c r="H341" s="1"/>
  <c r="G834" l="1"/>
  <c r="G580" l="1"/>
  <c r="G477"/>
  <c r="G475"/>
  <c r="G480"/>
  <c r="G441"/>
  <c r="G293"/>
  <c r="G429" l="1"/>
  <c r="G912"/>
  <c r="H913" s="1"/>
  <c r="G697"/>
  <c r="G469"/>
  <c r="G618"/>
  <c r="G428"/>
  <c r="G440"/>
  <c r="G702"/>
  <c r="G445"/>
  <c r="G725"/>
  <c r="G682"/>
  <c r="G619"/>
  <c r="G582"/>
  <c r="G470"/>
  <c r="G612"/>
  <c r="H613" s="1"/>
  <c r="G716"/>
  <c r="G737"/>
  <c r="G838"/>
  <c r="G800"/>
  <c r="G507"/>
  <c r="G444"/>
  <c r="G443"/>
  <c r="G479"/>
  <c r="H481" s="1"/>
  <c r="G652"/>
  <c r="G442"/>
  <c r="G450"/>
  <c r="G446"/>
  <c r="G449"/>
  <c r="G448"/>
  <c r="G447"/>
  <c r="G627"/>
  <c r="G294"/>
  <c r="G718"/>
  <c r="G739"/>
  <c r="G747"/>
  <c r="G726"/>
  <c r="G883"/>
  <c r="G884"/>
  <c r="G644"/>
  <c r="H645" s="1"/>
  <c r="G886"/>
  <c r="G602"/>
  <c r="G889"/>
  <c r="G893" l="1"/>
  <c r="H451"/>
  <c r="G141" i="55"/>
  <c r="G179"/>
  <c r="G169"/>
  <c r="G148"/>
  <c r="G651" i="53"/>
  <c r="H655" s="1"/>
  <c r="G43"/>
  <c r="G836"/>
  <c r="G744"/>
  <c r="G285"/>
  <c r="G641"/>
  <c r="G586"/>
  <c r="G471"/>
  <c r="H472" s="1"/>
  <c r="G715"/>
  <c r="G622"/>
  <c r="G50"/>
  <c r="G581"/>
  <c r="G48"/>
  <c r="G41"/>
  <c r="G46"/>
  <c r="G44"/>
  <c r="G707"/>
  <c r="G601"/>
  <c r="G505"/>
  <c r="G488"/>
  <c r="G506"/>
  <c r="G837"/>
  <c r="G791"/>
  <c r="G603"/>
  <c r="G795"/>
  <c r="G600"/>
  <c r="G504"/>
  <c r="G483"/>
  <c r="G486"/>
  <c r="G632"/>
  <c r="G631"/>
  <c r="G605"/>
  <c r="G281"/>
  <c r="G885"/>
  <c r="G278"/>
  <c r="G277"/>
  <c r="G279"/>
  <c r="G283"/>
  <c r="G16"/>
  <c r="H22" s="1"/>
  <c r="G497"/>
  <c r="G722"/>
  <c r="G741"/>
  <c r="G738"/>
  <c r="G717"/>
  <c r="G719"/>
  <c r="G740"/>
  <c r="G27"/>
  <c r="H28" s="1"/>
  <c r="G745"/>
  <c r="G723"/>
  <c r="G345"/>
  <c r="G724"/>
  <c r="G746"/>
  <c r="G328"/>
  <c r="G326"/>
  <c r="G324"/>
  <c r="G322"/>
  <c r="G320"/>
  <c r="G318"/>
  <c r="G316"/>
  <c r="G314"/>
  <c r="G312"/>
  <c r="G310"/>
  <c r="G308"/>
  <c r="G306"/>
  <c r="G304"/>
  <c r="G302"/>
  <c r="G327"/>
  <c r="G325"/>
  <c r="G323"/>
  <c r="G321"/>
  <c r="G319"/>
  <c r="G317"/>
  <c r="G315"/>
  <c r="G313"/>
  <c r="G311"/>
  <c r="G309"/>
  <c r="G307"/>
  <c r="G305"/>
  <c r="G303"/>
  <c r="G301"/>
  <c r="G271"/>
  <c r="G300"/>
  <c r="G291"/>
  <c r="G888" l="1"/>
  <c r="G292"/>
  <c r="G894"/>
  <c r="G577"/>
  <c r="H578" s="1"/>
  <c r="G856"/>
  <c r="H858" s="1"/>
  <c r="G932"/>
  <c r="H935" s="1"/>
  <c r="H1002" s="1"/>
  <c r="G887"/>
  <c r="H332"/>
  <c r="G709"/>
  <c r="H710" s="1"/>
  <c r="G615"/>
  <c r="G753"/>
  <c r="G793"/>
  <c r="G765"/>
  <c r="G752"/>
  <c r="G790"/>
  <c r="G789"/>
  <c r="G276"/>
  <c r="G496"/>
  <c r="H500" s="1"/>
  <c r="G597"/>
  <c r="H598" s="1"/>
  <c r="G584"/>
  <c r="G583"/>
  <c r="G764"/>
  <c r="G585"/>
  <c r="G835"/>
  <c r="G503"/>
  <c r="G604"/>
  <c r="H606" s="1"/>
  <c r="G502"/>
  <c r="G840"/>
  <c r="G792"/>
  <c r="G284"/>
  <c r="G484"/>
  <c r="G485"/>
  <c r="G487"/>
  <c r="G664"/>
  <c r="G237"/>
  <c r="H242" s="1"/>
  <c r="G273"/>
  <c r="G275"/>
  <c r="G274"/>
  <c r="G280"/>
  <c r="G343"/>
  <c r="H347" s="1"/>
  <c r="G52"/>
  <c r="H53" s="1"/>
  <c r="H890" l="1"/>
  <c r="H587"/>
  <c r="H509"/>
  <c r="H489"/>
  <c r="H491" s="1"/>
  <c r="H766"/>
  <c r="G528"/>
  <c r="H536" s="1"/>
  <c r="G630"/>
  <c r="H633" s="1"/>
  <c r="G624"/>
  <c r="G640"/>
  <c r="H642" s="1"/>
  <c r="H657" s="1"/>
  <c r="G616"/>
  <c r="H570" l="1"/>
  <c r="G261"/>
  <c r="G262"/>
  <c r="G720"/>
  <c r="G743"/>
  <c r="H755" s="1"/>
  <c r="G878" l="1"/>
  <c r="G892"/>
  <c r="H895" s="1"/>
  <c r="G879"/>
  <c r="H258" l="1"/>
  <c r="G796"/>
  <c r="G830"/>
  <c r="H841" s="1"/>
  <c r="G787"/>
  <c r="G721"/>
  <c r="H733" s="1"/>
  <c r="G626"/>
  <c r="G272"/>
  <c r="H286" s="1"/>
  <c r="G260"/>
  <c r="H263" s="1"/>
  <c r="G663"/>
  <c r="H668" s="1"/>
  <c r="G788" l="1"/>
  <c r="H802" s="1"/>
  <c r="H851" s="1"/>
  <c r="G625"/>
  <c r="H628" s="1"/>
  <c r="H635" s="1"/>
  <c r="G273" i="55"/>
  <c r="G271"/>
  <c r="G880" i="53"/>
  <c r="H881" s="1"/>
  <c r="H927" s="1"/>
  <c r="G270" i="55"/>
  <c r="H278" s="1"/>
  <c r="H280" s="1"/>
  <c r="G289" i="53"/>
  <c r="G290"/>
  <c r="G288"/>
  <c r="G289" i="55" l="1"/>
  <c r="G290"/>
  <c r="G296"/>
  <c r="G286"/>
  <c r="G285"/>
  <c r="G288"/>
  <c r="G283"/>
  <c r="G284"/>
  <c r="G287"/>
  <c r="H298" i="53"/>
  <c r="H461" s="1"/>
  <c r="H1004" s="1"/>
  <c r="G291" i="55" l="1"/>
  <c r="H292"/>
  <c r="H294" s="1"/>
  <c r="H298" s="1"/>
  <c r="E6" i="56" s="1"/>
  <c r="G1012" i="53"/>
  <c r="G1008"/>
  <c r="G1011"/>
  <c r="G1007"/>
  <c r="G1015" s="1"/>
  <c r="G1014"/>
  <c r="G1010"/>
  <c r="G1013"/>
  <c r="G1009"/>
  <c r="G1020"/>
  <c r="H1016" l="1"/>
  <c r="H1018" s="1"/>
  <c r="H1022" s="1"/>
  <c r="E5" i="56" s="1"/>
  <c r="E15" s="1"/>
  <c r="E31" l="1"/>
  <c r="E20"/>
  <c r="E26"/>
  <c r="E25"/>
  <c r="E22"/>
  <c r="E21"/>
  <c r="E23"/>
  <c r="E24"/>
  <c r="E18"/>
  <c r="E19" l="1"/>
  <c r="E27" s="1"/>
  <c r="E29" s="1"/>
  <c r="E33" s="1"/>
</calcChain>
</file>

<file path=xl/sharedStrings.xml><?xml version="1.0" encoding="utf-8"?>
<sst xmlns="http://schemas.openxmlformats.org/spreadsheetml/2006/main" count="6059" uniqueCount="1758">
  <si>
    <t>INSTALACIONES SANITARIAS:</t>
  </si>
  <si>
    <t>MISCELANEOS:</t>
  </si>
  <si>
    <t>Dirección Técnica</t>
  </si>
  <si>
    <t>Replanteo</t>
  </si>
  <si>
    <t xml:space="preserve"> </t>
  </si>
  <si>
    <t>No.</t>
  </si>
  <si>
    <t>PARTIDAS</t>
  </si>
  <si>
    <t>SUB-TOTAL</t>
  </si>
  <si>
    <t>CANT.</t>
  </si>
  <si>
    <t>Gastos Administrativos</t>
  </si>
  <si>
    <t>Transporte</t>
  </si>
  <si>
    <t>Imprevistos</t>
  </si>
  <si>
    <t>TOTAL
RD$</t>
  </si>
  <si>
    <t>TOTAL GENERAL</t>
  </si>
  <si>
    <t>UD</t>
  </si>
  <si>
    <t>M2</t>
  </si>
  <si>
    <t>ML</t>
  </si>
  <si>
    <t>P.U.</t>
  </si>
  <si>
    <t>P2</t>
  </si>
  <si>
    <t>M3</t>
  </si>
  <si>
    <t>Cantos</t>
  </si>
  <si>
    <t>PINTURA:</t>
  </si>
  <si>
    <t>OFICINA DE INGENIEROS SUPERVISORES DE OBRAS DEL ESTADO ADSCRITA AL PODER EJECUTIVO</t>
  </si>
  <si>
    <t>TERMINACION DE SUPERFICIE:</t>
  </si>
  <si>
    <t>P.A</t>
  </si>
  <si>
    <t>GLS</t>
  </si>
  <si>
    <t>LBS</t>
  </si>
  <si>
    <t>%</t>
  </si>
  <si>
    <t>M3e</t>
  </si>
  <si>
    <t>LB</t>
  </si>
  <si>
    <t>Ud</t>
  </si>
  <si>
    <t>PA</t>
  </si>
  <si>
    <t>*</t>
  </si>
  <si>
    <t>m</t>
  </si>
  <si>
    <t>Zabaleta</t>
  </si>
  <si>
    <t>BAÑOS</t>
  </si>
  <si>
    <t>M3C</t>
  </si>
  <si>
    <t>Mano de obra</t>
  </si>
  <si>
    <t>VENTANAS</t>
  </si>
  <si>
    <t>MOVIMIENTO DE TIERRA:</t>
  </si>
  <si>
    <t>TOTAL</t>
  </si>
  <si>
    <t>Grava</t>
  </si>
  <si>
    <t>Fraguache</t>
  </si>
  <si>
    <t>UNIDAD</t>
  </si>
  <si>
    <t>Cemento PVC</t>
  </si>
  <si>
    <t>Yee 4" x 4" PVC drenaje</t>
  </si>
  <si>
    <t>Aparatos Sanitarios</t>
  </si>
  <si>
    <t>Pañete interior pulido</t>
  </si>
  <si>
    <t>EQUIPOS</t>
  </si>
  <si>
    <t>M3N</t>
  </si>
  <si>
    <t>CANTIDAD</t>
  </si>
  <si>
    <t>PL</t>
  </si>
  <si>
    <t>Miscelaneos</t>
  </si>
  <si>
    <t>Suministro de Señalización</t>
  </si>
  <si>
    <t>Ejecución de Prueba</t>
  </si>
  <si>
    <t>Slide Bracket</t>
  </si>
  <si>
    <t>Mano de Obra de Instalación</t>
  </si>
  <si>
    <t>Columnas</t>
  </si>
  <si>
    <t>Adaptadores</t>
  </si>
  <si>
    <t>Salidas de pared de Oxigeno</t>
  </si>
  <si>
    <t>UNID</t>
  </si>
  <si>
    <t xml:space="preserve">Ubicación: </t>
  </si>
  <si>
    <t>Acrílica en muros exteriores</t>
  </si>
  <si>
    <t>Uso de grúa</t>
  </si>
  <si>
    <t>Estudio y Diseño</t>
  </si>
  <si>
    <t>Antepecho</t>
  </si>
  <si>
    <t>Fino de techo</t>
  </si>
  <si>
    <t>Impermeabilizante</t>
  </si>
  <si>
    <t>Zabaleta en piso</t>
  </si>
  <si>
    <t>MISCELANEOS</t>
  </si>
  <si>
    <t>Controles de nivel de flota</t>
  </si>
  <si>
    <t>Nombre del Contratista:</t>
  </si>
  <si>
    <t>Puerta de acceso de planchas de aluzinc</t>
  </si>
  <si>
    <t>Instalaciones eléctricas provisionales de campamento</t>
  </si>
  <si>
    <t>Caseta de almacenamiento de materiales</t>
  </si>
  <si>
    <t>Levantamiento topográfico</t>
  </si>
  <si>
    <t>Letrero en obra (12' x 24')</t>
  </si>
  <si>
    <t>Charrancha</t>
  </si>
  <si>
    <t>Fumigación contra termitas</t>
  </si>
  <si>
    <t>Bote de material de excavaciones</t>
  </si>
  <si>
    <t>Zapata de muros</t>
  </si>
  <si>
    <t>Zapatas de columnas</t>
  </si>
  <si>
    <t>Vigas</t>
  </si>
  <si>
    <t>Losas</t>
  </si>
  <si>
    <t>Muro de paneles "densglass" (2 caras)</t>
  </si>
  <si>
    <t>Fraguache (sin andamios)</t>
  </si>
  <si>
    <t>Careteo con llana (sin andamios)</t>
  </si>
  <si>
    <t>Pañete maestreado interior</t>
  </si>
  <si>
    <t>Pañete maestreado exterior</t>
  </si>
  <si>
    <t>Plafón comercial 2" x 2"</t>
  </si>
  <si>
    <t>Plafón PVC liso 2" x 2"</t>
  </si>
  <si>
    <t>Plafón de sheetrock</t>
  </si>
  <si>
    <t>Plafón tipo "clean room"</t>
  </si>
  <si>
    <t>Fino en techo plano</t>
  </si>
  <si>
    <t>Zabaletas</t>
  </si>
  <si>
    <t>Impermeabilizante de techo (4mm / 4.00kg/cm2)</t>
  </si>
  <si>
    <t>Panel doble de cristal templado (zona de rayos x)</t>
  </si>
  <si>
    <t>Generales</t>
  </si>
  <si>
    <t>Replanteo (sanitario) en obra</t>
  </si>
  <si>
    <t>Suministro e instalación válvula de paso 3/4" PPR</t>
  </si>
  <si>
    <t>Suministro e instalación válvula de paso 1/2" PPR</t>
  </si>
  <si>
    <t>Misceláneos</t>
  </si>
  <si>
    <t>Equipos de calentamiento de agua</t>
  </si>
  <si>
    <t>Obras civiles sanitarias</t>
  </si>
  <si>
    <t xml:space="preserve">Anclajes de tuberías 90 </t>
  </si>
  <si>
    <t>EXTERIORES</t>
  </si>
  <si>
    <t xml:space="preserve">Paragomas </t>
  </si>
  <si>
    <t xml:space="preserve">Limpieza continua área de parqueos y exteriores </t>
  </si>
  <si>
    <t>Tierra negra</t>
  </si>
  <si>
    <t>Obra civil en verja</t>
  </si>
  <si>
    <t>Herrería en verja</t>
  </si>
  <si>
    <t>Puerta peatonal metálica en barras cuadradas de</t>
  </si>
  <si>
    <t>Puerta corredera en barras de 5/8" (área servicios)</t>
  </si>
  <si>
    <t>Verja perimetral en barras de 5/8"</t>
  </si>
  <si>
    <t>Ventanas metálicas</t>
  </si>
  <si>
    <t>Seguridad física y equipos</t>
  </si>
  <si>
    <t>Limpieza continua</t>
  </si>
  <si>
    <t>Bote general de escombros en obra</t>
  </si>
  <si>
    <t>Limpieza final</t>
  </si>
  <si>
    <t>GASTOS GENERALES</t>
  </si>
  <si>
    <t>Seguros y Fianzas (Según Facturas)</t>
  </si>
  <si>
    <t>Liquidación y Prestaciones Laborales</t>
  </si>
  <si>
    <t>Supervisión e Inspección de Obras</t>
  </si>
  <si>
    <t>Publicidad</t>
  </si>
  <si>
    <t>ITBIS de la Dirección Técnica</t>
  </si>
  <si>
    <t xml:space="preserve">TOTAL GENERAL </t>
  </si>
  <si>
    <t>MUROS DE BLOQUES:</t>
  </si>
  <si>
    <t>MUROS DE PANELES ALIGERADOS:</t>
  </si>
  <si>
    <t>TERMINACIÓN DE SUPERFICIE:</t>
  </si>
  <si>
    <t>REVESTIMIENTO DE PISOS:</t>
  </si>
  <si>
    <t>VENTANAS:</t>
  </si>
  <si>
    <t>MISCELÁNEOS:</t>
  </si>
  <si>
    <t>CAMPAMENTO:</t>
  </si>
  <si>
    <t>PRELIMINARES:</t>
  </si>
  <si>
    <t>MOVIMIENTO DE TIERRAS:</t>
  </si>
  <si>
    <t>HORMIGÓN ARMADO:</t>
  </si>
  <si>
    <t>ESTRUCTURAS METÁLICAS:</t>
  </si>
  <si>
    <t>EDIFICIO DE SERVICIOS:</t>
  </si>
  <si>
    <t>VERJA PERIMETRAL:</t>
  </si>
  <si>
    <t>JARDINERÍA Y PAISAJISMO:</t>
  </si>
  <si>
    <t>ASFALTADO DE CALLES Y PARQUEOS:</t>
  </si>
  <si>
    <t>EXTERIORES:</t>
  </si>
  <si>
    <t>Paneles de cristal fijo (aluminio ionizado-cristal 3/8") P40</t>
  </si>
  <si>
    <t>LIB</t>
  </si>
  <si>
    <t>Vigas Principales W 12 X 50 Lb/Pie (Pórticos 5,6,7 Y 8)</t>
  </si>
  <si>
    <t>Viga W 6 X 25 Lb/Pie (Vigas Secundarias Soporte Metaldeck)</t>
  </si>
  <si>
    <t>Viga W 8 X 24 Lb/Pie (Pórticos 2,3 Y 4)</t>
  </si>
  <si>
    <t>Viga W 6 X 9 (Pórtico 1)</t>
  </si>
  <si>
    <t>Pintura Anticorrosiva</t>
  </si>
  <si>
    <t>Pintura de Terminación</t>
  </si>
  <si>
    <t>Studs 3/4" @ 0.30 LONG.</t>
  </si>
  <si>
    <t>Muro de bloques de 6" (3/8" @ 0.40 mts.) (SNP)</t>
  </si>
  <si>
    <t>Elementos térmicos</t>
  </si>
  <si>
    <t>Manómetro inmerso en glicerina</t>
  </si>
  <si>
    <t>Maniford, de succión y de descarga,  incluye: suministro y colocación de tuberías y piezas especiales, válvulas check, materiales menores y mano de obra</t>
  </si>
  <si>
    <t>Equipos de Bombeo Agua Potable incluye todas las piezas para su instalación y mano de obra</t>
  </si>
  <si>
    <t>Cámaras de inspección (1.00 x 1.00 x 0.75) mts</t>
  </si>
  <si>
    <t>Trampa de grasa (1.30 x 1.30 x 1.30) mts con tapa de hormigón</t>
  </si>
  <si>
    <t>Calentador de agua de gas, 2400 mbh, 160 PSI, inc. bo de 200,000 BTU BEST LZ-3500 (12 equipos incluye esta capacidad)</t>
  </si>
  <si>
    <t>Cierre perimetral del área a construir en madera y zinc</t>
  </si>
  <si>
    <t>Baños portátiles para obra y campamento</t>
  </si>
  <si>
    <t>Excavación de zapata de muros en roca</t>
  </si>
  <si>
    <t>Séptico (4.80 x 1.40 x 2.20) mts</t>
  </si>
  <si>
    <t/>
  </si>
  <si>
    <t>MES</t>
  </si>
  <si>
    <t>Excavación de zapata de columnas en roca</t>
  </si>
  <si>
    <t xml:space="preserve">Losa de techo (esp.= 0.15 mts.) </t>
  </si>
  <si>
    <t>Muro de bloques de 6" (3/8" @ 0.40 mts) (BNP)</t>
  </si>
  <si>
    <t>Pisos de Porcelanato alto tránsito (0.60 x 0.60) mts antideslizante color blanco</t>
  </si>
  <si>
    <t>Zócalos en porcelanato (0.10 x 0.60) mts</t>
  </si>
  <si>
    <t>Cerámica (0.30 x 0.60) mts en baños habitaciones (tipo área 166)</t>
  </si>
  <si>
    <t>Cerámica (0.30 x 0.60) mts en baños habitaciones (tipo área 16)</t>
  </si>
  <si>
    <t>Cerámica (0.30 x 0.60) mts en baños habitaciones (tipo área 62)</t>
  </si>
  <si>
    <t>Cerámica (0.30 x 0.60) mts en baños habitaciones (tipo área 64)</t>
  </si>
  <si>
    <t>Cerámica (0.30 x 0.60) mts en baños habitaciones (tipo área 10)</t>
  </si>
  <si>
    <t>Cerámica (0.30 x 0.60) mts en baños habitaciones (tipo área 3)</t>
  </si>
  <si>
    <t>Cerámica (0.30 x 0.60) mts en baños habitaciones (tipo área 153)</t>
  </si>
  <si>
    <t>Cerámica (0.30 x 0.60) mts en baños habitaciones (tipo área 182)</t>
  </si>
  <si>
    <t>Cerámica (0.30 x 0.60) mts en baños habitaciones (tipo área 44)</t>
  </si>
  <si>
    <t>Cerámica (0.30 x 0.60) mts en baños habitaciones (tipo área 55)</t>
  </si>
  <si>
    <t>Cerámica (0.30 x 0.60) mts en baños habitaciones (tipo área 57)</t>
  </si>
  <si>
    <t>Cerámica (0.30 x 0.60) mts en baños habitaciones (tipo área 67)</t>
  </si>
  <si>
    <t>Cerámica (0.30 x 0.60) mts en baños habitaciones (tipo área 134)</t>
  </si>
  <si>
    <t>Cerámica (0.30 x 0.60) mts en baños habitaciones (tipo área 135)</t>
  </si>
  <si>
    <t>Cerámica (0.30 x 0.60) mts en baños habitaciones (tipo área 60)</t>
  </si>
  <si>
    <t>Cerámica (0.30 x 0.60) mts en baños habitaciones (tipo área 102)</t>
  </si>
  <si>
    <t>Cerámica (0.30 x 0.60) mts en baños habitaciones (tipo área 86)</t>
  </si>
  <si>
    <t>Cerámica (0.30 x 0.60) mts en morgue</t>
  </si>
  <si>
    <t>Cerámica (0.30 x 0.60) mts en baños habitaciones (tipo área 117)</t>
  </si>
  <si>
    <t>Cerámica (0.30 x 0.60) mts en baños habitaciones (tipo área 116)</t>
  </si>
  <si>
    <t>Cerámica (0.30 x 0.60) mts en baños habitaciones (tipo área 185)</t>
  </si>
  <si>
    <t>Cerámica (0.30 x 0.60) mts en área de muestras (áreas 29-30)</t>
  </si>
  <si>
    <t>Cerámica (0.30 x 0.60) mts en baños habitaciones (tipo área 41)</t>
  </si>
  <si>
    <t>Cerámica (0.30 x 0.60) mts en baños habitaciones (tipo área 21)</t>
  </si>
  <si>
    <t>Cerámica (0.30 x 0.60) mts en baños habitaciones (tipo área 91)</t>
  </si>
  <si>
    <t>Cerámica (0.30 x 0.60) mts en áreas de lavado y curetaje</t>
  </si>
  <si>
    <t>Cerámica (0.30 x 0.60) mts en cocina de administración</t>
  </si>
  <si>
    <t>Cerámica (0.30 x 0.60) mts en área de yesos</t>
  </si>
  <si>
    <t>Cerámica (0.30 x 0.60) mts en cocina de cafetería</t>
  </si>
  <si>
    <t>Puerta enrollable (1.00 x 2.30) mts</t>
  </si>
  <si>
    <t>Arrastre sanit. en tubería de 6" x 19' PVC SDR 41</t>
  </si>
  <si>
    <t>Arrastre sanit. en tubería de 4" x 19' PVC SDR 41</t>
  </si>
  <si>
    <t>Arrastre sanit. en tubería de 3" x 19' PVC SDR 41</t>
  </si>
  <si>
    <t>Arrastre pluv. en tubería de 10" x 19' PVC SDR 41</t>
  </si>
  <si>
    <t>Arrastre pluv. en tubería de 8" x 19' PVC SDR 41</t>
  </si>
  <si>
    <t>Arrastre pluv. en tubería de 6" x 19' PVC SDR 41</t>
  </si>
  <si>
    <t>Arrastre pluv. en tubería de 4" x 19' PVC SDR 41</t>
  </si>
  <si>
    <t xml:space="preserve">Soterrado de tuberías sanitarias (en roca) (secc.=0.6) </t>
  </si>
  <si>
    <t>mes</t>
  </si>
  <si>
    <t>Instalaciones Electricas Provisionales Internas</t>
  </si>
  <si>
    <t>Camiones de agua</t>
  </si>
  <si>
    <t>galones</t>
  </si>
  <si>
    <t>Corte de material por estudio de pavimento</t>
  </si>
  <si>
    <t>Relleno de material subgranular de baja plasticidad</t>
  </si>
  <si>
    <t>Relleno de Reposición Compactado</t>
  </si>
  <si>
    <t>Relleno de caliche compactado</t>
  </si>
  <si>
    <t>Pasantes Pluviales 5"</t>
  </si>
  <si>
    <t>Metaldeck</t>
  </si>
  <si>
    <t>Anclajes vigas metalicas en columnas metalicas</t>
  </si>
  <si>
    <t>Pernos de Anclaje en Tijerillas W 6 x 9</t>
  </si>
  <si>
    <t>Grua, plataforma lifter, izaje.</t>
  </si>
  <si>
    <t>Densglass fachada</t>
  </si>
  <si>
    <t>Densglass en columnas y bloque quirurgico</t>
  </si>
  <si>
    <t>Puerta de Tola</t>
  </si>
  <si>
    <t>Primer en paredes y techos</t>
  </si>
  <si>
    <t>Pintura interior en semigloss (2 manos)</t>
  </si>
  <si>
    <t>Pintura Gris Claro en Fachada</t>
  </si>
  <si>
    <t>Pintura Gris Claro en Fachada (2 manos adicionales)</t>
  </si>
  <si>
    <t>Pintura Gris Oscuro en Fachada</t>
  </si>
  <si>
    <t>Pintura Gris Oscuro en Fachada (1 mano por reparaciones).</t>
  </si>
  <si>
    <t>Pintura Blanco 00 en techos</t>
  </si>
  <si>
    <t>Pintura Blanco 00 en Metaldeck</t>
  </si>
  <si>
    <t>Masilla en paredes</t>
  </si>
  <si>
    <t>Primer para pintura epoxica cocina y lavanderia</t>
  </si>
  <si>
    <t>Pintura epoxica en paredes Lavanderia</t>
  </si>
  <si>
    <t>Primer caseta seguridad, caseta GM-Bombeo, Edificios servicios-Caseta desechos.</t>
  </si>
  <si>
    <t>Pintura exterior Caseta desechos de acuerdo a codigos.</t>
  </si>
  <si>
    <t>Pintura exterior muros antepecho</t>
  </si>
  <si>
    <t>Pintura Cornisa en Densglass Fachada</t>
  </si>
  <si>
    <t>SALIDAS DE DRENAJE SANITARIO</t>
  </si>
  <si>
    <t>SALIDAS AGUA POTABLE</t>
  </si>
  <si>
    <t>SALIDAS AGUA POTABLE FRIA</t>
  </si>
  <si>
    <t>BAJANTES Y COLUMNAS</t>
  </si>
  <si>
    <t>INSTALACION DE CASQUETES PARA SALIDA DRENAJE TECHO</t>
  </si>
  <si>
    <t>CONEXIONES DE SALIDAS PLUVIALES NUEVAS A BAJANTES PLUVIALES EXISTENTES EN TUBERIA DE 4" X 19 PVC SDR-41</t>
  </si>
  <si>
    <t>EXTERIOR</t>
  </si>
  <si>
    <t>ARRASTRES DRENAJE  PLUVIAL</t>
  </si>
  <si>
    <t>ARRASTRES COLGADOS</t>
  </si>
  <si>
    <t>ARRASTRES SOTERRADOS</t>
  </si>
  <si>
    <t>SALIDAS DE DRENAJE PLUVIAL</t>
  </si>
  <si>
    <t>INTERIOR</t>
  </si>
  <si>
    <t>SALIDAS EN AREAS DE EMERGENCIA</t>
  </si>
  <si>
    <t>SALIDAS AGUA POTABLE CALIENTRE</t>
  </si>
  <si>
    <t>SALIDAS EN AREAS DE NEONATAL</t>
  </si>
  <si>
    <t>SALIDAS EN AREAS DE MORGUE</t>
  </si>
  <si>
    <t>SALIDAS EN AREAS DE UCI</t>
  </si>
  <si>
    <t>SALIDAS EN AREAS DE COCINA</t>
  </si>
  <si>
    <t>ARRASTRE COLGADO GAS</t>
  </si>
  <si>
    <t>SALIDAS EN AREAS DE HABITACIONES</t>
  </si>
  <si>
    <t>SALIDAS EN AREA DE CAFETERIA (SOLICITADAS POR CALMAQUIP)</t>
  </si>
  <si>
    <t xml:space="preserve">SALIDAS DRENAJE SANITARIO </t>
  </si>
  <si>
    <t>SALIDAS AGUA POTABLE FRIA / CALIENTE</t>
  </si>
  <si>
    <t>INSTALACION REJILLAS EN AREA DE COCINA</t>
  </si>
  <si>
    <t>REPARACIONES EN ARRASTRES DE AGUA POTABLE</t>
  </si>
  <si>
    <t>INSTALACION DE ACCESORIOS DE BAÑO</t>
  </si>
  <si>
    <t>INSTALACION DE GAS EN COCINA, CAFETERIA Y LAVANDERIA</t>
  </si>
  <si>
    <t>INSTALACION DE ARRASTRES DE DRENAJE SANITARIO AREA NEONATAL CPVC-SCH80</t>
  </si>
  <si>
    <t>PIEZAS DE CONEXIÓN</t>
  </si>
  <si>
    <t>SISTEMA DE OSMOSIS</t>
  </si>
  <si>
    <t>Replanteo y control topográfico</t>
  </si>
  <si>
    <t xml:space="preserve">MOVIMIENTO DE TIERRA: </t>
  </si>
  <si>
    <t xml:space="preserve">Excavación a mano </t>
  </si>
  <si>
    <t>Relleno compactado con maquito</t>
  </si>
  <si>
    <t>Bote de material sobrante de excavación</t>
  </si>
  <si>
    <t xml:space="preserve">HORMIGON ARMADO EN: (FC = 210 KG/CM2 INDUSTRIAL): </t>
  </si>
  <si>
    <t xml:space="preserve">TERMINACION DE SUPERFICIE EN: </t>
  </si>
  <si>
    <t>Fino fondo pulido</t>
  </si>
  <si>
    <t>Fino losa techo</t>
  </si>
  <si>
    <t xml:space="preserve">Careteo </t>
  </si>
  <si>
    <t>Ventanas en blocks calados</t>
  </si>
  <si>
    <t xml:space="preserve">TERMINACIÓN DE SUPERFICIE: </t>
  </si>
  <si>
    <t xml:space="preserve">Pañete interior y exterior </t>
  </si>
  <si>
    <t xml:space="preserve">LLAVE DE MANGÜERA 3/4": SUMINISTRO, MATERIALES Y MANO DE OBRA: </t>
  </si>
  <si>
    <t>Llave de rosca manguera  3/4"</t>
  </si>
  <si>
    <t xml:space="preserve">Adaptador Macho PPR-25 MM x φ 3/4 " </t>
  </si>
  <si>
    <t xml:space="preserve">TUBERÍA ALIMENTACIÓN DE LAS CISTERNAS (INCL. MOV. DE TIERRA, TUB., VALVULA, MATERIALES Y MANO DE OBRA): </t>
  </si>
  <si>
    <t>De φ 3/4 " PVC, SCH-40</t>
  </si>
  <si>
    <t xml:space="preserve">Clamp Bronce de 4 " x 2 " </t>
  </si>
  <si>
    <t xml:space="preserve">Codo pvc PR de φ 2 "x 90 º ( S2 ) </t>
  </si>
  <si>
    <t xml:space="preserve">Codo pvc PR de φ 2 "x 90 º ( D3 ) </t>
  </si>
  <si>
    <t xml:space="preserve">Racor 3 vias φ 1 "  ( D11) </t>
  </si>
  <si>
    <t xml:space="preserve">Presostato Rango 40-60 PSI ( D12) </t>
  </si>
  <si>
    <t>Manometro Antivibratorio Rango de 0 -100 PSI ( D14 )</t>
  </si>
  <si>
    <t>Conector Rosca  PPC φ 1 1/4  " X  32 MM ( A1 )</t>
  </si>
  <si>
    <t xml:space="preserve">PLANTA DE TRATAMIENTO                                                                                                                                        (UNIDAD DE TRATAMIENTO DE AGUAS RESIDUALES UTAR) </t>
  </si>
  <si>
    <t xml:space="preserve">Limpieza de Terreno </t>
  </si>
  <si>
    <t xml:space="preserve">Fumigación </t>
  </si>
  <si>
    <t xml:space="preserve">Replanteo </t>
  </si>
  <si>
    <t>Corte de Capa Vegetal</t>
  </si>
  <si>
    <t xml:space="preserve">Excavación </t>
  </si>
  <si>
    <t xml:space="preserve">Relleno Compactado </t>
  </si>
  <si>
    <t xml:space="preserve">Relleno de Gravilla de 1" </t>
  </si>
  <si>
    <t xml:space="preserve">Relleno de Gravilla de 2" </t>
  </si>
  <si>
    <t xml:space="preserve">Relleno de Gravilla de 3" </t>
  </si>
  <si>
    <t xml:space="preserve">Bote de Material </t>
  </si>
  <si>
    <t>HORMIGON ARMADO:</t>
  </si>
  <si>
    <t xml:space="preserve">Muros de Bloques de 0.20 mts bastones @ 3/8¨ 0.20 mts con camaras llenas, con Serpentina 1 φ 3/8" @ 0.40 mts </t>
  </si>
  <si>
    <t>Pañete Pulido</t>
  </si>
  <si>
    <t xml:space="preserve">Cantos </t>
  </si>
  <si>
    <t xml:space="preserve">Fino de Techo </t>
  </si>
  <si>
    <t xml:space="preserve">Zabaleta </t>
  </si>
  <si>
    <t>TAPA PESADA:</t>
  </si>
  <si>
    <t>SUMINISTRO Y COLOCACION DE MATERIAL DE FILTRO:</t>
  </si>
  <si>
    <t>Suministro grava 2 1/2" @ 1¨</t>
  </si>
  <si>
    <t>Colocación material grava 3" @ 1"</t>
  </si>
  <si>
    <t xml:space="preserve">VARIOS: </t>
  </si>
  <si>
    <t>Excavación en Arcilla Expansiva</t>
  </si>
  <si>
    <t>Bote de material sobrante</t>
  </si>
  <si>
    <t>Construcción pozos filtrantes de 12" encamisado en 14" PVC</t>
  </si>
  <si>
    <t>Tuberias de PVC De 4" Con Perforaciones en 1" @ 120 º</t>
  </si>
  <si>
    <t>Registro de block 6" p/proteger filtrante</t>
  </si>
  <si>
    <t>Muro de block de 6"en tapa (3/8" @ 0.60 mts)</t>
  </si>
  <si>
    <t>Suministro y colocación tee 6" x 6" PVC</t>
  </si>
  <si>
    <t xml:space="preserve">VENTILACION: </t>
  </si>
  <si>
    <t xml:space="preserve">DRENAJE PLUVIAL </t>
  </si>
  <si>
    <t>TUBERÍAS, INCLUYE: SUMINISTRO DE TUBERÍA DE PVC, MATERIALES MENORES Y MANO DE OBRA:</t>
  </si>
  <si>
    <t>Tubería soterrada 6" PVC, SDR-41</t>
  </si>
  <si>
    <t>Tubería colgada 6" PVC, SDR-41</t>
  </si>
  <si>
    <t xml:space="preserve">SUMINISTRO Y COLOCACIÓN DE PIEZAS ESPECIALES, INCLUYE: SUMINISTRO DE PIEZAS PVC, MATERIALES MENORES Y MANO DE OBRA: </t>
  </si>
  <si>
    <t xml:space="preserve">CONSTRUCCIÓN DE: </t>
  </si>
  <si>
    <t xml:space="preserve">BAJANTE PLUVIAL EN PVC, INCLUYE MATERIALES Y MANO DE OBRA: </t>
  </si>
  <si>
    <t>Bajante de descarga 4" PVC, SDR-41</t>
  </si>
  <si>
    <t>Bajante de descarga 3" PVC, SDR-41</t>
  </si>
  <si>
    <t xml:space="preserve">Columna Falsa en Durock ( para encubrir bajantes pluviales) </t>
  </si>
  <si>
    <t>SUB-TOTAL DRENAJE PLUVIAL</t>
  </si>
  <si>
    <t>Finish Grade</t>
  </si>
  <si>
    <t>Dovelas 1"</t>
  </si>
  <si>
    <t>Topografia</t>
  </si>
  <si>
    <t>visitas</t>
  </si>
  <si>
    <t>PALMAS &amp; ARBOLES</t>
  </si>
  <si>
    <t>Palma Phoenix Robellini peq.</t>
  </si>
  <si>
    <t>Palma Areca</t>
  </si>
  <si>
    <t>Palma Areca peq.</t>
  </si>
  <si>
    <t>Ficus laura arbusto gde.</t>
  </si>
  <si>
    <t>Palma Manilla doble</t>
  </si>
  <si>
    <t>Palma Mongomeriana</t>
  </si>
  <si>
    <t>Cycad Revoluta</t>
  </si>
  <si>
    <t xml:space="preserve">Palma Real </t>
  </si>
  <si>
    <t>ARBUSTOS Y CUBRESUELOS</t>
  </si>
  <si>
    <t>Ficus isla verde</t>
  </si>
  <si>
    <t>Guayiga</t>
  </si>
  <si>
    <t>Coralillo maui / (Trinitaria)</t>
  </si>
  <si>
    <t>Arbusto icaco o alternativa: Clusia</t>
  </si>
  <si>
    <t>Grama Bermuda</t>
  </si>
  <si>
    <t>Materiales riego</t>
  </si>
  <si>
    <t>Mano de obra plomeria</t>
  </si>
  <si>
    <t>Enrraizador</t>
  </si>
  <si>
    <t>TIERRA NEGRA, MATERIAL DE RELLENO Y OTROS</t>
  </si>
  <si>
    <t>Abono organico</t>
  </si>
  <si>
    <t>Sacos</t>
  </si>
  <si>
    <t>Peñones decorativos</t>
  </si>
  <si>
    <t xml:space="preserve">Corteza biodegradable </t>
  </si>
  <si>
    <t>Pino Americano (sujetar palma reales)</t>
  </si>
  <si>
    <t>Primer en Muros Exteriores</t>
  </si>
  <si>
    <t>Traslado interno de materiales</t>
  </si>
  <si>
    <t>Placas de apoyo columnas</t>
  </si>
  <si>
    <t>Vigas en perfil tipo W</t>
  </si>
  <si>
    <t>Placas de conexion y angulares</t>
  </si>
  <si>
    <t>Conectores de cortante</t>
  </si>
  <si>
    <t>Tornillos</t>
  </si>
  <si>
    <t>Metaldeck cal 22</t>
  </si>
  <si>
    <t>Bloques de 8"</t>
  </si>
  <si>
    <t>Piso pulido</t>
  </si>
  <si>
    <t>Ruedo en densglass</t>
  </si>
  <si>
    <t>Pintura general</t>
  </si>
  <si>
    <t xml:space="preserve">Letrero en PVC letras cortadas “Hospital Profesor Juan Bosch” 18” en PVC de 1" pintadas en Uretano instaladas con tacos.      
</t>
  </si>
  <si>
    <t>Muros de bloques de 6"</t>
  </si>
  <si>
    <t>Bases para topes de granito</t>
  </si>
  <si>
    <t>Topes de granito</t>
  </si>
  <si>
    <t>VIAS Y PARQUEOS:</t>
  </si>
  <si>
    <t xml:space="preserve">Suministro de material de relleno de granzote para conformación de vias y parqueos </t>
  </si>
  <si>
    <t>Compactación de material de relleno de granzote</t>
  </si>
  <si>
    <t>Suministro de material de relleno de caliche para conformación de vias y parqueos</t>
  </si>
  <si>
    <t>Compactación de material de caliche</t>
  </si>
  <si>
    <t>Excavaciones por instalaciones sanitarias (En Roca)</t>
  </si>
  <si>
    <t>Excavaciones por instalaciones eléctricas (En Caliche)</t>
  </si>
  <si>
    <t>Excavaciones por instalaciones eléctricas (En Roca)</t>
  </si>
  <si>
    <t>Excavaciones por instalaciones sistema contra incendio (Caliche)</t>
  </si>
  <si>
    <t>Excavaciones por instalaciones sistema contra incendio (Roca)</t>
  </si>
  <si>
    <t>Bote de material (Caliche)</t>
  </si>
  <si>
    <t>Bote de material (Roca)</t>
  </si>
  <si>
    <t>Cepos de Columnas</t>
  </si>
  <si>
    <t>Junta de Expansión</t>
  </si>
  <si>
    <t>Guardera en losa Techo 4.90 Pasillo Habitaciones-Serv.</t>
  </si>
  <si>
    <t>Pasantes Eléctricos en Vigas 3"</t>
  </si>
  <si>
    <t>Pasantes Ventilaciones en Losa 3"</t>
  </si>
  <si>
    <t>Muro de bloques de 6" (3/8" @ 0.40 mts) (SNP) por encima de 3 mts. Altura.</t>
  </si>
  <si>
    <t>Muro de Bloques de 6" (3/8" @ 0.40 mts) (SNP) por debajo de 3 mts. Altura.</t>
  </si>
  <si>
    <t>Pañete Interior &lt; 3.00 mts</t>
  </si>
  <si>
    <t>Pañete Interior &gt; 3.00 mts</t>
  </si>
  <si>
    <t>Pañete Interior Baños</t>
  </si>
  <si>
    <t>Pañete en Columnas</t>
  </si>
  <si>
    <t>Pañete Exterior &lt; 3.00 mts</t>
  </si>
  <si>
    <t>Pañete Exterior &gt; 3.00 mts</t>
  </si>
  <si>
    <t>Pañete en Antepecho</t>
  </si>
  <si>
    <t>Pañete en Techos</t>
  </si>
  <si>
    <t>Curvas Sanitarias</t>
  </si>
  <si>
    <t>Violin</t>
  </si>
  <si>
    <t>Goteros</t>
  </si>
  <si>
    <t>Repello</t>
  </si>
  <si>
    <t>Torta de piso con malla electrosoldada</t>
  </si>
  <si>
    <t>Losa de piso con malla electrosoldada</t>
  </si>
  <si>
    <t>Losa de piso áreas asépticas</t>
  </si>
  <si>
    <t>Pisos de Quarry Tile</t>
  </si>
  <si>
    <t>Zócalos de Quarry Tile</t>
  </si>
  <si>
    <t>Mortero epoxico en zanja tuberia esterilización</t>
  </si>
  <si>
    <t>REVESTIMIENTO DE PAREDES:</t>
  </si>
  <si>
    <t>Techo de Denglass Metaldeck</t>
  </si>
  <si>
    <t>Fascia Densglass</t>
  </si>
  <si>
    <t>REVESTIMIENTO DE TECHOS (PLAFONES):</t>
  </si>
  <si>
    <t>TERMINACIÓN DE TECHOS:</t>
  </si>
  <si>
    <t>PUERTAS:</t>
  </si>
  <si>
    <t>Puerta (2 hojas) en acero inox. Doble acción y visor, quirofano 1, (2.00 x 2.10) mts</t>
  </si>
  <si>
    <t>Puerta (1 hoja) en acero inox. Doble acción y visor, quirofanos 2 y 3, (1.80 x 2.10) mts</t>
  </si>
  <si>
    <t>Puerta (2 hojas) en acero inox. Doble acción y visor, pasillo esteril limpio y preoperatorio, (2.00 x 2.10) mts</t>
  </si>
  <si>
    <t>Puerta (2 hojas) en acero inox. Doble acción y visor, traumashock, (1.80 x 2.10) mts</t>
  </si>
  <si>
    <t>Puerta (1 hoja) en acero inox. Doble acción y visor, vestidor cirugia, (1.20 x 2.10) mts</t>
  </si>
  <si>
    <t>Puerta (2 hojas) en acero inox. Doble acción y visor, pasillo cirugia, (2.00 x 2.10) mts</t>
  </si>
  <si>
    <t>Puerta (1 hoja) en acero inox. Doble acción y visor, Cura, Yeso, Triaje y Nebulización (1.20 x 2.10) mts</t>
  </si>
  <si>
    <t>Puerta (1 hoja) en acero inox. Doble acción y visor, Uci, Adaptación Neonatal y pasillo, (1.20 x 2.10) mts</t>
  </si>
  <si>
    <t>Puerta (2 hoja) en acero inox. Doble acción y visor, Pasillo Trauma Shock, (1.90 x 2.10) mts</t>
  </si>
  <si>
    <t>Puerta (2 hoja) en acero inox. Doble acción y visor, Pasillo entrada de emergencia, (1.99 x 2.10) mts</t>
  </si>
  <si>
    <t>Puerta (2 hoja) en acero inox. Doble acción y visor, Pasillo entrada de emergencia, (1.90 x 2.10) mts</t>
  </si>
  <si>
    <t>Puerta (1 hoja) en acero inox. Doble acción y visor, Salida de Desecho, (1.20 x 2.10) mts</t>
  </si>
  <si>
    <t>Puerta (2 hojas) en acero inox. Doble acción y visor, Entrada a Uci, (2.02 x 2.10) mts</t>
  </si>
  <si>
    <t>Puerta (2 hoja) en acero inox. Doble acción y visor, Post Operatorio, (1.70 x 2.10) mts</t>
  </si>
  <si>
    <t>Puerta en acero inox.1 hoja con marco y llavin, Descontaminación, (0.89 x 2.10) mts</t>
  </si>
  <si>
    <t>Puerta en acero inox.1 hoja con marco y llavin, Material esteril y Farmacia, (0.90 x 2.10) mts</t>
  </si>
  <si>
    <t>Ventanas de corredera blanco vidrio claro laminado de 1/4" P92</t>
  </si>
  <si>
    <t>Fachada de cristal con marco fijo P-40 Blanco vidrio laminado 1/4"</t>
  </si>
  <si>
    <t>PUERTAS INTERIORES (NOVOFERM):</t>
  </si>
  <si>
    <t>P-4 Baños Internamiento Puerta Multiusos (1.00 x 2.092) mts</t>
  </si>
  <si>
    <t>P-4 Baños Internamiento Puerta Multiusos (1.00 x 2.102) mts</t>
  </si>
  <si>
    <t>P-4 Baños Internamiento Puerta Multiusos (1.006 x 2.101) mts</t>
  </si>
  <si>
    <t>P-4 Baños Internamiento Puerta Multiusos (1.004 x 2.096) mts</t>
  </si>
  <si>
    <t>P-4 Baños Internamiento Puerta Multiusos (1.003 x 2.102) mts</t>
  </si>
  <si>
    <t>P-4 Baños Internamiento Puerta Multiusos (0.999 x 2.103) mts</t>
  </si>
  <si>
    <t>P-4 Baños Internamiento Puerta Multiusos (1.001 x 2.096) mts</t>
  </si>
  <si>
    <t>P-4 Baños Internamiento Puerta Multiusos (1.00 x 2.109) mts</t>
  </si>
  <si>
    <t>P-4 Baños Internamiento Puerta Multiusos (1.001 x 2.10) mts</t>
  </si>
  <si>
    <t>P-4 Baños Internamiento Puerta Multiusos (1.001 x 2.105) mts</t>
  </si>
  <si>
    <t>P-4 Baños Internamiento Puerta Multiusos (1.002 x 2.106) mts</t>
  </si>
  <si>
    <t>P-4 Baños Internamiento Puerta Multiusos (0.999 x 2.084) mts</t>
  </si>
  <si>
    <t>P-4 Baños Internamiento Puerta Multiusos (1.001 x 2.085) mts</t>
  </si>
  <si>
    <t>P-4 Baños Internamiento Puerta Multiusos (1.002 x 2.09) mts</t>
  </si>
  <si>
    <t>P-4 Baños Internamiento Puerta Multiusos (1.002 x 2.084) mts</t>
  </si>
  <si>
    <t>P-4Baños Internamiento Puerta Multiusos (1.001 x 2.089) mts</t>
  </si>
  <si>
    <t>P-4 Bloque Quirurgico PrePuerta Multiusos (0.997 x 2.082) mts</t>
  </si>
  <si>
    <t>P-4 Aislamiento UCIPuerta Multiusos (0.995 x 2.083) mts</t>
  </si>
  <si>
    <t>P-6 Ginecologia Puerta Multiusos (1.00 x 2.096) mts</t>
  </si>
  <si>
    <t>P-6 Adultos 3Puerta Multiusos (0.998 x 2.098) mts</t>
  </si>
  <si>
    <t>P-6 Adultos 3 Puerta Multiusos (1.00 x 2.099) mts</t>
  </si>
  <si>
    <t>P-6 Pedriatico 1 Puerta Multiusos (1.00 x 2.10) mts</t>
  </si>
  <si>
    <t>P-6 Pediatrico 2 Puerta Multiusos (1.00 x 2.094) mts</t>
  </si>
  <si>
    <t>P-6 Baño Consultorio Puerta Multiusos (0.80 x 2.082) mts</t>
  </si>
  <si>
    <t>P-6 Baños de Planta Puerta Multiusos (0.898 x 2.103) mts</t>
  </si>
  <si>
    <t>P-6 Baños de Planta Puerta Multiusos (0.895 x 2.104) mts</t>
  </si>
  <si>
    <t>P-6 Baños de Planta Puerta Multiusos (0.896 x 2.091) mts</t>
  </si>
  <si>
    <t>P-6 Baños de Planta Puerta Multiusos (0.887 x 2.107) mts</t>
  </si>
  <si>
    <t>P-6 Baños de Planta Puerta Multiusos (0.891 x 2.102) mts</t>
  </si>
  <si>
    <t>P-6 Baños de PlantaPuerta Multiusos (0.899 x 2.12) mts</t>
  </si>
  <si>
    <t>P-6 Baños de Planta Puerta Multiusos (0.903 x 2.117) mts</t>
  </si>
  <si>
    <t>P-6 Baños de Planta Puerta Multiusos (0.798 x 2.111) mts</t>
  </si>
  <si>
    <t>P-6 Baños de Planta Puerta Multiusos (0.897 x 2.103) mts</t>
  </si>
  <si>
    <t>P-6 Baños de Planta Puerta Multiusos (0.898 x 2.079) mts</t>
  </si>
  <si>
    <t>P-6 Baños de Planta Puerta Multiusos (0.898 x 2.085) mts</t>
  </si>
  <si>
    <t>P-6 Baños de Planta Puerta Multiusos (0.798 x 2.097) mts</t>
  </si>
  <si>
    <t>P-6 Baños de Planta Puerta Multiusos (0.799 x 2.079) mts</t>
  </si>
  <si>
    <t>P-6 Baños de Planta Puerta Multiusos (0.798 x 2.08) mts</t>
  </si>
  <si>
    <t>P-6 Baños de Planta Puerta Multiusos (0.799 x 2.081) mts</t>
  </si>
  <si>
    <t>P-6 Baño Laboratorio Puerta Multiusos (0.796 x 2.10) mts</t>
  </si>
  <si>
    <t>P-6 Baño Laboratorio Puerta Multiusos (0.899 x 2.10) mts</t>
  </si>
  <si>
    <t>P-7 Dormitorio Enfermeria Puerta Multiusos con Visor (0.90 x 2.082) mts</t>
  </si>
  <si>
    <t>P-7 Dormitorio Enfermeria Puerta Multiusos con Visor (0.898 x 2.083) mts</t>
  </si>
  <si>
    <t>P-6 Vestidor Medicos Puerta Multiusos (0.895 x 2.084) mts</t>
  </si>
  <si>
    <t>P-6 Vestidor Medicos Puerta Multiusos (0.902 x 2.076) mts</t>
  </si>
  <si>
    <t>P-7 Dormitorio Medico Puerta Multiusos con Visor (0.90 x 2.095) mts</t>
  </si>
  <si>
    <t>P-4 Internas (1.20 x 2.10) mts</t>
  </si>
  <si>
    <t>P-6 Internas (1.00 x 2.10) mts</t>
  </si>
  <si>
    <t>P-6 Internas (0.90 x 2.10) mts</t>
  </si>
  <si>
    <t>P-6 Internas (1.60 x 2.10) mts</t>
  </si>
  <si>
    <t>P-7 Internas (1.00 x 2.10) mts</t>
  </si>
  <si>
    <t>Puerta polimetal (0.70 x 2.10) mts</t>
  </si>
  <si>
    <t>Pintura epoxica en paredes cocina general y cocina cafeteria</t>
  </si>
  <si>
    <t>Pintura epoxica en paredes cocina general y cocina cafeteria.(2 manos Adicionales por equipamiento).</t>
  </si>
  <si>
    <t>Pintura epoxica en paredes Lavanderia. (2 manos Adicionales por equipamiento).</t>
  </si>
  <si>
    <t>Pintura exterior muro rampas y y escaleras</t>
  </si>
  <si>
    <t>Arrastre sanit. en tubería de 8" x 19' PVC SDR 41</t>
  </si>
  <si>
    <t>Arrastre sanit. en tubería de 3" x 19' PVC SCH-80</t>
  </si>
  <si>
    <t>Arrastre colgado agua potable en tubería de 2" x 4 m</t>
  </si>
  <si>
    <t>Arrastre colgado agua potable en tubería de 1 1/2" x 4 m</t>
  </si>
  <si>
    <t>Arrastre colgado agua potable en tubería de 1" x 4 m</t>
  </si>
  <si>
    <t>Arrastre colgado agua potable en tubería de 3/4" x 4 m</t>
  </si>
  <si>
    <t>Arrastre colgado agua potable en tubería de 1/2" x 4 m</t>
  </si>
  <si>
    <t>Arrastre soterrado agua potable en tubería de 3" x 4 m</t>
  </si>
  <si>
    <t>Arrastre soterrado agua potable en tubería de 2" x 4 m</t>
  </si>
  <si>
    <t>Arrastre Sanitario en Tubería de 2" x 19' PVC SCH-40</t>
  </si>
  <si>
    <t>Arrastre Sanitario en Tuberia de 1" x 19' PVC SCH-40</t>
  </si>
  <si>
    <t>Arrastre Drenaje Aires Acondicionados</t>
  </si>
  <si>
    <t>Salida Drenaje Sanitario Lavadero 2" PVC SDR-41</t>
  </si>
  <si>
    <t>Salida Drenaje Sanitario Lavadero 3" PVC SDR-41</t>
  </si>
  <si>
    <t>Salida Drenaje Sanitario Lavadora 2" PVC SDR-41</t>
  </si>
  <si>
    <t>Salida Drenaje Sanitario Piso 2" PVC SDR-41</t>
  </si>
  <si>
    <t>Salida Drenaje Piso 4" PVC SDR-41</t>
  </si>
  <si>
    <t>Salida Drenaje Sanitario Piso 3" PVC</t>
  </si>
  <si>
    <t>Salida Drenaje Sanitario Lavamanos 2" PVC SCH-80</t>
  </si>
  <si>
    <t xml:space="preserve">Suministro e instalación válvula de paso 3" PPR </t>
  </si>
  <si>
    <t>Suministro e instalación válvula check platillada 3" HN</t>
  </si>
  <si>
    <t>Suministro e Instalación Válvula de Paso de 11/2" PPR</t>
  </si>
  <si>
    <t>Suministro e Instalación de Válvula de Paso 1" PPR</t>
  </si>
  <si>
    <t>Salida Agua Potable Inodoro 1/2" PPR</t>
  </si>
  <si>
    <t>Salida Agua Potable Lavamanos 1/2" PPR</t>
  </si>
  <si>
    <t>Salida Agua Potable Ducha/Bañera 1/2" PPR</t>
  </si>
  <si>
    <t>Salida Agua Potable Fregadero 1/2" PPR</t>
  </si>
  <si>
    <t>Salida Agua Potable Inodoro Fluxómetro 1" PPR</t>
  </si>
  <si>
    <t>Salida Agua Potable Lavadora 1/2" PPR</t>
  </si>
  <si>
    <t>Salida Agua Potable Máquina de Hielo 1/2" PPR</t>
  </si>
  <si>
    <t>Salida Agua Potable Nevera 1/2" PPR</t>
  </si>
  <si>
    <t>Salida Agua Potable Vertedero 1/2" PPR</t>
  </si>
  <si>
    <t>SALIDAS AGUA POTABLE FRIA:</t>
  </si>
  <si>
    <t>SALIDAS AGUA POTABLE CALIENTE:</t>
  </si>
  <si>
    <t>Salida Agua Potable Lavadero 1/2" PPR</t>
  </si>
  <si>
    <t>Arrastres Drenaje Sanitario y Pluvial</t>
  </si>
  <si>
    <t>Arrastre Agua Potable Fría</t>
  </si>
  <si>
    <t>Salidas de Drenaje Sanitario</t>
  </si>
  <si>
    <t>Suministro e Instalación de Válvulas</t>
  </si>
  <si>
    <t>BAJANTES Y COLUMNAS:</t>
  </si>
  <si>
    <t>Columna Agua Potable PPR 3/4"</t>
  </si>
  <si>
    <t>Bajante de Ventilación en Tuberia de 3 x 19' PVC SDR 41</t>
  </si>
  <si>
    <t>Columna Agua Potable PPR 1/2"</t>
  </si>
  <si>
    <t>Bajante Pluvial en Tuberia de 4 x 19' PVC SDR 41</t>
  </si>
  <si>
    <t>Columna Agua Potable PPR 3"</t>
  </si>
  <si>
    <t>Columna Agua Potable PPR 2"</t>
  </si>
  <si>
    <t>Bajante AA 2" PVC SCH-40 + Recubrimiento</t>
  </si>
  <si>
    <t>Bajante AA 1" PVC SCH-40 + Recubrimiento</t>
  </si>
  <si>
    <t>Columna Agua Potable PPR 1-1/2"</t>
  </si>
  <si>
    <t>INSTALACIONES VENTILACION:</t>
  </si>
  <si>
    <t>Confección de Ventilación 3"</t>
  </si>
  <si>
    <t>Columna Agua Potable PPR 1/2" + Recubrimiento</t>
  </si>
  <si>
    <t>Columna Agua Potable PPR 1/2" Retorno</t>
  </si>
  <si>
    <t>Salida Drenaje sanitario lavamanos 2" PVC SCH-80</t>
  </si>
  <si>
    <t>Salida Drenaje sanitario fregadero 2" PVC SDR-41</t>
  </si>
  <si>
    <t>Salida Drenaje sanitario ducha/ bañera 2" PVC SDR-41</t>
  </si>
  <si>
    <t>Salida Drenaje sanitario lavamanos 2" PVC SDR-41</t>
  </si>
  <si>
    <t>Salida Drenaje sanitario inodoro 4" PVC SDR-41</t>
  </si>
  <si>
    <t>ARRASTRE PROVISIONAL 2" PVC SCH-40:</t>
  </si>
  <si>
    <t>Arrastre Provisional 2" PVC SCH-40</t>
  </si>
  <si>
    <t>COLOCACION DE VALVULAS DE 2":</t>
  </si>
  <si>
    <t>Colocación de Válvulas de 2"</t>
  </si>
  <si>
    <t>Confección de Pasantes en Vigas</t>
  </si>
  <si>
    <t>Reparaciones de Muñecos de Drenaje</t>
  </si>
  <si>
    <t>Arrastres Para Conectar Bajantes de Ventilaciones 3" PVC SDR-41</t>
  </si>
  <si>
    <t>ANDAMIOS:</t>
  </si>
  <si>
    <t>MOVILIZACION POR SOLICITUD DE OISOE:</t>
  </si>
  <si>
    <t>Instalación y Desistalación de Andamios</t>
  </si>
  <si>
    <t xml:space="preserve">Suministro e Instalación Inodoro Royal Sadosa Standard, inc. accesorios de instalación </t>
  </si>
  <si>
    <t xml:space="preserve">Suministro e Instalación lavamanos Royal Sadosa Standard, inc. accesorios de instalación </t>
  </si>
  <si>
    <t xml:space="preserve">Suministro e Instalación Fregadero Doble de Acero Inoxidable, incluye accesorios </t>
  </si>
  <si>
    <t xml:space="preserve">Suministro e Instalación de Fregadero Sencillo de acero inoxidable, incluye accesorios </t>
  </si>
  <si>
    <t xml:space="preserve">Suministro e Instalación Ducha Metálica, incluye accesorios de instalación </t>
  </si>
  <si>
    <t xml:space="preserve">Suministro e Instalación de Rejilla de Piso, incluye accesorios de instalación </t>
  </si>
  <si>
    <t xml:space="preserve">Suministro e Instalación de Bañera y Rejilla de Piso, inc. accesorios de instalación </t>
  </si>
  <si>
    <t xml:space="preserve">Suministro e Instalación de Rejilla de Techo 4" </t>
  </si>
  <si>
    <t>Suministro e Instalación de Barras para Discapacitados</t>
  </si>
  <si>
    <t xml:space="preserve">Suministro e Instalación de Inodoro Fluxómetro, inc. accesorios de instalación </t>
  </si>
  <si>
    <t>Columna Agua Potable Ppr 3"</t>
  </si>
  <si>
    <t xml:space="preserve">Pasantes En Muro De Bloques Para Arrastre Pluvial </t>
  </si>
  <si>
    <t>Salida Agua Potable Lavamano/ Lavadero 1/2" Ppr</t>
  </si>
  <si>
    <t>Arrastre Colgado  En Tuberia Ppr 1 1/2´´</t>
  </si>
  <si>
    <t>Barra Portacortinas</t>
  </si>
  <si>
    <t>Columna Agua Potable Ppr 2"</t>
  </si>
  <si>
    <t>Arrastre Colgado De Hn  2" Gas</t>
  </si>
  <si>
    <t>Columna  Gas 2" Hn</t>
  </si>
  <si>
    <t>Salida Gas Hn 3/4"</t>
  </si>
  <si>
    <t>Salida Gas Hn 1"</t>
  </si>
  <si>
    <t>Arrastre Colgado Hn Gas 1</t>
  </si>
  <si>
    <t>Arrastre Soterrado 4" Cpvc Sch-80</t>
  </si>
  <si>
    <t>Arrastre Soterrado 3" Cpvc Sch-80</t>
  </si>
  <si>
    <t>Arrastre Soterrado 2" Cpvc Sch-80</t>
  </si>
  <si>
    <t>Prueba Estanquidad</t>
  </si>
  <si>
    <t>Conexiones Tipos</t>
  </si>
  <si>
    <t>Arrastre Sanit. En Tuberia De 4" x 19' Pvc Sdr 41</t>
  </si>
  <si>
    <t>Arrastre Sanit. En Tuberia De 8" x 19' Pvc Sdr 41</t>
  </si>
  <si>
    <t xml:space="preserve">Arrastre Colgado Agua Potable En Tuberia De 3" x 4 M Ppr </t>
  </si>
  <si>
    <t>Arrastre Pluv. En Tuberia De 4" x 19' Pvc Sdr 41</t>
  </si>
  <si>
    <t>Bajante Pluvial En Tuberia De 4" x 19' Pvc Sdr 41</t>
  </si>
  <si>
    <t>Ranurado En Losa Para Arrastres Soterrados En Areas Intervenidas (2.40 x 0.20 x 0.30) mts</t>
  </si>
  <si>
    <t>Sistema de Osmosis</t>
  </si>
  <si>
    <t>CISTERNA H.A.10, 000 GLS Y CUARTO DE BOMBAS</t>
  </si>
  <si>
    <t>CUARTO DE  BOMBAS (3.70 x 2.40) MTS</t>
  </si>
  <si>
    <t>ESTRUCTURA:</t>
  </si>
  <si>
    <t>Muro de block de 6" (3/8" @ 0.20 mts cámaras llenas)</t>
  </si>
  <si>
    <t>Codo HG φ 3/4" x 90 º</t>
  </si>
  <si>
    <t xml:space="preserve">Válvula Checker Vertical φ 3/4 " </t>
  </si>
  <si>
    <t xml:space="preserve">Unión Universal HG φ 3/4 " </t>
  </si>
  <si>
    <t xml:space="preserve">Barra Unistrut con Abrazadera de φ 3/4 " </t>
  </si>
  <si>
    <t>CONEXIÓN A ACOMETIDA DOMICILIARIA:</t>
  </si>
  <si>
    <t xml:space="preserve">Adaptador Macho de 2 " de Bronce </t>
  </si>
  <si>
    <t>Codo de φ 2 " PEX O PPN</t>
  </si>
  <si>
    <t>Tuberia PVC de φ 2" , SCH-40</t>
  </si>
  <si>
    <t xml:space="preserve">Caja Trapezoidal de protección plastica (29 cm s x 16 cms x 43.5 cms), h = 40 cms </t>
  </si>
  <si>
    <t xml:space="preserve">Llave de Oreja  para micromedidor con pivote de protección </t>
  </si>
  <si>
    <t>Tapón Macho de φ 2 "</t>
  </si>
  <si>
    <t>Conexión a Acometida Domiciliaria</t>
  </si>
  <si>
    <t>EQUIPOS DE BOMBEO Y Accesorios Incluidos:</t>
  </si>
  <si>
    <t>Válvula de Pie de φ 2 " bronce ( S1 )</t>
  </si>
  <si>
    <t>Válvula Check Horizontal de Bronce de φ 2 " ( D6)</t>
  </si>
  <si>
    <t>Válvula de Compuerta de φ 2 " ( D7)</t>
  </si>
  <si>
    <t xml:space="preserve">Válvula compuerta de φ1 1/4 "  ( D9 ) </t>
  </si>
  <si>
    <t>Conector Rosca  PPC φ 2 " x 50 MM ( D21 )</t>
  </si>
  <si>
    <t xml:space="preserve">Válvula Llave Bola Inox. Φ 32 mm  ( A2 ) </t>
  </si>
  <si>
    <t xml:space="preserve">Válvula Flotadora de  φ 1 " ( A4 ) </t>
  </si>
  <si>
    <t>Suministro y Colocación de Tapas de Acero Inoxidable. De 0.60 mts</t>
  </si>
  <si>
    <t>Suministro y Colocación de Tubería 8" PVC, SDR-41</t>
  </si>
  <si>
    <t>Suministro y Colocación de Tubería 6" PVC, SDR-41</t>
  </si>
  <si>
    <t xml:space="preserve">Tuberia de Hormigón Prefabricada de 1.52 mts Ø 60¨ de Diámetro </t>
  </si>
  <si>
    <t>Relleno Compactado con maquito De Material Granular</t>
  </si>
  <si>
    <t xml:space="preserve">Suministro y Colocación de Carbón Activo </t>
  </si>
  <si>
    <t>Suministro y Colocación de Tubería de 4" PVC, SDR-41</t>
  </si>
  <si>
    <t>Suministro y Colocación de Tee 4" x 4" PVC drenaje</t>
  </si>
  <si>
    <t>Suministro y Colocación de Codo 4" x 90˚ PVC drenaje</t>
  </si>
  <si>
    <t xml:space="preserve">SUB-TOTAL PLANTA DE TRATAMIENTO (UNIDAD DE TRATAMIENTO DE AGUAS RESIDUALES UTAR) </t>
  </si>
  <si>
    <t>Rejillas en Acero Inoxidable de (1.20 x 0.30) mts  En Canaleta</t>
  </si>
  <si>
    <t xml:space="preserve">Canaleta sección de (0.50 x  0.30) mts </t>
  </si>
  <si>
    <t>Señalización</t>
  </si>
  <si>
    <t>Pavimento rigido en hormigón industrial 280 kg/cm2</t>
  </si>
  <si>
    <t>Paisajista Diseño y Supervisión</t>
  </si>
  <si>
    <t>Bote de Material Excavado</t>
  </si>
  <si>
    <t>Muro de Bloques de 8"(Camaras llenas)</t>
  </si>
  <si>
    <t>Puerta corredera en barras de 5/8" (acceso principal)</t>
  </si>
  <si>
    <t>Puerta corredera en barras de 5/8" (salida de parqueos)</t>
  </si>
  <si>
    <t>Puertas metálicas en tola (1.00 x 2.10) mts</t>
  </si>
  <si>
    <t>Fracuache (sin andamios)</t>
  </si>
  <si>
    <t>Viajes</t>
  </si>
  <si>
    <t>ENTRADA INVITADOS Y ACERA FRONTAL EXTERIOR:</t>
  </si>
  <si>
    <t>CASETA SCI/GM:</t>
  </si>
  <si>
    <t>Excavación en Roca</t>
  </si>
  <si>
    <t>Pasantes en hormigón armado 8"</t>
  </si>
  <si>
    <t>Pasante en hormigón armado 6"</t>
  </si>
  <si>
    <t>Ventanas de aluminio en celosia para ventilación</t>
  </si>
  <si>
    <t>SENALIZACION INTERIOR:</t>
  </si>
  <si>
    <t>Letreros de “Emergencia” 17” letras armadas acrílico rojo y luces led de 50/50 GE</t>
  </si>
  <si>
    <t>Excavación en roca</t>
  </si>
  <si>
    <t>Pañete interior</t>
  </si>
  <si>
    <t>Pañete exterior</t>
  </si>
  <si>
    <t>CASETA DE DESECHOS:</t>
  </si>
  <si>
    <t>TOPES DE GRANITO:</t>
  </si>
  <si>
    <t>Divisiones de baños en Fiberock</t>
  </si>
  <si>
    <t>Topping con malla electrosoldada (0.08 m3/m2)</t>
  </si>
  <si>
    <t>Pinrura Acrilica en caseta seguridad, caseta GM-Bombeo, Edificios servicios-Caseta desechos.</t>
  </si>
  <si>
    <t>Arrastre colgado agua potable en tubería de 3" x 4 m GG</t>
  </si>
  <si>
    <t>Salida Drenaje Sanitario Lavamanos 2" Pvc Sdr-41</t>
  </si>
  <si>
    <t>Salida Drenaje Sanitario Lavamanos 4" Pvc Sdr-41</t>
  </si>
  <si>
    <t>Salida Agua Potable Lavamanos/ Lavadero 1/2" Ppr</t>
  </si>
  <si>
    <t>Arrastre Colgado Agua Potable En Tuberia De 3" x 4 mts Ppr</t>
  </si>
  <si>
    <t>Arrastre Soterrado Agua Potable En Tuberia De 3" x 4 mts Ppr</t>
  </si>
  <si>
    <t xml:space="preserve">Arrastre Colgado Agua Potable En Tuberia De 2" x 4 mts Ppr </t>
  </si>
  <si>
    <t>Arrastre Soterrado Agua Potable En Tuberia De 2" x 4 mts Ppr</t>
  </si>
  <si>
    <t>Instalación De Inodoro Fluxometro</t>
  </si>
  <si>
    <t>Inst. Lavamanos Inc. Accesorios De Instalación</t>
  </si>
  <si>
    <t>Yee Cpvc 4" x 4"</t>
  </si>
  <si>
    <t>Yee Cpvc 3" x 2"</t>
  </si>
  <si>
    <t>Codo De 4" x 90, Cpvc Sch-80</t>
  </si>
  <si>
    <t>Codo De 4" x 45, Cpvc Sch-80</t>
  </si>
  <si>
    <t>Codo De 2" x 90, Cpvc Sch-80</t>
  </si>
  <si>
    <t>Codo De 2" x 45, Cpvc Sch-80</t>
  </si>
  <si>
    <t>Codo De 3" x 90, Cpvc Sch-80</t>
  </si>
  <si>
    <t>Tee 4" x 4" Cpvc Sch-80</t>
  </si>
  <si>
    <t>Reducción De 4" x 3" Cpvc Sch-80</t>
  </si>
  <si>
    <t>Prueba Presión Ap</t>
  </si>
  <si>
    <t>Pintura Acrílica</t>
  </si>
  <si>
    <t>Puerta de Tola (1.20 x 1.00) mts</t>
  </si>
  <si>
    <t>Suministro y Colocación de grava en acera frontal</t>
  </si>
  <si>
    <t>Suministro y Colocación de grava en entrada invitados inauguración</t>
  </si>
  <si>
    <t>Fascia de Sheetrock h = 0.50 mts</t>
  </si>
  <si>
    <t xml:space="preserve">Salida Drenaje Piso 4" Pvc Sdr-41 </t>
  </si>
  <si>
    <t>Palma Phoenix Robellini dble. De 7 pies</t>
  </si>
  <si>
    <t>Palma reales de 6 pies</t>
  </si>
  <si>
    <t>Arbol: Bay rum o alternativo: Mara pequeña</t>
  </si>
  <si>
    <t>Pernos y placas de anclaje para W12 x 58 a Columna HA</t>
  </si>
  <si>
    <t>Movilización De Lavamanos En Areas De Emergencia, Inc. Movilización De Salidas Lavamanos (Agua Potable y Drenaje)</t>
  </si>
  <si>
    <t>Movilización Ds Y Ap Area De Uci, Inc. Movilización De Salidas Lavamanos (Agua Potable y Drenaje) y Salidas De Vertedero)</t>
  </si>
  <si>
    <t>Salida Drenaje Pluvial En Tuberia De 4" x 19 Pvc Sdr-41</t>
  </si>
  <si>
    <t>Salida Drenaje Pluvial En Tuberia De 3" x 19 Pvc Sdr-41</t>
  </si>
  <si>
    <t>Arrastre Pluv. Colg. En Tuberia De 6" x 19' Pvc Sdr 41</t>
  </si>
  <si>
    <t>Arrastre Pluv. Colg. En Tuberia De 4" x 19' Pvc Sdr 41</t>
  </si>
  <si>
    <t>Arrastre Pluv. Colg. En Tuberia De 3" x 19' Pvc Sdr 41</t>
  </si>
  <si>
    <t>Arrastre Pluv. En Tuberia De 6" x 19' Pvc Sdr 41</t>
  </si>
  <si>
    <t>Arrastre Pluv. En Tuberia De 3" x 19' Pvc Sdr 41</t>
  </si>
  <si>
    <t>Bajante Pluvial En Tuberia De 6" x 19' Pvc Sdr 41</t>
  </si>
  <si>
    <t>Bajante Pluvial En Tuberia De 3" x 19' Pvc Sdr 41</t>
  </si>
  <si>
    <t>Ranurado En Losa Para Arrastres Soterrados En Areas Intervenidas (8.00 x 0.20 x 0.30) mts</t>
  </si>
  <si>
    <t>Huecos en techo para salidas A/A, Eléctricas y Equipos</t>
  </si>
  <si>
    <t>M3E-HECT</t>
  </si>
  <si>
    <t>Bote de material A 5.00 Kms</t>
  </si>
  <si>
    <t>Excavaciones por instalaciones sanitarias (En Caliche)</t>
  </si>
  <si>
    <t>Tanque Hidroneumatico de 120 gal -precargado 40 PSI  ( D13 )</t>
  </si>
  <si>
    <t>Dispensador De Jabón Liquido de Acero Inoxidable</t>
  </si>
  <si>
    <t>Jabonera de Acero Inoxidable</t>
  </si>
  <si>
    <t>Papelera de Acero Inoxidable</t>
  </si>
  <si>
    <t>Ranurado En Losa Para Arrastres Soterrados En Areas Intervenidas (15.60 x 0.20 x 0.30) mts</t>
  </si>
  <si>
    <t>Ranurado En Losa Para Arrastres Soterrados En Areas Intervenidas (3.20 x 0.20 x 0.30) mts</t>
  </si>
  <si>
    <t>Ventilación De 3´´Pvc Sdr-41  0.50 Ml</t>
  </si>
  <si>
    <t>Letrero PVC 1/8" con Vinyl en Zona de evacuación 25 Izq. – 25 Der. 10 x 5”</t>
  </si>
  <si>
    <t>Letrero PVC 1/8" con Vinyl en "Atención al usuario" "Sala de lectura e interpretación" "Entrada" "Salida" "Area de Internamientos" "Sub-Directorio" 30 x 15"</t>
  </si>
  <si>
    <t>Letrero PVC 1/8" con Vinyl en "Información" 30 x 10"</t>
  </si>
  <si>
    <t xml:space="preserve">Letrero PVC 1/8" con Vinyl , Rótulos 20 x 10" </t>
  </si>
  <si>
    <t>Letrero PVC 1/8" con Vinyl en "Silencio, no fumar, no comer" 20" x 15"</t>
  </si>
  <si>
    <t>Letrero PVC 1/8" con Vinyl en Estación de enfermería 24 x 10"</t>
  </si>
  <si>
    <t>Letrero PVC 1/8" con Vinyl en Recepción 30" x 15"</t>
  </si>
  <si>
    <t>Letrero PVC 1/8" con Vinyl en Sub-Directorios 24" x 18" de 1/4", 4 tornillos decorativos</t>
  </si>
  <si>
    <t>Letrero PVC 1/8" con Vinyl 15 x 5" para todas las áreas</t>
  </si>
  <si>
    <t>Letrero PVC 1/8" con Vinyl de 20"x 10", "áreas de cargas" "áreas de descargas" "Laboratorio "</t>
  </si>
  <si>
    <t>Letrero PVC 1/8" con Vinyl en letras cortadas “Junta Central Electoral” 8”</t>
  </si>
  <si>
    <t>Letrero PVC 1/4" con Vinyl en Salida de emergencia PVC rojo 20" x 10”</t>
  </si>
  <si>
    <t xml:space="preserve">Letrero Metal / Vinyl Tola                                                                                                                                                                                                                                                                                                                (7) “P” de parqueos 18" x 32"
      (6) “H” de Hospital 18" x 32"
      (1) Parqueos de embarazadas 18" x 32"
      (1) Parqueos de minusválido 18" x 32"
      (2) Parqueos de motores 18" x 32"
</t>
  </si>
  <si>
    <t xml:space="preserve">TOLA  (2) Entrada 24" x 10”
      (2) Salida 24" x 10”
      (1) Entradas peatonales 24" x 10”
</t>
  </si>
  <si>
    <t>Letrero Metal/Vinyl Tola  (3) Puntos de encuentros 30" x 24” Seguridad en 1/4"</t>
  </si>
  <si>
    <t>Caja de luz SNS 36" x 36”</t>
  </si>
  <si>
    <t>Letrero PVC Pintado 3/8" Grosor en Farmacia 14” PVC letras cortadas</t>
  </si>
  <si>
    <t>Letrero PVC 1/8" con Vinyl en Cuarto de Desechos sólidos 20" x 11”</t>
  </si>
  <si>
    <t>Manguito Rosca Hembra PPC φ32 MM X 1"  ( A3)</t>
  </si>
  <si>
    <t>PLANTA DE TRATAMIENTO</t>
  </si>
  <si>
    <t xml:space="preserve">Pañete en muros </t>
  </si>
  <si>
    <t>Pañete en vigas</t>
  </si>
  <si>
    <t>Pernos Ø 5/8"</t>
  </si>
  <si>
    <t>Corte de juntas</t>
  </si>
  <si>
    <t>Tuberia rigida o manguera de Polietileno de Alta Densidad de Ø 2"</t>
  </si>
  <si>
    <t>Unión Universal ppr φ 2" (D4)</t>
  </si>
  <si>
    <t>Unión Universal ppr φ 2" (S4)</t>
  </si>
  <si>
    <t xml:space="preserve">Reductor PPR 2 " X  1 1/4 " ( D2 ) </t>
  </si>
  <si>
    <t xml:space="preserve">Reductor -Bushing PPR φ 1 " X 1/4 " ( D16 ) </t>
  </si>
  <si>
    <t>Tuberia PPR φ 2 "</t>
  </si>
  <si>
    <t>Tee ppr φ 2" ( D5)</t>
  </si>
  <si>
    <t>Sellador Supracure</t>
  </si>
  <si>
    <t>Colocación De Rejillas Rectangulares (0.90 x 0.25) Mt de Acero Inoxidable</t>
  </si>
  <si>
    <t>Colocación De Rejillas Cuadradas (0.30 x 0.30) Mt de Acero Inoxidable</t>
  </si>
  <si>
    <t>Rejillas de techo de 3"</t>
  </si>
  <si>
    <t>Medidor de gas tipo diafragma</t>
  </si>
  <si>
    <t>Adaptador hembra de φ 2 " ppr</t>
  </si>
  <si>
    <t>Válvula Tipo de Checker de φ 2 " ppr</t>
  </si>
  <si>
    <t>Unión  ppr φ 2" (S5)</t>
  </si>
  <si>
    <t>Bushing ppr φ 1 1/2 " x 2 " ( S6)</t>
  </si>
  <si>
    <t>Niple de Cintura PVC PR φ 1 1/2 " ( S7)</t>
  </si>
  <si>
    <t xml:space="preserve">Niple de Cintura HG φ 1 1/4 "  ( D1 ) </t>
  </si>
  <si>
    <t>Niple de cintura de ppr φ 2 " ( S3)</t>
  </si>
  <si>
    <t xml:space="preserve">Reductor PPR 2 " X  1 1/4 " ( D8 ) </t>
  </si>
  <si>
    <t>Bushing ppr φ 1  " x 2 " ( D10)</t>
  </si>
  <si>
    <t xml:space="preserve">Niple HG L=0.10M  φ1/4 "  ( D17) </t>
  </si>
  <si>
    <t>Barra De Inodoro para minusvalido</t>
  </si>
  <si>
    <t>Rejilla De Piso de Ø 2" Con Sello Hidraulico</t>
  </si>
  <si>
    <t>Materiales gastables y conexiones (Incluye Izaje)</t>
  </si>
  <si>
    <t>Alquiler furgón almacenamiento de materiales de 20 pies</t>
  </si>
  <si>
    <t>Oficina furgón de 40 pies</t>
  </si>
  <si>
    <t>Construcción de pozo para utilización de agua de 14" encamisado en tubo de PVC de 12"</t>
  </si>
  <si>
    <t>Mano de obra, producción e instalación</t>
  </si>
  <si>
    <t>Letrero PVC Directorio 36 x 48 ACM y Aluminio con Acrilico de 1/4 en área principal</t>
  </si>
  <si>
    <t>Filtrante de 14" encamisado en tubo de PVC de 12"</t>
  </si>
  <si>
    <t xml:space="preserve">Llave de Paso Bronce Bola de φ 3/4 " </t>
  </si>
  <si>
    <t xml:space="preserve">Tuberia de Distribución de PVC de φ 4 ", SCH-40 </t>
  </si>
  <si>
    <t>SUB-TOTAL EXTERIORES</t>
  </si>
  <si>
    <t>SUB-TOTAL CONSTSRUCCION HOSPITAL</t>
  </si>
  <si>
    <t xml:space="preserve">CISTERNA H.A.10, 000 GLS </t>
  </si>
  <si>
    <t>SUB-TOTAL CUARTO DE  BOMBAS (3.70 x 2.40) MTS</t>
  </si>
  <si>
    <t>Localización: Prov. La Altagracia, R.D.</t>
  </si>
  <si>
    <t>Ubicación: Friusa</t>
  </si>
  <si>
    <t>Revestimiento En Sheetrock Rayos X</t>
  </si>
  <si>
    <t>Revestimiento Aseptico</t>
  </si>
  <si>
    <t>Aplicación De Blockaid En Paredes</t>
  </si>
  <si>
    <t>OBRA CIVIL:</t>
  </si>
  <si>
    <t>Base Para Condensadores En Techo</t>
  </si>
  <si>
    <t>Registros Pasantes De Hormigón (0.30 x 0.30 x 0.30) mts</t>
  </si>
  <si>
    <t>Limpieza Continua y Final (incluye lavado de pisos, brillado y pulido)</t>
  </si>
  <si>
    <t>Bote General de Escombros en Obra</t>
  </si>
  <si>
    <t>VIAJES</t>
  </si>
  <si>
    <t>Salida Drenaje sanitario Piso 3" PVC SCH-80</t>
  </si>
  <si>
    <t>Bote De Materiales</t>
  </si>
  <si>
    <t>Colchon De Arena</t>
  </si>
  <si>
    <t>Pasamos y baranda acero inoxidable</t>
  </si>
  <si>
    <t>UNIDAD VIH</t>
  </si>
  <si>
    <t>Limpieza a mano</t>
  </si>
  <si>
    <t xml:space="preserve">Pañete Muros Interiores </t>
  </si>
  <si>
    <t>TERMINACION DE PISOS:</t>
  </si>
  <si>
    <t>Torta de Nivelación Chapapote de f'c = 210 kgs /cms 2, h = 0.10 mts con malla electrosoldada de 10 x 10</t>
  </si>
  <si>
    <t>Piso de Porcelanato (Porcelanato compuesto por una sola masa, español. Con Junta entre piezas no mayor a 2 mm sellada con mortero porcelánico. Colocación a nivel, sin resaltes entre las piezas), Ancho  0.40 mts mín. Largo 0.40 mts mín. Espesor 8 mm mín, Tono: Claro, Color: Crema, beige, blanco, Acabado: Mate, AC-01</t>
  </si>
  <si>
    <t>Zócalos de Porcelanato (Zócalo de porcelanato o de otro material con similar característica (igual al piso), Tono: Claro, Color: Crema, beige, blanco, Acabado: Mate, AC-01</t>
  </si>
  <si>
    <t>Aluminio y vidrio laminado de seguridad 6 mm, Tono: Claro, Color: Marco Blanco y vidrio, Ancho 1.00 m minimo Altura 2.10 mts, P-3, P-3A</t>
  </si>
  <si>
    <t>PLAFOND:</t>
  </si>
  <si>
    <t>Falso cielo raso, hecho de baldosas de fibra mineral de 2' x 2'x 5/8”. Anclaje antisismico. Anclar a 45 grados en lasesquinas, Tono: Claro, Color: Blanco, 2' x 2'x 5/8” (Medidas enpies) DT-01</t>
  </si>
  <si>
    <t>SUB-TOTAL UNIDAD VIH</t>
  </si>
  <si>
    <t>CONSULTORIO TUBERCULOSIS</t>
  </si>
  <si>
    <t>Polimetal (De polimetal lisa con manubrio de palanca de acero inoxidable), Tono: Claro, Color: Blanco, Ancho 1.00 m minimo, Altura 2.10 en metros, P-6</t>
  </si>
  <si>
    <t>Suministro y Colocación de Plafond en Fibra Mineral, antihongo (Falso cielo raso, hecho de baldosas de fibra mineral de 2' x 2'x 5/8”. Anclaje antisismico. Anclar a 45 grados en las esquinas). DT-01(Falso cielo raso, hecho de baldosas de fibra mineral de 2' x 2'x 5/8”. Anclaje antisismico. Anclar a 45 grados en las esquinas). DT-01</t>
  </si>
  <si>
    <t>SUB-TOTAL CONSULTORIO TUBERCULOSIS</t>
  </si>
  <si>
    <t>Zapata de muros de 0.15 mts (0.45 x 0.30) mts, Hormigón Industrial 280 kg/cm2</t>
  </si>
  <si>
    <t>Zapata de columna (tipo C1), Hormigón Industrial 280 kg/cm2</t>
  </si>
  <si>
    <t>Zapata de columna (tipo C2), Hormigón Industrial 280 kg/cm2</t>
  </si>
  <si>
    <t>Zapata de columna (tipo C3), Hormigón Industrial 280 kg/cm2</t>
  </si>
  <si>
    <t>Zapata de columna (tipo C4), Hormigón Industrial 280 kg/cm2</t>
  </si>
  <si>
    <t>Zapata de columna (tipo C5), Hormigón Industrial 280 kg/cm2</t>
  </si>
  <si>
    <t>Zapata de columna (tipo C11), Hormigón Industrial 280 kg/cm2</t>
  </si>
  <si>
    <t>Zapata de columna (tipo C13), Hormigón Industrial 280 kg/cm2</t>
  </si>
  <si>
    <t>Zapata de columna (tipo C14), Hormigón Industrial 280 kg/cm2</t>
  </si>
  <si>
    <t>Zapata de columna (tipo C15), Hormigón Industrial 280 kg/cm2</t>
  </si>
  <si>
    <t>Zapata de columna (tipo C16), Hormigón Industrial 280 kg/cm2</t>
  </si>
  <si>
    <t>Zapata de columna (tipo C17), Hormigón Industrial 280 kg/cm2</t>
  </si>
  <si>
    <t>Zapata de columna (tipo C19), Hormigón Industrial 280 kg/cm2</t>
  </si>
  <si>
    <t>Zapata de columna (tipo C20), Hormigón Industrial 280 kg/cm2</t>
  </si>
  <si>
    <t>Zapata de columna (tipo C21), Hormigón Industrial 280 kg/cm2</t>
  </si>
  <si>
    <t>Zapata de columna (tipo C23), Hormigón Industrial 280 kg/cm2</t>
  </si>
  <si>
    <t>Zapata de columna (tipo C24), Hormigón Industrial 280 kg/cm2</t>
  </si>
  <si>
    <t>Zapata de columna (tipo C25), Hormigón Industrial 280 kg/cm2</t>
  </si>
  <si>
    <t>Zapata de columna (tipo C26), Hormigón Industrial 280 kg/cm2</t>
  </si>
  <si>
    <t>Zapata de columna (tipo C27), Hormigón Industrial 280 kg/cm2</t>
  </si>
  <si>
    <t>Zapata de columna (tipo C28), Hormigón Industrial 280 kg/cm2</t>
  </si>
  <si>
    <t>Zapata de columna (tipo 29), Hormigón Industrial 280 kg/cm2</t>
  </si>
  <si>
    <t>Zapata de columna (tipo C30), Hormigón Industrial 280 kg/cm2</t>
  </si>
  <si>
    <t>Zapata de columna (tipo C31), Hormigón Industrial 280 kg/cm2</t>
  </si>
  <si>
    <t>Zapata de columna (tipo C33), Hormigón Industrial 280 kg/cm2</t>
  </si>
  <si>
    <t>Zapata de columna (tipo C35), Hormigón Industrial 280 kg/cm2</t>
  </si>
  <si>
    <t>Zapata de columna (tipo C36), Hormigón Industrial 280 kg/cm2</t>
  </si>
  <si>
    <t>Zapata de columna (tipo C37), Hormigón Industrial 280 kg/cm2</t>
  </si>
  <si>
    <t>Zapata de columna (tipo C38), Hormigón Industrial 280 kg/cm2</t>
  </si>
  <si>
    <t>Zapata de columna (tipo C39), Hormigón Industrial 280 kg/cm2</t>
  </si>
  <si>
    <t>Zapata de columna (tipo C44), Hormigón Industrial 280 kg/cm2</t>
  </si>
  <si>
    <t>Zapata de columna (tipo C45), Hormigón Industrial 280 kg/cm2</t>
  </si>
  <si>
    <t>Zapata de columna (tipo C48), Hormigón Industrial 280 kg/cm2</t>
  </si>
  <si>
    <t>Zapata de columna (tipo C50), Hormigón Industrial 280 kg/cm2</t>
  </si>
  <si>
    <t>Zapata de columna (tipo C51), Hormigón Industrial 280 kg/cm2</t>
  </si>
  <si>
    <t>Zapata de columna (tipo C52), Hormigón Industrial 280 kg/cm2</t>
  </si>
  <si>
    <t>Zapata de columna (tipo C56), Hormigón Industrial 280 kg/cm2</t>
  </si>
  <si>
    <t>Zapata de columna (tipo C57), Hormigón Industrial 280 kg/cm2</t>
  </si>
  <si>
    <t>Zapata de columna (tipo C58), Hormigón Industrial 280 kg/cm2</t>
  </si>
  <si>
    <t>Zapata de columna (tipo C59), Hormigón Industrial 280 kg/cm2</t>
  </si>
  <si>
    <t>Zapata de columna (tipo C60), Hormigón Industrial 280 kg/cm2</t>
  </si>
  <si>
    <t>Zapata de columna (tipo C62), Hormigón Industrial 280 kg/cm2</t>
  </si>
  <si>
    <t>Zapata de columna (tipo C63), Hormigón Industrial 280 kg/cm2</t>
  </si>
  <si>
    <t>Zapata de columna (tipo C64), Hormigón Industrial 280 kg/cm2</t>
  </si>
  <si>
    <t>Zapata de columna (tipo C66), Hormigón Industrial 280 kg/cm2</t>
  </si>
  <si>
    <t>Zapata de columna (tipo C69), Hormigón Industrial 280 kg/cm2</t>
  </si>
  <si>
    <t>Zapata de columna (tipo C72), Hormigón Industrial 280 kg/cm2</t>
  </si>
  <si>
    <t>Zapata de columna (tipo C75), Hormigón Industrial 280 kg/cm2</t>
  </si>
  <si>
    <t>Zapata de columna (tipo C76), Hormigón Industrial 280 kg/cm2</t>
  </si>
  <si>
    <t>Zapata de columna (tipo C80), Hormigón Industrial 280 kg/cm2</t>
  </si>
  <si>
    <t>Zapata de columna (tipo C81), Hormigón Industrial 280 kg/cm2</t>
  </si>
  <si>
    <t>Zapata de columna (tipo C83), Hormigón Industrial 280 kg/cm2</t>
  </si>
  <si>
    <t>Zapata de columna (tipo C90), Hormigón Industrial 280 kg/cm2</t>
  </si>
  <si>
    <t>Zapata de columna (tipo C91), Hormigón Industrial 280 kg/cm2</t>
  </si>
  <si>
    <t>Zapata de columna (tipo C94), Hormigón Industrial 280 kg/cm2</t>
  </si>
  <si>
    <t>Zapata de columna (tipo C95), Hormigón Industrial 280 kg/cm2</t>
  </si>
  <si>
    <t>Zapata de columna (tipo C96), Hormigón Industrial 280 kg/cm2</t>
  </si>
  <si>
    <t>Zapata de columna (tipo C98), Hormigón Industrial 280 kg/cm2</t>
  </si>
  <si>
    <t>Zapata de columna (tipo C99), Hormigón Industrial 280 kg/cm2</t>
  </si>
  <si>
    <t>Zapata de columna (tipo C102), Hormigón Industrial 280 kg/cm2</t>
  </si>
  <si>
    <t>Zapata de columna (tipo C103), Hormigón Industrial 280 kg/cm2</t>
  </si>
  <si>
    <t>Zapata de columna (tipo C10), Hormigón Industrial 280 kg/cm2</t>
  </si>
  <si>
    <t>Columna de amarre (0.15 x 0.20) mts, Hormigón Industrial 280 kg/cm2</t>
  </si>
  <si>
    <t>Columna tipo C1 (0.40 x 0.40) mts, Hormigón Industrial 280 kg/cm2</t>
  </si>
  <si>
    <t>Columna tipo C2 (0.40 x 0.40) mts, Hormigón Industrial 280 kg/cm2</t>
  </si>
  <si>
    <t>Columna tipo C4 (0.40 x 0.40) mts, Hormigón Industrial 280 kg/cm2</t>
  </si>
  <si>
    <t>Columna tipo C5 (0.40 x 0.40) mts, Hormigón Industrial 280 kg/cm2</t>
  </si>
  <si>
    <t>Columna tipo C6 (0.40 x 0.40) mts, Hormigón Industrial 280 kg/cm2</t>
  </si>
  <si>
    <t>Columna tipo C7 (0.40 x 0.40) mts, Hormigón Industrial 280 kg/cm2</t>
  </si>
  <si>
    <t>Columna tipo C8 (0.40 x 0.40) mts, Hormigón Industrial 280 kg/cm2</t>
  </si>
  <si>
    <t>Columna tipo C9 (0.40 x 0.40) mts, Hormigón Industrial 280 kg/cm2</t>
  </si>
  <si>
    <t>Columna tipo C17 (0.40 x 0.40) mts, Hormigón Industrial 280 kg/cm2</t>
  </si>
  <si>
    <t>Columna tipo C18 (0.40 x 0.40) mts, Hormigón Industrial 280 kg/cm2</t>
  </si>
  <si>
    <t>Columna tipo C23 (0.45 x 0.45) mts, Hormigón Industrial 280 kg/cm2</t>
  </si>
  <si>
    <t>Columna tipo C25 (0.40 x 0.40) mts, Hormigón Industrial 280 kg/cm2</t>
  </si>
  <si>
    <t>Columna tipo C26 (0.40 x 0.40) mts, Hormigón Industrial 280 kg/cm2</t>
  </si>
  <si>
    <t>Columna tipo C44 (0.45 x 0.45) mts, Hormigón Industrial 280 kg/cm2</t>
  </si>
  <si>
    <t>Columna tipo C45 (0.45 x 0.45) mts, Hormigón Industrial 280 kg/cm2</t>
  </si>
  <si>
    <t>Columna tipo C46 (0.40 x 0.40) mts, Hormigón Industrial 280 kg/cm2</t>
  </si>
  <si>
    <t>Columna tipo C47 (0.40 x 0.40) mts, Hormigón Industrial 280 kg/cm2</t>
  </si>
  <si>
    <t>Columna tipo C48 (0.40 x 0.40) mts, Hormigón Industrial 280 kg/cm2</t>
  </si>
  <si>
    <t>Columna tipo C49 (0.40 x 0.40) mts, Hormigón Industrial 280 kg/cm2</t>
  </si>
  <si>
    <t>Columna tipo C52 (0.45 x 0.45) mts, Hormigón Industrial 280 kg/cm2</t>
  </si>
  <si>
    <t>Columna tipo C57 (0.45 x 0.45) mts, Hormigón Industrial 280 kg/cm2</t>
  </si>
  <si>
    <t>Columna tipo C58 (0.40 x 0.40) mts, Hormigón Industrial 280 kg/cm2</t>
  </si>
  <si>
    <t>Columna tipo C59 (0.40 x 0.40) mts, Hormigón Industrial 280 kg/cm2</t>
  </si>
  <si>
    <t>Columna tipo C60 (0.40 x 0.40) mts, Hormigón Industrial 280 kg/cm2</t>
  </si>
  <si>
    <t>Columna tipo C61 (0.40 x 0.40) mts, Hormigón Industrial 280 kg/cm2</t>
  </si>
  <si>
    <t>Columna tipo C62 (0.45 x 0.45) mts, Hormigón Industrial 280 kg/cm2</t>
  </si>
  <si>
    <t>Columna tipo C63 (0.40 x 0.40) mts, Hormigón Industrial 280 kg/cm2</t>
  </si>
  <si>
    <t>Columna tipo C64 (0.40 x 0.40) mts, Hormigón Industrial 280 kg/cm2</t>
  </si>
  <si>
    <t>Columna tipo C66 (0.40 x 0.40) mts, Hormigón Industrial 280 kg/cm2</t>
  </si>
  <si>
    <t>Columna tipo C67 (0.40 x 0.40) mts, Hormigón Industrial 280 kg/cm2</t>
  </si>
  <si>
    <t>Columna tipo C68 (0.40 x 0.40) mts, Hormigón Industrial 280 kg/cm2</t>
  </si>
  <si>
    <t>Columna tipo C69 (0.45 x 0.45) mts, Hormigón Industrial 280 kg/cm2</t>
  </si>
  <si>
    <t>Columna tipo C70 (0.40 x 0.40) mts, Hormigón Industrial 280 kg/cm2</t>
  </si>
  <si>
    <t>Columna tipo C71 (0.40 x 0.40) mts, Hormigón Industrial 280 kg/cm2</t>
  </si>
  <si>
    <t>Columna tipo C72 (0.55 x 0.55) mts, Hormigón Industrial 280 kg/cm2</t>
  </si>
  <si>
    <t>Columna tipo C73 (0.40 x 0.40) mts, Hormigón Industrial 280 kg/cm2</t>
  </si>
  <si>
    <t>Columna tipo C80 (0.55 x 0.55) mts, Hormigón Industrial 280 kg/cm2</t>
  </si>
  <si>
    <t>Columna tipo C81 (0.50 x 0.50) mts, Hormigón Industrial 280 kg/cm2</t>
  </si>
  <si>
    <t>Columna tipo C83 (0.55 x 0.55) mts, Hormigón Industrial 280 kg/cm2</t>
  </si>
  <si>
    <t>Columna tipo C84 (0.45 x 0.45) mts, Hormigón Industrial 280 kg/cm2</t>
  </si>
  <si>
    <t>Columna tipo C85 (0.45 x 0.45) mts, Hormigón Industrial 280 kg/cm2</t>
  </si>
  <si>
    <t>Columna tipo C86 (0.40 x 0.40) mts, Hormigón Industrial 280 kg/cm2</t>
  </si>
  <si>
    <t>Columna tipo C87 (0.40 x 0.40) mts, Hormigón Industrial 280 kg/cm2</t>
  </si>
  <si>
    <t>Columna tipo C88 (0.40 x 0.40) mts, Hormigón Industrial 280 kg/cm2</t>
  </si>
  <si>
    <t>Columna tipo C89 (0.40 x 0.40) mts, Hormigón Industrial 280 kg/cm2</t>
  </si>
  <si>
    <t>Columna tipo C90 (0.40 x 0.40) mts, Hormigón Industrial 280 kg/cm2</t>
  </si>
  <si>
    <t>Columna tipo C91 (0.40 x 0.40) mts, Hormigón Industrial 280 kg/cm2</t>
  </si>
  <si>
    <t>Columna tipo C92 (0.40 x 0.40) mts, Hormigón Industrial 280 kg/cm2</t>
  </si>
  <si>
    <t>Columna tipo C93 (0.40 x 0.40) mts, Hormigón Industrial 280 kg/cm2</t>
  </si>
  <si>
    <t>Columna tipo C94 (0.55 x 0.55) mts, Hormigón Industrial 280 kg/cm2</t>
  </si>
  <si>
    <t>Columna tipo C95 (0.55 x 0.55) mts, Hormigón Industrial 280 kg/cm2</t>
  </si>
  <si>
    <t>Columna tipo C98 (0.55 x 0.55) mts, Hormigón Industrial 280 kg/cm2</t>
  </si>
  <si>
    <t>Columna tipo C99 (0.40 x 0.40) mts, Hormigón Industrial 280 kg/cm2</t>
  </si>
  <si>
    <t>Columna tipo C100 (0.40 x 0.40) mts, Hormigón Industrial 280 kg/cm2</t>
  </si>
  <si>
    <t>Columna tipo C101 (0.40 x 0.40) mts, Hormigón Industrial 280 kg/cm2</t>
  </si>
  <si>
    <t>Columna tipo C102 (0.40 x 0.40) mts, Hormigón Industrial 280 kg/cm2</t>
  </si>
  <si>
    <t>Columna tipo C103 (0.40 x 0.40) mts, Hormigón Industrial 280 kg/cm2</t>
  </si>
  <si>
    <t>Columna tipo C104 (0.40 x 0.40) mts, Hormigón Industrial 280 kg/cm2</t>
  </si>
  <si>
    <t>Columna tipo C105 (0.40 x 0.40) mts, Hormigón Industrial 280 kg/cm2</t>
  </si>
  <si>
    <t>Dintel (0.15 x 0.20) mts, Hormigón Industrial 280 kg/cm2</t>
  </si>
  <si>
    <t>Viga de amarre (0.15 x 0.20) mts, Hormigón Industrial 280 kg/cm2</t>
  </si>
  <si>
    <t>Viga pórtico 01 (0.25 x 0.45) mts, Hormigón Industrial 280 kg/cm2</t>
  </si>
  <si>
    <t>Viga pórtico 02 (0.25 x 0.45) mts, Hormigón Industrial 280 kg/cm2</t>
  </si>
  <si>
    <t>Viga pórtico 03 (0.25 x 0.45) mts , Hormigón Industrial 280 kg/cm2</t>
  </si>
  <si>
    <t>Viga pórtico 04 (0.25 x 0.45) mts , Hormigón Industrial 280 kg/cm2</t>
  </si>
  <si>
    <t>Viga pórtico 05 (0.25 x 0.45) mts, Hormigón Industrial 280 kg/cm2</t>
  </si>
  <si>
    <t>Viga pórtico 06 (0.25 x 0.45) mts, Hormigón Industrial 280 kg/cm2</t>
  </si>
  <si>
    <t>Viga pórtico 07 (0.25 x 0.45) mts, Hormigón Industrial 280 kg/cm2</t>
  </si>
  <si>
    <t>Viga pórtico 08 (0.25 x 0.45) mts, Hormigón Industrial 280 kg/cm2</t>
  </si>
  <si>
    <t>Viga pórtico XX(2) (0.25 x 0.45) mts, Hormigón Industrial 280 kg/cm2</t>
  </si>
  <si>
    <t>Viga pórtico 16(2) (0.25 x 0.45) mts, Hormigón Industrial 280 kg/cm2</t>
  </si>
  <si>
    <t>Viga pórtico 15(2) (0.25 x 0.45) mts, Hormigón Industrial 280 kg/cm2</t>
  </si>
  <si>
    <t>Viga pórtico 14(2) (0.25 x 0.45) mts, Hormigón Industrial 280 kg/cm2</t>
  </si>
  <si>
    <t>Viga pórtico 13(2) (0.25 x 0.45) mts, Hormigón Industrial 280 kg/cm2</t>
  </si>
  <si>
    <t>Viga pórtico 12(2) (0.25 x 0.45) mts, Hormigón Industrial 280 kg/cm2</t>
  </si>
  <si>
    <t>Viga pórtico 11(2) (0.25 x 0.45) mts, Hormigón Industrial 280 kg/cm2</t>
  </si>
  <si>
    <t>Viga pórtico 10(2) (0.25 x 0.45) mts, Hormigón Industrial 280 kg/cm2</t>
  </si>
  <si>
    <t>Viga pórtico 9(2) (0.25 x 0.45) mts, Hormigón Industrial 280 kg/cm2</t>
  </si>
  <si>
    <t>Viga pórtico 8(2) (0.25 x 0.45) mts, Hormigón Industrial 280 kg/cm2</t>
  </si>
  <si>
    <t>Viga pórtico 7(2) (0.25 x 0.45) mts, Hormigón Industrial 280 kg/cm2</t>
  </si>
  <si>
    <t>Viga pórtico 6(2) (0.25 x 0.45) mts, Hormigón Industrial 280 kg/cm2</t>
  </si>
  <si>
    <t>Viga pórtico 5(2) (0.25 x 0.45) mts, Hormigón Industrial 280 kg/cm2</t>
  </si>
  <si>
    <t>Viga pórtico 4(2) (0.25 x 0.45) mts, Hormigón Industrial 280 kg/cm2</t>
  </si>
  <si>
    <t>Viga pórtico 3(2) (0.25 x 0.45) mts, Hormigón Industrial 280 kg/cm2</t>
  </si>
  <si>
    <t>Viga pórtico 2(2) (0.25 x 0.45) mts, Hormigón Industrial 280 kg/cm2</t>
  </si>
  <si>
    <t>Viga pórtico 1(2) (0.25 x 0.45) mts, Hormigón Industrial 280 kg/cm2</t>
  </si>
  <si>
    <t>Viga pórtico 09 (0.25 x 0.45) mts, Hormigón Industrial 280 kg/cm2</t>
  </si>
  <si>
    <t>Viga pórtico 10 (0.25 x 0.45) mts, Hormigón Industrial 280 kg/cm2</t>
  </si>
  <si>
    <t>Viga pórtico 11 (0.25 x 0.45) mts, Hormigón Industrial 280 kg/cm2</t>
  </si>
  <si>
    <t>Viga pórtico 12 (0.25 x 0.45) mts, Hormigón Industrial 280 kg/cm2</t>
  </si>
  <si>
    <t>Viga pórtico 13 (0.25 x 0.45) mts, Hormigón Industrial 280 kg/cm2</t>
  </si>
  <si>
    <t>Viga pórtico 14 (0.25 x 0.45) mts, Hormigón Industrial 280 kg/cm2</t>
  </si>
  <si>
    <t>Viga pórtico 15 (0.25 x 0.45) mts, Hormigón Industrial 280 kg/cm2</t>
  </si>
  <si>
    <t>Viga pórtico 16 (0.25 x 0.45) mts, Hormigón Industrial 280 kg/cm2</t>
  </si>
  <si>
    <t>Viga pórtico 17 (0.25 x 0.45) mts, Hormigón Industrial 280 kg/cm2</t>
  </si>
  <si>
    <t>Viga pórtico 18 (0.25 x 0.45) mts, Hormigón Industrial 280 kg/cm2</t>
  </si>
  <si>
    <t>Viga pórtico 19 (0.25 x 0.45) mts, Hormigón Industrial 280 kg/cm2</t>
  </si>
  <si>
    <t>Viga pórtico 20 (0.25 x 0.45) mts, Hormigón Industrial 280 kg/cm2</t>
  </si>
  <si>
    <t>Viga pórtico 21 (0.25 x 0.45) mts, Hormigón Industrial 280 kg/cm2</t>
  </si>
  <si>
    <t>Viga pórtico 22 (0.25 x 0.45) mts, Hormigón Industrial 280 kg/cm2</t>
  </si>
  <si>
    <t>Viga pórtico 23 (0.25 x 0.45) mts, Hormigón Industrial 280 kg/cm2</t>
  </si>
  <si>
    <t>Viga pórtico 24 (0.25 x 0.45) mts, Hormigón Industrial 280 kg/cm2</t>
  </si>
  <si>
    <t>Viga pórtico 25 (0.25 x 0.45) mts, Hormigón Industrial 280 kg/cm2</t>
  </si>
  <si>
    <t>Viga pórtico 26 (0.25 x 0.45) mts, Hormigón Industrial 280 kg/cm2</t>
  </si>
  <si>
    <t>Viga pórtico 27 (0.25 x 0.45) mts, Hormigón Industrial 280 kg/cm2</t>
  </si>
  <si>
    <t>Viga pórtico 28 (0.25 x 0.45) mts, Hormigón Industrial 280 kg/cm2</t>
  </si>
  <si>
    <t>Viga pórtico 29 (0.25 x 0.45) mts, Hormigón Industrial 280 kg/cm2</t>
  </si>
  <si>
    <t>Viga pórtico 30 (0.25 x 0.45) mts, Hormigón Industrial 280 kg/cm2</t>
  </si>
  <si>
    <t>Viga pórtico 31 (0.25 x 0.45) mts, Hormigón Industrial 280 kg/cm2</t>
  </si>
  <si>
    <t>Viga pórtico 32 (0.25 x 0.45) mts, Hormigón Industrial 280 kg/cm2</t>
  </si>
  <si>
    <t>Viga pórtico 33 (0.25 x 0.45) mts, Hormigón Industrial 280 kg/cm2</t>
  </si>
  <si>
    <t>Viga estructural XX (0.25 x 0.45) mts, Hormigón Industrial 280 kg/cm2</t>
  </si>
  <si>
    <t>Losa de techo (esp.= 0.15 mts., Hormigón Industrial 280 kg/cm2</t>
  </si>
  <si>
    <t>Torta de Nivelación, h = 5 cms, Hormigón Industrial 140 kg/cm2</t>
  </si>
  <si>
    <t>Losa de fondo e = 0.20 mts (1/2" @ 0.20 mts AC y AD), Hormigón Industrial 180 kg/cm2</t>
  </si>
  <si>
    <t>Zapata de columna (1.50 x 1.50) mts, Hormigón Industrial 180 kg/cm2</t>
  </si>
  <si>
    <t>Viga VC (0.40 x 0.25) mts (4 φ 3/4 " y Estribos de 3/8 " @ 0.15 mts ), Hormigón Industrial 180 kg/cm2</t>
  </si>
  <si>
    <t>Columna de Amarre de (0.20 x 0.25 x  2.50) mts, Hormigón Industrial 180 kg/cm2</t>
  </si>
  <si>
    <t>Muro de Hormigon Armado (Hormigón Industrial 210 kgs/ cms 2 , h = 0.25 mts, DC AD  φ 1/2 " @ 0.20 Mts ), Hormigón Industrial 180 kg/cm2</t>
  </si>
  <si>
    <t>Losa de techo e = 0.20 mts (3/8" @ 0.20 mts AD), Hormigón Industrial 180 kg/cm2</t>
  </si>
  <si>
    <t>Losa de techo e = 0.15 mts (3/8" @ 0.20 mts AD), Hormigón f'c 210 Kg/cm2 (Industrial)</t>
  </si>
  <si>
    <t>Viga de Amarre (0.30 x 0.15) mts (4 de 3/4", est. 3/8" @ 0.20 mts), Hormigón f'c 210 Kg/cm2 (Industrial)</t>
  </si>
  <si>
    <t>Hormigón de Nivelación, Hormigón f'c 140 Kg/cm2 (Industrial)</t>
  </si>
  <si>
    <t>Losa de Fondo de (9.40 x 3.00 x 0.20) mts, Hormigón f'c 280 Kg/cm2 (Industrial)</t>
  </si>
  <si>
    <t>Viga de Amarre de (0.40 x 0.20 x 33.80) mts, Hormigón f'c 280 Kg/cm2 (Industrial)</t>
  </si>
  <si>
    <t>Columnas de Amarre CA de (0.20 x 0.20) mts, Hormigón f'c 280 Kg/cm2 (Industrial)</t>
  </si>
  <si>
    <t>Losa de Tapa de (9.40 x 3.00 x 0.20) mts, Hormigón f'c 280 Kg/cm2 (Industrial)</t>
  </si>
  <si>
    <t>Muro de Hormigón de e = 0.20 mts, Hormigón f'c 280 Kg/cm2 (Industrial)</t>
  </si>
  <si>
    <t>Acera frotada y violinada (esp.= 0.10 mts.) Hormigón Industrial 180 kg/cm2</t>
  </si>
  <si>
    <t>Conten (tipo telford) con Hormigón Industrial 180 kg/cm2</t>
  </si>
  <si>
    <t>Zapata de columna (tipo C19), Hormigón Industrial 180 kg/cm2</t>
  </si>
  <si>
    <t>Zapata de muros (0.45 x 0.25) mts, Hormigón Industrial 180 kg/cm2</t>
  </si>
  <si>
    <t>Columna tipo C2 (0.20 x 0.20) mts, Hormigón Industrial 180 kg/cm2</t>
  </si>
  <si>
    <t>Viga de amarre (0.15 x 0.20) mts, Hormigón Industrial 180 kg/cm2</t>
  </si>
  <si>
    <t>Viga de amarre (0.15 x 0.20) mts hormigón industrial, Hormigón Industrial 180 kg/cm2</t>
  </si>
  <si>
    <t>Vuelo de Techo, Hormigón Industrial 280 kg/cm2</t>
  </si>
  <si>
    <t>Platea de hormigón armado, Hormigón Industrial 280 kg/cm2</t>
  </si>
  <si>
    <t>Muros de hormigón armado, Hormigón Industrial 280 kg/cm2</t>
  </si>
  <si>
    <t>Columnas, Hormigón Industrial 280 kg/cm2</t>
  </si>
  <si>
    <t>Muro MH1, Hormigón Industrial 280 kg/cm2</t>
  </si>
  <si>
    <t>Colmuna escalera, Hormigón Industrial 280 kg/cm2</t>
  </si>
  <si>
    <t>Losa #1, Hormigón Industrial 280 kg/cm2</t>
  </si>
  <si>
    <t>Losa #2, Hormigón Industrial 280 kg/cm2</t>
  </si>
  <si>
    <t>Losas Intermedias, Hormigón Industrial 280 kg/cm2</t>
  </si>
  <si>
    <t>Losa de metaldeck (hormigón), Hormigón Industrial 280 kg/cm2</t>
  </si>
  <si>
    <t>Zapata de muros de 0.15 mts, Hormigón Industrial 280 kg/cm2</t>
  </si>
  <si>
    <t>Vigas de amarre (0.15 x 0.20) mts, Hormigón Industrial 280 kg/cm2</t>
  </si>
  <si>
    <t>Columnas (0.20 x 0.20) mts, Hormigón Industrial 280 kg/cm2</t>
  </si>
  <si>
    <t>Dinteles (0.15 x 0.20) mts, Hormigón Industrial 280 kg/cm2</t>
  </si>
  <si>
    <t>Losa en metaldeck, Hormigón Industrial 280 kg/cm2</t>
  </si>
  <si>
    <t>Fecha: 19 de Febrero del 2019</t>
  </si>
  <si>
    <t>Imbornales Con Filtrantes ( 4.00 x 1.80 x 1.70 m y filtrante de 14" @ 12 en pvc SDR 41)</t>
  </si>
  <si>
    <t xml:space="preserve">Corte de Capa Vegetal </t>
  </si>
  <si>
    <t>Excavación con equipos</t>
  </si>
  <si>
    <t xml:space="preserve">Bote de Escombros </t>
  </si>
  <si>
    <t xml:space="preserve">Dinteles de (0.15 x 0.20) mts, Hormigón Industrial 280 kg/cm2 </t>
  </si>
  <si>
    <t>Losa de techo (esp.= 0.15 mts.), Hormigón Industrial 280 kg/cm2</t>
  </si>
  <si>
    <t>MUROS DE BLOCK:</t>
  </si>
  <si>
    <t xml:space="preserve">Blocks de 6" BNP (bastones 3/8 " @0.60 mts, serpentinas 2 f 3/8") </t>
  </si>
  <si>
    <t xml:space="preserve">Blocks de 6" SNP (bastones 3/8 " @0.60 mts, serpentinas 2 f 3/8") </t>
  </si>
  <si>
    <t xml:space="preserve">Pañete en muros exterior (mezcla 1:4, dos capas espesor aproximado 3 mm, primera capa de 2Cm y 2da capa de 1 Cm) </t>
  </si>
  <si>
    <t xml:space="preserve">Pañete en columnas (mezcla 1:4, dos capas espesor aproximado 3 mm, primera capa de 2Cm y 2da capa de 1 Cm) </t>
  </si>
  <si>
    <t xml:space="preserve">Pañete en vigas y techo (mezcla 1:4, dos capas espesor aproximado 3 mm, primera capa de 2Cm y 2da capa de 1 Cm) </t>
  </si>
  <si>
    <t>Cantos en general.</t>
  </si>
  <si>
    <t>REVESTIMIENTO:</t>
  </si>
  <si>
    <t>Puerta (2.10 x 1.00) mts, Puerta de aluminio y vidrio doble de 6 mm, con bumper de seguridad incluye laminado según normas mispas</t>
  </si>
  <si>
    <t>Protectores De Ventanas</t>
  </si>
  <si>
    <t>Pintura Base</t>
  </si>
  <si>
    <t>Pintura Acrilica Semigloss</t>
  </si>
  <si>
    <t>VARIOS:</t>
  </si>
  <si>
    <t>Inodoro con Fluxometro</t>
  </si>
  <si>
    <t>Lavamanos ceramica vitrificada</t>
  </si>
  <si>
    <t>Barra Tipo 1 (Barra apoyo de pared piso 75 cm x 75 cm de Acero Inoxidable 304 de 1 1/4")</t>
  </si>
  <si>
    <t>Barra Tipo 2 (Barra apoyo abatible 75 cmde Acero Inoxidable 304 de 1 1/4")</t>
  </si>
  <si>
    <t>Barra Tipo 3 (Barra 45 cm de Acero Inoxidable 304 de 1 1/4")</t>
  </si>
  <si>
    <t>Juego de Acero Inoxidable en Banos</t>
  </si>
  <si>
    <t>Terminales para bumpers contraimpacto (Protectores de camillas) modelo 700</t>
  </si>
  <si>
    <t>Bumpers contraimpacto (protectores de camillas) base de aluminio y revestido de vinyl modelo 700</t>
  </si>
  <si>
    <t>Protectores de esquinas base de aluminio y revestido de vinyl (2" x 2" x 4")</t>
  </si>
  <si>
    <t xml:space="preserve">Limpieza Continua y Final </t>
  </si>
  <si>
    <t>Antepecho (altura = 0.40 mts) (bastones @ 0.60 mts) .</t>
  </si>
  <si>
    <t>Fraguache en Muros</t>
  </si>
  <si>
    <t>Puerta (1.10 x 1.00) mts, Puerta de aluminio y vidrio de 6 mm, con bumper de seguridad incluye laminado según normas mispas</t>
  </si>
  <si>
    <t>Meseta en acero inoxidable T-304 (longitud promedio de analisis 5.5 x 0.6 m)</t>
  </si>
  <si>
    <t>Gabinetes de piso en acero inoxidable C-19</t>
  </si>
  <si>
    <t>Gabinetes de pared en acero inoxidable C-19</t>
  </si>
  <si>
    <t>PRESUPUESTO</t>
  </si>
  <si>
    <r>
      <t xml:space="preserve">LOTE I </t>
    </r>
    <r>
      <rPr>
        <sz val="14"/>
        <rFont val="Times New Roman"/>
        <family val="1"/>
      </rPr>
      <t>(OBRA CIVIL Y ARQUITECTONICA)</t>
    </r>
  </si>
  <si>
    <r>
      <t xml:space="preserve">LOTE II </t>
    </r>
    <r>
      <rPr>
        <sz val="14"/>
        <rFont val="Times New Roman"/>
        <family val="1"/>
      </rPr>
      <t>(SUMINISTRO E INSTALACION HIDROSANITARIA)</t>
    </r>
  </si>
  <si>
    <r>
      <t xml:space="preserve">LOTE III </t>
    </r>
    <r>
      <rPr>
        <sz val="14"/>
        <rFont val="Times New Roman"/>
        <family val="1"/>
      </rPr>
      <t>(SUMINISTRO E INSTALACIONES DE REDES Y DATA)</t>
    </r>
  </si>
  <si>
    <r>
      <t xml:space="preserve">LOTE IV </t>
    </r>
    <r>
      <rPr>
        <sz val="14"/>
        <rFont val="Times New Roman"/>
        <family val="1"/>
      </rPr>
      <t>(SUMINISTRO E INSTALACIONES ELECTRICAS)</t>
    </r>
  </si>
  <si>
    <r>
      <t xml:space="preserve">LOTE V </t>
    </r>
    <r>
      <rPr>
        <sz val="14"/>
        <color theme="1"/>
        <rFont val="Times New Roman"/>
        <family val="1"/>
      </rPr>
      <t>(SUMINISTRO E INSTALACION</t>
    </r>
    <r>
      <rPr>
        <b/>
        <sz val="14"/>
        <color theme="1"/>
        <rFont val="Times New Roman"/>
        <family val="1"/>
      </rPr>
      <t xml:space="preserve"> </t>
    </r>
    <r>
      <rPr>
        <sz val="14"/>
        <color theme="1"/>
        <rFont val="Times New Roman"/>
        <family val="1"/>
      </rPr>
      <t>CLIMATIZACION)</t>
    </r>
  </si>
  <si>
    <r>
      <t xml:space="preserve">LOTE VI </t>
    </r>
    <r>
      <rPr>
        <sz val="14"/>
        <color theme="1"/>
        <rFont val="Times New Roman"/>
        <family val="1"/>
      </rPr>
      <t>(SUMINISTRO E INSTALACION GASES MEDICOS)</t>
    </r>
  </si>
  <si>
    <r>
      <t>LOTE VII</t>
    </r>
    <r>
      <rPr>
        <sz val="14"/>
        <color theme="1"/>
        <rFont val="Times New Roman"/>
        <family val="1"/>
      </rPr>
      <t xml:space="preserve">  (SUMINISTRO E INSTALACION DEL SISTEMA CONTRA INCENDIO)</t>
    </r>
  </si>
  <si>
    <t>SUMINISTRO E INSTALACION HIDROSANITARIA</t>
  </si>
  <si>
    <t>LOTE I</t>
  </si>
  <si>
    <t>LOTE II</t>
  </si>
  <si>
    <t>PRESUPUESTO PARA LA CONSTRUCCIÓN DEL HOSPITAL EN FRIUSA, BAVARO, PROV. LA ALTAGRACIA, R.D.</t>
  </si>
  <si>
    <t xml:space="preserve">Suministro e Instalación lavamanos Ovalin en Ceramica Vitrificada, inc. accesorios de instalación </t>
  </si>
  <si>
    <t>Suministro e Instalación de Barra Tipo 1 (Barra apoyo de pared piso 75 cm x 75 cm de Acero Inoxidable 304 de 1 1/4")</t>
  </si>
  <si>
    <t>Suministro e Instalación deBarra Tipo 2 (Barra apoyo abatible 75 cm de Acero Inoxidable 304 de 1 1/4")</t>
  </si>
  <si>
    <t>Suministro e Instalación deBarra Tipo 3 (Barra 45 cm de Acero Inoxidable 304 de 1 1/4")</t>
  </si>
  <si>
    <t>LOTE III</t>
  </si>
  <si>
    <t>Fecha: 14 de Febrero del 2019</t>
  </si>
  <si>
    <t>Localización: Prov. La Romana, R.D.</t>
  </si>
  <si>
    <t xml:space="preserve">P. U. </t>
  </si>
  <si>
    <t>SUMINISTRO E INSTALACIONES DE REDES Y DATA</t>
  </si>
  <si>
    <t>SISTEMA CAMARA DE SEGURIDAD</t>
  </si>
  <si>
    <t xml:space="preserve">Computadora desktop Intel ® Core ™ i7, 2.60GHz. RAM 16.0 GB. 64 bit. SSD de 500 GB. Tarjeta de video con caracteristicas optimas. (o superior)  </t>
  </si>
  <si>
    <t>NVR de 32 canales, 2 interfaces</t>
  </si>
  <si>
    <t>Camara de video Vigilancia bullet exterior 3 megapixeles</t>
  </si>
  <si>
    <t>Camara de video Vigilancia HD de interior, tipo DOMO 3 Megapixeles</t>
  </si>
  <si>
    <t>Disco duro de 2TB</t>
  </si>
  <si>
    <t>Switch Trendnet POE 24 puertos + 3 Gigabit</t>
  </si>
  <si>
    <t>Patch pannel 18 puertos Cat 5</t>
  </si>
  <si>
    <t>Manejador de cables de 2U</t>
  </si>
  <si>
    <t>Cable UTP Cat.6 Red (Caja de 100pl)</t>
  </si>
  <si>
    <t>Instalacion, programacion y puesta a punto</t>
  </si>
  <si>
    <t>Mano de Obra Instalacion.</t>
  </si>
  <si>
    <t>SISTEMA DE MEGAFONÍA O MUSICA AMBIENTAL</t>
  </si>
  <si>
    <t>Bocina plafon IC60T</t>
  </si>
  <si>
    <t>Matrix Controller</t>
  </si>
  <si>
    <t>Matrix Router</t>
  </si>
  <si>
    <t>Matrix Call station</t>
  </si>
  <si>
    <t>Matrix Call station extension</t>
  </si>
  <si>
    <t>Matrix Call station kit</t>
  </si>
  <si>
    <t>Matrix Amplifier 3 x 500W</t>
  </si>
  <si>
    <t>End-of-Line Slave Module</t>
  </si>
  <si>
    <t>Multiplayer 4 MP3 CD/USB/SD Denon</t>
  </si>
  <si>
    <t xml:space="preserve">Protector de pico de voltage </t>
  </si>
  <si>
    <t>UPS  3.5 KVA</t>
  </si>
  <si>
    <t>Rack metálico para equipos 24spc</t>
  </si>
  <si>
    <t>Rollo cable UTP Cat 6 UTP</t>
  </si>
  <si>
    <t>Rollo cable Bocina No. 14</t>
  </si>
  <si>
    <t>Rollo cable microfono Horizon</t>
  </si>
  <si>
    <t>Programación sistema de audio</t>
  </si>
  <si>
    <t>Tubería + accesorios (conectores, adaptadores, registros)</t>
  </si>
  <si>
    <t>Instalación y entrenamiento</t>
  </si>
  <si>
    <t>SISTEMA CONTROL DE ACCESO</t>
  </si>
  <si>
    <t>Controladores de multipuerta K2604</t>
  </si>
  <si>
    <t xml:space="preserve">P225XSF IO Prox  Reader , XSF </t>
  </si>
  <si>
    <t>E-941SA-300 Magnetic door lock-3 30 12VDC, IN/Outdoors US</t>
  </si>
  <si>
    <t xml:space="preserve">E-941S300R/ZQ Z brackets for 300LB </t>
  </si>
  <si>
    <t>Braket Lock L180</t>
  </si>
  <si>
    <t>Braket Magnetico Z180</t>
  </si>
  <si>
    <t>P20DYE Thin IoPROX PROXIMIT CARD</t>
  </si>
  <si>
    <t>Fargo printer PRINTS 100 Cards 051704 Solo</t>
  </si>
  <si>
    <t xml:space="preserve">Micro server HP Proliant ML , MLG8-4 </t>
  </si>
  <si>
    <t>Programa Para Control de acceso.</t>
  </si>
  <si>
    <t>Power Supply  de 12 Voltios  10 Amps</t>
  </si>
  <si>
    <t>Rollos de cable  #18/2 , 500PL</t>
  </si>
  <si>
    <t>Instalacion de los sistema y puesta en funcionamiento</t>
  </si>
  <si>
    <t xml:space="preserve">DATA </t>
  </si>
  <si>
    <t>Computadora desktop Intel ® Core ™ i7, 2.60GHz. RAM 8.0 GB. 64 bit. Disco SATA 1 TERA</t>
  </si>
  <si>
    <t>Cable UTP CAT#6</t>
  </si>
  <si>
    <t>Computadora desktop I7</t>
  </si>
  <si>
    <t>24-port Gigabit Switch</t>
  </si>
  <si>
    <t>Rack de pared 24U</t>
  </si>
  <si>
    <t>Rack de pared 12U</t>
  </si>
  <si>
    <t>Pacht Panel 12 PORT.</t>
  </si>
  <si>
    <t>Bracket</t>
  </si>
  <si>
    <t xml:space="preserve">Pacht Cord </t>
  </si>
  <si>
    <t>Cajas de Fibra Óptica</t>
  </si>
  <si>
    <t>Fibra Optico</t>
  </si>
  <si>
    <t>Cajas de Fibra Optica LC a ST</t>
  </si>
  <si>
    <t>Jack RJ45 Hembra</t>
  </si>
  <si>
    <t>Jack RJ45 Macho</t>
  </si>
  <si>
    <t>Barra Unitron, Abrazadera Unitron,Barra Enrrocada, Coupling EMT, Conector recto EMT, Tubo EMT, RECTANGULAR, REGISTROS.</t>
  </si>
  <si>
    <t>Certificacion</t>
  </si>
  <si>
    <t>Mano de Obra</t>
  </si>
  <si>
    <t>SISTEMA HOMOGÉNEO DE TELEFONÍA IP</t>
  </si>
  <si>
    <t xml:space="preserve">"Central Telefonica 100% IP configuradas y operando en alta disponibilidad".
Procesadores redundantes.
Sistema de PSU (Power Supply Unit) Redundante para garantizar la disponibilidad.
Sistema de encriptación. 
Soporte maximo de 2400 canales VoIP y 600 puertos disponibles por defecto.
Modulo con 8 puertos para soporte de lineas analogas.
Soportar e incluir las aplicaciones para Desktop , Mobiiles y  Click Call 
Tecnología de Estado Solido 100 %. 
Power Supply de 85V a 240V redundantes 
Lista para VoIP
100 % Puro IP PBX
Soporte de protocolos SIP / H.323
Soporte de integración de telefonos SIP, IP, Analogicos, Digitales, DECT, WiFi, SoftPhone y Moviles (SmartPhone, Tableta, Celulares)
Configurada con Voice Mail y Auto Attendant 
Funcionalidad de Call Center Basica incluida.
Notificaciones de Correo de Voz via correo electronico.
Automatic Call Distribution (ACD)
Administración via Web y por Consola.Sistema Geografica de Redundancia incluido.
Aplicaciones dispositivos mobiles iPhone y Android 100% compatibles e integrables con la PBX.
Arquitectura modular totalmente distribuida para ofrecer todas las ventajas de VoIP.
Sistema que permita a los los usuarios del mismo  que puedan utilizar video, mensajería instantánea, conferencia de audio, escuchar correos de voz, así como llamadas de voz en una sola plataforma .
Soporte de SIP Trunk propios y de terceros.
Funciones principales que debe poseer:
• Control de presencia de la persona según código de colores.
• Ahorro de costes y tiempo a través de la comunicación en tiempo real con personas del mismo grupo. 
• DND integrado tanto en la centralita como en el terminal. os.
• Mensajería 1:1, 1:N, Ad-hoc y Meet-me.
• Invitar a otros haciendo drag &amp; drop.
• Mensajes encriptados con AES.
• Envía y recibe mensajes de texto a través del sistema iPECS o usuarios de SMS externos.
• Dejar notificaciones a usuarios que estén offline
• Popup de llamada entrante con identificador CID.
• Popup de llamada entrante en Outlook con identificador CID.
• Notificaciones de llamada.
• Administrador de llamadas en conferencia basado en GUI.
• Sistema de audio integrado en la conferencia.
• Fácil configuración de la conferencia gracias a su interfaz gráfica.
• Funciones para el control de la conferencia
(Invitar / Bloquear / Silenciar / Grabar)
•Llamadas 1:1 desde el terminal UCS y dispositivos móviles.
• Calidad del video QCIF, CIF, 4CIF.
•Video conferencias de hasta 6 personas y 8 grupos.
(para móviles solo soporta conferencias 1:1)
• Calidad del video QCIF, CIF, 4CIF.
• Conferencias tipo Meet-me y notificaciones por correo.
• Compartir información durante la conferencia.
• Monitorización remota, still shot y grabación.
• Modo presentación (1:32)
• Marcación sencilla desde navegador Web.
•  Función drag &amp; drop
•  Marcar en la barra de Control o el Asistente de Llamadas
•Administración web (con asistente de instalación) basado en HTML5.
SIMILAR A:
UCP2400 Call Server (Default 600port, expandable upto 2400port with System Port License(SPL)), 20 copy of UC Standard desktop/mobile/Clickcall client license and 10 IPEXT license pre-installed by default </t>
  </si>
  <si>
    <t>Modulo que permite la conexión de los SIP TRUNK del proveedor de servicios a la IP PBX</t>
  </si>
  <si>
    <t xml:space="preserve">Sistema unificado de mensajería de voz, con capacidad de grabación por defecto en 8 canales simultaneos /50 horas, expandible hasta 16 canales o 200 horas.
</t>
  </si>
  <si>
    <t xml:space="preserve">Licencia para expandir la capacidad de interacción simultanea del sistema de Voice Mail
</t>
  </si>
  <si>
    <t>Equipo telefonico con 24 botones y cuatro lineas LCD.
LIP-8024D. IP phone, 24 btn with 4 line LCD</t>
  </si>
  <si>
    <t>Sistema telefonica de 8 botones y 5 lineas LCD
LIP-8008D. IP phone, 8 btn with 5 line LCD</t>
  </si>
  <si>
    <t>Equipo telefonico con 4 botones y 2 lineas LCD.
LIP-8002E. IP phone, 4 btn with 2 line LCD</t>
  </si>
  <si>
    <t>"Equipo Telefonico de 10 botones con 4 lineas LCD, Capacidad de realizar video conferencia.
"LIP-9071</t>
  </si>
  <si>
    <t xml:space="preserve">Equipo telefonico de linea simple, analogico con Call ID, Color Negro, integrado a la central telefonica.
</t>
  </si>
  <si>
    <t>Servicios Profesionales de Instalación, Configuración y Operación por personal tecnico certificado y con experencia en la marca propuesta.</t>
  </si>
  <si>
    <t>SISTEMA LLAMADO DE ENFERMERA (28 CAMAS)</t>
  </si>
  <si>
    <t>Unidad de Control  Principal 6850/6851</t>
  </si>
  <si>
    <t>Gabinete del Equipo Central</t>
  </si>
  <si>
    <t>Satélite consola maestra enfermera</t>
  </si>
  <si>
    <t>Placa de parad para consola maestra de enfermera</t>
  </si>
  <si>
    <t>Luz Led de techo</t>
  </si>
  <si>
    <t>Estacion de Paciente para la cama (Timbre)</t>
  </si>
  <si>
    <t xml:space="preserve">Cordon de 10' para estacion de paciente la cama </t>
  </si>
  <si>
    <t>SUB-TOTAL  INSTALACIONES ELECTRICA</t>
  </si>
  <si>
    <t>LOTE IV</t>
  </si>
  <si>
    <t>SUMINISTRO E INSTALACIONES ELECTRICAS</t>
  </si>
  <si>
    <t>INSTALACION ELECTRICA</t>
  </si>
  <si>
    <t>MEDIA TENSION</t>
  </si>
  <si>
    <t xml:space="preserve"> Estructura MT-323, alimetacion con derivacion 3F</t>
  </si>
  <si>
    <t xml:space="preserve"> Estructura MT-301, </t>
  </si>
  <si>
    <t xml:space="preserve"> Estructura MT-316, </t>
  </si>
  <si>
    <t>PR-202</t>
  </si>
  <si>
    <t>SO2-MT</t>
  </si>
  <si>
    <t>SS1-101</t>
  </si>
  <si>
    <t>HA-100B</t>
  </si>
  <si>
    <t>Conductor AAAC 2/0 AWG ANAHEIM</t>
  </si>
  <si>
    <t>Cable URD # 2 -33% concéntrico</t>
  </si>
  <si>
    <t>Cable #2 de cobre 7 hilos desnudo para sistema de tierra</t>
  </si>
  <si>
    <t xml:space="preserve"> Conector Ampac 2/0</t>
  </si>
  <si>
    <t>Conector Ampac 1/0-#2</t>
  </si>
  <si>
    <t>Conector Ampac con Estribo 2/0</t>
  </si>
  <si>
    <t>Estructura MT-208/C,Proteccion Trifasica Con Cut-Out de 200 A</t>
  </si>
  <si>
    <t>Fusibles 12 A</t>
  </si>
  <si>
    <t xml:space="preserve">Grapa Terminal  #2 </t>
  </si>
  <si>
    <t xml:space="preserve">Terminal p/exterior #2 </t>
  </si>
  <si>
    <t>Elbow Conector</t>
  </si>
  <si>
    <t>Cut Out de 200 Amp</t>
  </si>
  <si>
    <t>Pararrayos de 9 Kv</t>
  </si>
  <si>
    <t xml:space="preserve">Tubo  de 3" IMC </t>
  </si>
  <si>
    <t xml:space="preserve">Tubo  PVC de 3" </t>
  </si>
  <si>
    <t>Curva de PVC de 3"</t>
  </si>
  <si>
    <t>Adaptador PVC de 3"</t>
  </si>
  <si>
    <t>Condulet de 3"</t>
  </si>
  <si>
    <t>Curva IMC de 3"</t>
  </si>
  <si>
    <t>Excavacion.</t>
  </si>
  <si>
    <t>Soporte trifásico para Cable URD</t>
  </si>
  <si>
    <t>Anclaje de Tuberia en poste</t>
  </si>
  <si>
    <t>Registro 1,00 Ml X 1,00Ml X 1.20Ml</t>
  </si>
  <si>
    <t>Diseño y tramitación de planos a Ede Norte</t>
  </si>
  <si>
    <t xml:space="preserve">Mano de Obra </t>
  </si>
  <si>
    <t xml:space="preserve"> SISTEMA DE ATERRIZAJE</t>
  </si>
  <si>
    <t>Cable # 1/0 AWG</t>
  </si>
  <si>
    <t>Electrodo de Aterrizaje de 3/4" x 10'</t>
  </si>
  <si>
    <t>Soldadura exotermica</t>
  </si>
  <si>
    <t>Conector de doble ojo # 1/0 AWG</t>
  </si>
  <si>
    <t>Tornillo de acero Inoxidable de 1/2" x 2 1/2" completo</t>
  </si>
  <si>
    <t>Aditivo GEL para mejorar condicion de resistividad del terreno 25LB</t>
  </si>
  <si>
    <t>Barra master ground de (12 x 4)</t>
  </si>
  <si>
    <t>Registro de medicion de tierra de 0.50 x 0.50</t>
  </si>
  <si>
    <t xml:space="preserve">Hoyo de 4'' para Electro de tierra </t>
  </si>
  <si>
    <t xml:space="preserve"> Banco de Transformadores 500 KVA tipo PAD MOUNTED, RF, 7.2/12.5 KV- 480/277 Vac., Regulacion esp. +/-15%.</t>
  </si>
  <si>
    <t>Planta de Emergencia de 400 KW/500KVA-480/27Vac, 60Hz. 3F, Estandar</t>
  </si>
  <si>
    <t>Encloused Breaker con MB-650 A/3</t>
  </si>
  <si>
    <t>Main Breaker P. 650A/3</t>
  </si>
  <si>
    <t>Insterruptor de Transferencia Automatica de 650 A/3</t>
  </si>
  <si>
    <t>Paneles Aislados (IPS) para QUIROFANOS, 5.0 KVA, I Fase, 120/240 V Nema 1, 4h, N/S, con 8 Brakers Dobles Termomagneticos 20 Amp. Monitor de falla, Panel anunciacion y barra de tierra.</t>
  </si>
  <si>
    <t>UPS-35 KVA; 120/208Vac.</t>
  </si>
  <si>
    <t>UPS-25 KVA; 120/208Vac.</t>
  </si>
  <si>
    <t>UPS-10 KVA; 120/208Vac.</t>
  </si>
  <si>
    <t>Bay-Pass de 80 A/3</t>
  </si>
  <si>
    <t>Bay-Pass de 100 A/3</t>
  </si>
  <si>
    <t>Bay-Pass de 30 A/3</t>
  </si>
  <si>
    <t>Bay-Pass de 650 A/3, RCM</t>
  </si>
  <si>
    <t>Recetaculo movil compuesto por: MB 650A/3,  50 PL Alimentadores Eléctrico desde RM a ByPASS compuesto por: 12 #3/0 THHN (4*F), 3 #3/0 THHN (N) y 2 #3/0 THHN (T) Y 30 PL Alimentadores Eléctrico desde ByPASS a ENCLOUSER DE Pta Elec. compuesto por:   12 #3/0 THHN (4*F), 3 #3/0 THHN (N) y 2 #3/0 THHN (T) en tuberia de 3'' PVC/IMC. Registro, letras, barras, esparragos, conectores, tarrugos, varios.</t>
  </si>
  <si>
    <t>Escalera de acceso a subestacion de 500KVA, normativa CTE tipo Gato.</t>
  </si>
  <si>
    <t>Suministro e Instalacion de Tanque de conbustible de 500 gal.</t>
  </si>
  <si>
    <t>Suministro e Instalacion de Tanque de reserva de 90 gal.</t>
  </si>
  <si>
    <t>Insonorización de caseta de planta</t>
  </si>
  <si>
    <t xml:space="preserve">TR-SECO de 112.50 KVA 480/120-208Vac. </t>
  </si>
  <si>
    <t xml:space="preserve">TR-SECO de 45 KVA 480/120-208Vac. </t>
  </si>
  <si>
    <t>Servicio de Grua</t>
  </si>
  <si>
    <t>PANELES PRICIPALES</t>
  </si>
  <si>
    <t>PANEL BOARD PRINCIPAL 3F, 30 espacios, , con Barra en cobre de 800 Amp./3P, Compuesto por: MBP 650A/3, 3 Bk 40A/3, 1 Bk 60A/3, 3 Bk 130A/3, 1 Bk 185A/3  y 2 espacios trifasico disponibles.</t>
  </si>
  <si>
    <t xml:space="preserve"> PANEL BOARD (UPS-CE-B) 3F, 15 espacios, con Barra de 400 Amp./3P, Compuesto por: MBP 310A/3, 2 Bk 50A/3, 1 Bk 70A/3, 1 Bk 100A/3 y 3 espacios libre.</t>
  </si>
  <si>
    <t>PD (QUIR. CE-B) 3F, 6 espacios, con Barra de 125 Amp./3P, Compuesto por: 2 Bk 30A/3, y 0 espacios libre.</t>
  </si>
  <si>
    <t>PANEL BOARD (INTERNAMIENTO) 3F, 15 espacios, con Barra de 150 Amp./3P, Compuesto por: MBP 100A/3, 4 Bk 30A/3, y 3 espacios libre.</t>
  </si>
  <si>
    <t>PANEL BOARD (AREA QUIR.) 3F, 15 espacios, con Barra de 150 Amp./3P, Compuesto por: MBP 75A/3,  2 Bk 20A/3, 2 Bk 30A/3, y 3 espacios libre.</t>
  </si>
  <si>
    <t>PD (EMERG./CONSULTA. CE-B) 3F, 6 espacios, con Barra de 125 Amp./3P, Compuesto por: 2 Bk 30A/3, y 0 espacios libre.</t>
  </si>
  <si>
    <t xml:space="preserve"> PANEL BOARD (UG-CE-A) 3F, 27 espacios, con Barra de 400 Amp./3P, Compuesto por: MBP 310A/3, 1 Bk 20A/3, 2 Bk 30A/3, 2 Bk 40A/3 1 Bk 60A/3, 1 Bk 75A/3, 1 Bk 125A/3 y 3 espacios libre.</t>
  </si>
  <si>
    <t xml:space="preserve"> PANEL BOARD (UG-CE-B) 3F, 27 espacios, con Barra de 400 Amp./3P, Compuesto por: MBP 310A/3, 3 Bk 30A/3, 1 Bk 40A/3 3 Bk 60A/3, 1 Bk 125A/3 y 3 espacios libre.</t>
  </si>
  <si>
    <t xml:space="preserve"> PANEL BOARD (BOMBAS H2O) 3F, 9 espacios, con Barra de 125 Amp./3P, Compuesto por: MBP 40A/3, 2 Bk 20A/3 y 3 espacios libre.</t>
  </si>
  <si>
    <t xml:space="preserve"> PANEL BOARD (BOMBAS CONTRA INC.) 3F, 9 espacios, con Barra de 125 Amp./3P, Compuesto por: MBP 40A/3, 2 Bk 20A/3 y 3 espacios libre.</t>
  </si>
  <si>
    <t xml:space="preserve"> PANEL BOARD (COMP. y BOMBA DE GM.) 3F, 9 espacios, con Barra de 125 Amp./3P, Compuesto por: MBP 40A/3, 2 Bk 20A/3 y 3 espacios libre.</t>
  </si>
  <si>
    <t xml:space="preserve"> PANEL BOARD (UG-CE-P) 3F, 12 espacios, con Barra de 175 Amp./3P, Compuesto por: MBP 130A/3, 1 Bk 20A/3, 2 Bk 30A/3, 2 Bk 40A/3 1 Bk 60A/3, 1 Bk 75A/3, 1 Bk 125A/3 y 3 espacios libre.</t>
  </si>
  <si>
    <t xml:space="preserve">ALIMENTADORES </t>
  </si>
  <si>
    <t>Alimentador desde TR-500 kVA a ITA ,compuesto por: 12 #3/0 (4xF) THHN,, 3 #3/0 (N) AWG THHN, 2 #3/0 (T) AWG THHN, en tubería 2 IMC 3"</t>
  </si>
  <si>
    <t>Alimentador desde ITA a GENERADOR ELEC. - compuesto por:12 #3/0 (4xF) THHN,, 3 #3/0 (N) AWG THHN, 2 #3/0 (T) AWG THHN, en tubería 2 EMT 3"</t>
  </si>
  <si>
    <t>Alimentador desde. ITA  a  PBPcompuesto por: 12 #3/0 (4xF) THHN,, 3 #3/0 (N) AWG THHN, 2 #3/0 (T) AWG THHN, en tubería 2 EMT 3"</t>
  </si>
  <si>
    <t>Alimentador desde  PBP a PB VRF, compuesto por: 3 #3/0 (F) AWG, THHN, 1 #6 (N) AWG THHN, 1 #2 (T) AWG THHN,en tubería PCV/IMC 2"</t>
  </si>
  <si>
    <t>Alimentador desde  PBP a TR-112.5 SECO 1, compuesto por:   3 #2/0 (F) AWG, THHN, 1 #2 (T) AWG THHN,en tubería PCV/EMT 3"</t>
  </si>
  <si>
    <t>Alimentador desde  PBP a TR-112.5 SECO 2, compuesto por:   3 #2/0 (F) AWG, THHN, 1 #2 (T) AWG THHN,en tubería PCV/EMT 3"</t>
  </si>
  <si>
    <t>Alimentador desde  PBP a TR-112.5 SECO 3, compuesto por:   3 #2/0 (F) AWG, THHN, 1 #2 (T) AWG THHN,en tubería PCV/EMT 3"</t>
  </si>
  <si>
    <t>Alimentador desde   TR-112.5 SECO 1 a PB-UPS compuesto por: 3 #3/0 (F) AWG, THHN, 1 #2/0 (N) AWG THHN, 1 #1/0 (T) AWG THHN, tubería EMT 3"</t>
  </si>
  <si>
    <t>Alimentador desde   TR-112.5 SECO 2 a PB-UG-CE-A compuesto por: 3 #3/0 (F) AWG, THHN, 1 #2/0 (N) AWG THHN, 1 #1/0 (T) AWG THHN, tubería EMT 3"</t>
  </si>
  <si>
    <t>Alimentador desde TR-112.5 SECO 3 a PB-UG-CE-B compuesto por:  3 #3/0 (F) AWG, THHN, 1 #1/0 (N) AWG THHN, 1 #1/0 (T) AWG THHN, tubería EMT 3"</t>
  </si>
  <si>
    <t>Alimentador desde PBP a TR SECO 4 compuesto por: 3 #6 (F) AWG, 1 #10 (T) AWG THHN, tubería EMT 1 1/2"</t>
  </si>
  <si>
    <t>Alimentador desde TR SECO 4 a PB-C compuesto por: 3 #1/0 (F) AWG,  1 #2 (N) AWG THHN, 1 #4 (T) AWG THHN, tubería EMT 2"</t>
  </si>
  <si>
    <t>Alimentador desde PBP a PD CASETA CONTRAL INCENDIOS compuesto por: 3 #8 (F) AWG,  1 #10 (N) AWG THHN, 1 #12 (T) AWG THHN, tubería EMT 1"</t>
  </si>
  <si>
    <t>Alimentador desde PB-UPS a PANEL BOARD QUIROFANOS 10.0KVA compuesto por: 3# 2 (F) AWG, THHN, 1 #4 (N) AWG THHN, 1 #6 (T) AWG THHN, tubería EMT 2"</t>
  </si>
  <si>
    <t>Alimentador desde PB-UPS a PANEL BOARD INTERNAMIENTO 35.0KVA compuesto por: 3# 1/0 (F) AWG, THHN, 1 #2 (N) AWG THHN, 1 # 4 (T) AWG THHN, tubería EMT 3"</t>
  </si>
  <si>
    <t>Alimentador desde PB-UPS a PANEL BOARD QUIRURGICO 25.0KVA compuesto por: 3# 6 (F) AWG, THHN, 1 #8 (N) AWG THHN, 1 #10 (T) AWG THHN, tubería EMT 1 1/2"</t>
  </si>
  <si>
    <t>Alimentador desde PB-UPS a PANEL BOARD EMERG./CONSULTA 10.0KVA compuesto por: 3# 6 (F) AWG, THHN, 1 #8 (N) AWG THHN, 1 #10 (T) AWG THHN, tubería EMT 1 1/2"</t>
  </si>
  <si>
    <t>Alimentador desde PB-UG 3 a PD 22.96KVA compuesto por: 3# 6 (F) AWG, THHN, 1 #8 (N) AWG THHN, 1 #10 (T) AWG THHN, tubería EMT 1 1/4"</t>
  </si>
  <si>
    <t>Alimentador desde PB-UG 3 a PD 21.33KVA compuesto por: 3# 6 (F) AWG, THHN, 1 #8 (N) AWG THHN, 1 #10 (T) AWG THHN, tubería EMT 1 1/4"</t>
  </si>
  <si>
    <t>Alimentador desde PB-UG 3 a BOMBA VACIO compuesto por: 3# 6 (F) AWG, THHN, 1 #8 (N) AWG THHN, 1 #10 (T) AWG THHN, tubería EMT 1 1/4"</t>
  </si>
  <si>
    <t>Alimentador desde PB-UG 3 a PD 32.0KVAcompuesto por: 3# 6 (F) AWG, THHN, 1 #8 (N) AWG THHN, 1 #10 (T) AWG THHN, tubería EMT 1 1/4"</t>
  </si>
  <si>
    <t>Alimentador desde PB-UG 3 a COMPRESOR DE AIRE compuesto por: 3# 3/0 (F) AWG, THHN, 1 #2/0 (N) AWG THHN, 1 #2 (T) AWG THHN, tubería EMT 1 3/4"</t>
  </si>
  <si>
    <t>Alimentador desde TR-112.5 SECO 3 a PD-A compuesto por:  3 #8 (F) AWG, THHN, 1 #10 (N) AWG THHN, 1 #12 (T) AWG THHN, tubería IMC 1"</t>
  </si>
  <si>
    <t>Alimentador desde TR-112.5 SECO 3 a PD-B compuesto por:  3 #8 (F) AWG, THHN, 1 #10 (N) AWG THHN, 1 #12 (T) AWG THHN, tubería IMC 1"</t>
  </si>
  <si>
    <t>Alimentador desde TR-112.5 SECO 3 a PD-C compuesto por:  3 #8 (F) AWG, THHN, 1 #10 (N) AWG THHN, 1 #12 (T) AWG THHN, tubería IMC 1"</t>
  </si>
  <si>
    <t>Alimentador desde TR-112.5 SECO 3 a Rx. compuesto por:  3 #3/0 (F) AWG, THHN, 1 #2/0 (N) AWG THHN, 1 #2 (T) AWG THHN, tubería IMC 2"</t>
  </si>
  <si>
    <t>Alimentador desde PB INTERNAMIENTO a PD-A. compuesto por:  3 #8 (F) AWG, THHN, 1 #10 (N) AWG THHN, 1 #12 (T) AWG THHN, tubería EMT 3/4"</t>
  </si>
  <si>
    <t>Alimentador desde PB INTERNAMIENTO a PD-B. compuesto por:  3 #8 (F) AWG, THHN, 1 #10 (N) AWG THHN, 1 #12 (T) AWG THHN, tubería EMT 3/4"</t>
  </si>
  <si>
    <t>Alimentador desde PB INTERNAMIENTO a PD-C. compuesto por:  3 #8 (F) AWG, THHN, 1 #10 (N) AWG THHN, 1 #12 (T) AWG THHN, tubería EMT 3/4"</t>
  </si>
  <si>
    <t>Alimentador desde PB INTERNAMIENTO a PD-D. compuesto por:  3 #8 (F) AWG, THHN, 1 #10 (N) AWG THHN, 1 #12 (T) AWG THHN, tubería EMT 3/4"</t>
  </si>
  <si>
    <t>Alimentador desde PB QUIRURGICO a PD-E. compuesto por:  3 #10 (F) AWG, THHN, 1 #12 (N) AWG THHN, 1 #12 (T) AWG THHN, tubería EMT 3/4"</t>
  </si>
  <si>
    <t>Alimentador desde PB QUIRURGICO a PD-F. compuesto por:  3 #10 (F) AWG, THHN, 1 #12 (N) AWG THHN, 1 #12 (T) AWG THHN, tubería EMT 3/4"</t>
  </si>
  <si>
    <t>Alimentador desde PB QUIRURGICO a PD-G. compuesto por:  3 #8 (F) AWG, THHN, 1 #10 (N) AWG THHN, 1 #12 (T) AWG THHN, tubería EMT 3/4"</t>
  </si>
  <si>
    <t>Alimentador desde PB QUIRURGICO a PD-H. compuesto por:  3 #8 (F) AWG, THHN, 1 #10 (N) AWG THHN, 1 #12 (T) AWG THHN, tubería EMT 3/4"</t>
  </si>
  <si>
    <t>Alimentador desde PB EMERG./CONSULTA a PD-I. compuesto por:  3 #8 (F) AWG, THHN, 1 #10 (N) AWG THHN, 1 #12 (T) AWG THHN, tubería EMT 3/4"</t>
  </si>
  <si>
    <t>Alimentador desde PB EMERG./CONSULTA a PD-J. compuesto por:  3 #8 (F) AWG, THHN, 1 #10 (N) AWG THHN, 1 #12 (T) AWG THHN, tubería EMT 3/4"</t>
  </si>
  <si>
    <t>Alimentador desde PB-A a PLA ,compuesto por: 3 #6 (F) THHN,, 1 #8 (N) AWG THHN, 1 #10 (T) AWG THHN, en tubería 1 PCV/IMC/EMT 2"</t>
  </si>
  <si>
    <t>Alimentador desde PB-A a PTA, compuesto por: 3 #2 (F) THHN,, 1 #4 (N) AWG THHN, 1 #6 (T) AWG THHN, en tubería 1 PCV/IMC/EMT 2"</t>
  </si>
  <si>
    <t>Alimentador desde PB-A a Rx. compuesto por:  3 #2/0 (F) AWG, THHN, 1 #2 (T) AWG THHN, tubería EMT 2"</t>
  </si>
  <si>
    <t>Alimentador desde PB-C a P ILUM EXT, compuesto por: 3 #10 (F) THHN,, 1 #12 (N) AWG THHN, 1 #12 (T) AWG THHN, en tubería 1 PCV/IMC/EMT 3/4"</t>
  </si>
  <si>
    <t>Alimentador desde PB-B a PEQ, compuesto por: 3 #1/0 (F) THHN,, 1 #2 (N) AWG THHN, 1 #4 (T) AWG THHN, en tubería 1 PCV/IMC/EMT 3"</t>
  </si>
  <si>
    <t>Alimentador desde PB-B a PLB, compuesto por: 3 #4 (F) THHN,, 1 #6 (N) AWG THHN, 1 #8 (T) AWG THHN, en tubería 1 PCV/IMC/EMT 2"</t>
  </si>
  <si>
    <t>PANELES DE DISTRIBUCION</t>
  </si>
  <si>
    <t>Panel de distribucion (PD-A) 3F, 18 espacios, con Barra de 125 Amp./3P, Compuesto por: 8 Bk 20A/1, y 10 espacios libre.</t>
  </si>
  <si>
    <t>Panel de distribucion (PD-B) 3F, 18 espacios, con Barra de 125 Amp./3P, Compuesto por: 7 Bk 20A/1, 2 Bk 15A/1 y 9 espacios libre.</t>
  </si>
  <si>
    <t>Panel de distribucion (PD-C) 3F, 18 espacios, con Barra de 125 Amp./3P, Compuesto por: 10 Bk 20A/1, 2 Bk 15A/1, y 6 espacios libre.</t>
  </si>
  <si>
    <t>Panel de distribucion (PD-D) 3F, 18 espacios, con Barra de 125 Amp./3P, Compuesto por: 8 Bk 20A/1, y 10 espacios libre.</t>
  </si>
  <si>
    <t>Panel de distribucion (PD-E) 3F, 12 espacios, con Barra de 125 Amp./3P, Compuesto por: 6 Bk 20A/1, y 6 espacios libre.</t>
  </si>
  <si>
    <t>Panel de distribucion (PD-F) 3F, 12 espacios, con Barra de 125 Amp./3P, Compuesto por: 7 Bk 20A/1, y 5 espacios libre.</t>
  </si>
  <si>
    <t>Panel de distribucion (PD-G) 3F, 12 espacios, con Barra de 125 Amp./3P, Compuesto por: 6 Bk 20A/1, y 6 espacios libre.</t>
  </si>
  <si>
    <t>Panel de distribucion (PD-H) 3F, 12 espacios, con Barra de 125 Amp./3P, Compuesto por: 5 Bk 20A/1, y 7 espacios libre.</t>
  </si>
  <si>
    <t>Panel de distribucion (PD-I) 3F, 12 espacios, con Barra de 125 Amp./3P, Compuesto por: 5 Bk 20A/1, y 7 espacios libre.</t>
  </si>
  <si>
    <t>Panel de distribucion (PD-J) 3F, 12 espacios, con Barra de 125 Amp./3P, Compuesto por: 5 Bk 20A/1, y 7 espacios libre.</t>
  </si>
  <si>
    <t>PD (PLA) 3F, 36 espacios, con Barra de 125 Amp./3P, Compuesto por: 26 Bk 20A/1, y 10 espacios libre.</t>
  </si>
  <si>
    <t>PD (PTA) 3F, 42 espacios, con Barra de 125 Amp./3P, Compuesto por: 40 Bk 20A/1, y 2 espacios libre.</t>
  </si>
  <si>
    <t>PD (PEQ) 3F, 42 espacios, con Barra de 225 Amp./3P, Compuesto por: 6 Bk 20A/1,  5 Bk 20A/2, 8 Bk 20A/3 y 2 espacios libre.</t>
  </si>
  <si>
    <t>PD (PLB) 3F, 36 espacios, con Barra de 125 Amp./3P, Compuesto por: 28 Bk 20A/1, y 8 espacios libre.</t>
  </si>
  <si>
    <t>PD (PTB) 3F, 36 espacios, con Barra de 125 Amp./3P, Compuesto por: 30 Bk 20A/1, y 6 espacios libre.</t>
  </si>
  <si>
    <t>PD (P ILUM. EXT.) 3F, 12 espacios, con Barra de 125 Amp./3P, Compuesto por: 8 Bk 15A/1 y 4 espacios libre.</t>
  </si>
  <si>
    <t>PD (PD VIH) 3F, 24 espacios, con Barra de 125 Amp./3P, Compuesto por: 2 Bk 15A/1,  2 Bk 20A/1, 4 Bk 20A/2, 1 Bk 30A/2 y 6 espacios libre.</t>
  </si>
  <si>
    <t>PD (PD TB) 3F, 30 espacios, con Barra de 125 Amp./3P, Compuesto por: 3 Bk 15A/1,  7 Bk 20A/1, 4 Bk 20A/2, 1 Bk 30A/2 y 10 espacios libre.</t>
  </si>
  <si>
    <t>PANELES DE DISTRIBUCION Y BOARD DE CLIMATIZACION</t>
  </si>
  <si>
    <t>Panel distribucion 3F, 24 espacios, P A/A - H  con Barra de 150 Amp./3P, Compuesto por: 5 Bk 20A/2, 1 Bk 30A/2, 1 Bk 15A/2, y 8 espacios libre.</t>
  </si>
  <si>
    <t xml:space="preserve">UD </t>
  </si>
  <si>
    <t>Panel distribucion 3F, 30 espacios, P A/A - A con Barra de 225 Amp./3P, Compuesto por: , 12 Bk 10A/2, y 6 espacios libre.</t>
  </si>
  <si>
    <t>Panel distribucion 3F, 24 espacios, P A/A - B con Barra de 150 Amp./3P, Compuesto por: 6 Bk 10A/2, 2 Bk 15A/2, 1 Bk 20A/2, y 6 espacios libre.</t>
  </si>
  <si>
    <t>Panel distribucion 3F, 30 espacios, P A/A - C con Barra de 225 Amp./3P, Compuesto por: 12 Bk 15A/2, y 6 espacios libre.</t>
  </si>
  <si>
    <t>Panel distribucion 3F, 42 espacios, P A/A - D con Barra de 225 Amp./3P, Compuesto por: 7 Bk 15A/2, 7 Bk 10A/2,  y 14 espacios libre.</t>
  </si>
  <si>
    <t>Panel distribucion 3F, 24 espacios, P A/A - E con Barra de 150 Amp./3P, Compuesto por: 8 Bk 10A/2, y 8 espacios libre.</t>
  </si>
  <si>
    <t>Panel distribucion 3F, 42 espacios, P A/A - F con Barra de 225 Amp./3P, Compuesto por: 16 Bk 15A/2, y 10 espacios libre.</t>
  </si>
  <si>
    <t>Panel distribucion 3F, 24 espacios, P A/A - G con Barra de 150 Amp./3P, Compuesto por: 2 Bk 15A/2, 6 Bk 10A/2, y 8 espacios libre.</t>
  </si>
  <si>
    <t>Panel distribucion 3F, 30 espacios, P .B. VRF con Barra de 225 Amp./3P, Compuesto por: 3 Bk 20A/3, 3 Bk 30A/3, 2 Bk 40A/3, y 6 espacios libre.</t>
  </si>
  <si>
    <t>ALIMENTADORES Y DUCTERIA PARA CLIMATIZACION</t>
  </si>
  <si>
    <t>Alimentador a  P A/A - H, compuesto por: 3 #8 (F) AWG, THHN, 1 #10 (T) AWG, THHN en tubería PCV/EMT 1 1/4"</t>
  </si>
  <si>
    <t>Alimentador a  P A/A - A, compuesto por: 3 #8 (F) AWG, THHN, 1 #10 (T) AWG, THHN en tubería PCV/EMT 1 1/4"</t>
  </si>
  <si>
    <t>Alimentador a P A/A - B , compuesto por: 3 #8 (F) AWG, THHN, 1 #10 (T) AWG, THHN en tubería PCV/EMT 1 1/4"</t>
  </si>
  <si>
    <t>Alimentador a P A/A - C, compuesto por: 3 #8 (F) AWG, THHN, 1 #10 (T) AWG, THHN en tubería PCV/EMT 1 1/4"</t>
  </si>
  <si>
    <t>Alimentador a  P A/A - D, compuesto por: 3 #8 (F) AWG, THHN, 1 #10 (T) AWG, THHN en tubería PCV/EMT 1 1/4"</t>
  </si>
  <si>
    <t>Alimentador a P A/A - E, compuesto por: 3 #8 (F) AWG, THHN, 1 #10 (T) AWG, THHN en tubería PCV/EMT 1 1/4"</t>
  </si>
  <si>
    <t>Alimentador a P A/A - F, compuesto por: 3 #8 (F) AWG, THHN, 1 #10 (T) AWG, THHN en tubería PCV/EMT 1 1/4"</t>
  </si>
  <si>
    <t>Alimentador a P A/A - G, compuesto por: 3 #8 (F) AWG, THHN, 1 #10 (T) AWG, THHN en tubería PCV/EMT 1 1/4"</t>
  </si>
  <si>
    <t>Alimentador a P.B. VRF, compuesto por: 6 #2 (2*F) AWG, THHN, 2 #6 (T) AWG, THHN en tubería PCV/EMT 2 1/2"</t>
  </si>
  <si>
    <t>Alimentador a P A/A Q, compuesto por: 3 #4 (F) AWG, THHN, 1 #8 (T) AWG, THHN en tubería PCV/EMT 1 1/2"</t>
  </si>
  <si>
    <t xml:space="preserve">EMERGENCIA </t>
  </si>
  <si>
    <t>SALIDAS</t>
  </si>
  <si>
    <t>SALA DE ESPERA - BAÑOS</t>
  </si>
  <si>
    <t>Salidas Lamp.;  2 X 2 3T-T8/32W  Plaf. Con Dif. Parabolico</t>
  </si>
  <si>
    <t>Salidas Ojo de Buey de 6" C/bombillo bajo consumo de 23W</t>
  </si>
  <si>
    <t>Salida de Interruptor simple</t>
  </si>
  <si>
    <t>FACTURACION/ SEGUROS/ ADMISION</t>
  </si>
  <si>
    <t>Salidas Lamp.;  2x2, 3T-T8/32W  Plaf. Con Dif. Parabolico</t>
  </si>
  <si>
    <t>Salida TC-120Vac. (0.40m) Polarizado, uso gral.</t>
  </si>
  <si>
    <t>Salida TC-120Vac. (0.40m) Polarizado, UPS.</t>
  </si>
  <si>
    <t xml:space="preserve">Salida de Data </t>
  </si>
  <si>
    <t>TRIAJE</t>
  </si>
  <si>
    <t>Salida TC-120Vac. (1.40m) Polarizado, uso gral.</t>
  </si>
  <si>
    <t xml:space="preserve">BAÑO </t>
  </si>
  <si>
    <t>EMERGENCIA PEDIATRICA (2 CAMAS) - 2 ESTACIONES DE NEBULIZACION -  BAÑO</t>
  </si>
  <si>
    <t>Salida TC-120Vac. (1.40m) Polarizado, UPS.</t>
  </si>
  <si>
    <t xml:space="preserve">OBSERVACION (4 CAMAS) - ESTACION DE 
ENFERMERIA (TRABAJO LIMPIO - SUCIO) </t>
  </si>
  <si>
    <t>NEBULIZACION (6 ESTACIONES)</t>
  </si>
  <si>
    <t>SALA DE YESO</t>
  </si>
  <si>
    <t xml:space="preserve">CURA </t>
  </si>
  <si>
    <t>SALA DE REANIMACION TRAUMA SHOCK (1 Cama)</t>
  </si>
  <si>
    <t xml:space="preserve">Salida de Interruptor simple </t>
  </si>
  <si>
    <t xml:space="preserve">PASILLO GENERAL EMERGENCIA </t>
  </si>
  <si>
    <t>CIRUGIA</t>
  </si>
  <si>
    <t>ESCLUSA</t>
  </si>
  <si>
    <t>PRE - OPERATORIO (2 CAMAS) - BAÑO - LAVADO</t>
  </si>
  <si>
    <t>BAÑOS - VESTIDORES</t>
  </si>
  <si>
    <t xml:space="preserve">LAVATORIOS </t>
  </si>
  <si>
    <t>ATENCION AL RECIEN NACIDO</t>
  </si>
  <si>
    <t>QUIROFANOS (2 UNIDADES)</t>
  </si>
  <si>
    <t xml:space="preserve">SALA DE PARTOS </t>
  </si>
  <si>
    <t xml:space="preserve">ESTERILIZACION </t>
  </si>
  <si>
    <t xml:space="preserve">CONTROL DE ENTREGAS - ALMACEN ESTERIL </t>
  </si>
  <si>
    <t>LAVADO Y DESCONTAMINACION - AUTOCLAVES</t>
  </si>
  <si>
    <t>Salida de Carga Especial 4.5 KW</t>
  </si>
  <si>
    <t xml:space="preserve">DESCONTAMINACION </t>
  </si>
  <si>
    <t>Salida de Carga Especial 1.5 KW</t>
  </si>
  <si>
    <t>Salida de Carga Especial 2.0 KW</t>
  </si>
  <si>
    <t xml:space="preserve">ENJUAGUE MATERIAL SUCIO - PASILLO SUCIO </t>
  </si>
  <si>
    <t>PASILLO BLANCO</t>
  </si>
  <si>
    <t>PASILLO GRIS</t>
  </si>
  <si>
    <t>PASILLO FARMACIA - MORGUE</t>
  </si>
  <si>
    <t>UCI NEONATAL (2 UNIDADES)</t>
  </si>
  <si>
    <t xml:space="preserve">Salida de Luz de Noche </t>
  </si>
  <si>
    <t>ADAPTACION NEONATAL</t>
  </si>
  <si>
    <t>Salida para luz de noche</t>
  </si>
  <si>
    <t xml:space="preserve">POST - OPERATORIO (2 CAMAS) - BAÑO - ESTACION DE ENFERMERIA </t>
  </si>
  <si>
    <t>FARMACIA</t>
  </si>
  <si>
    <t>UCI</t>
  </si>
  <si>
    <t>ESTACION DE ENFERMERIA</t>
  </si>
  <si>
    <t>UCI (1 CAMA) 3 UNIDADES</t>
  </si>
  <si>
    <t>Salida de Carga Especial 0.5KW</t>
  </si>
  <si>
    <t>VESTIDOR/ESCLUSA ALMACEN - BAÑO</t>
  </si>
  <si>
    <t xml:space="preserve">MORGUE </t>
  </si>
  <si>
    <t>Salida de Carga Especial</t>
  </si>
  <si>
    <t>ESTAR MEDICO - BAÑO</t>
  </si>
  <si>
    <t>SALA DE ESPERA - INFORMACIÓN</t>
  </si>
  <si>
    <t xml:space="preserve">SEGURIDAD </t>
  </si>
  <si>
    <t xml:space="preserve">J.C.E. </t>
  </si>
  <si>
    <t>CUARTO ELECTRICO</t>
  </si>
  <si>
    <t>LABORATORIO</t>
  </si>
  <si>
    <t xml:space="preserve">SALA DE ESPERA </t>
  </si>
  <si>
    <t>Salida de Interruptor doble</t>
  </si>
  <si>
    <t xml:space="preserve">FACTURACION - ENTREGA DE RESULTADOS - ENCARGADO UNIDAD </t>
  </si>
  <si>
    <t>TOMA DE MUESTRAS - BAÑO</t>
  </si>
  <si>
    <t>QUIMICA SANGUINEA</t>
  </si>
  <si>
    <t xml:space="preserve">Salida de Carga Especial </t>
  </si>
  <si>
    <t>ORINA Y HECES</t>
  </si>
  <si>
    <t>BACTERIOLOGIA - ALMACEN</t>
  </si>
  <si>
    <t>IMÁGENES</t>
  </si>
  <si>
    <t>RAYOS X (EQUIPO DE TECHO) - SALA DE INTERPRETACION - COMANDO CONTROL - BAÑO</t>
  </si>
  <si>
    <t>Salida TC-120Vac. (1.40m) Polarizado, UPS</t>
  </si>
  <si>
    <t>Salida especial</t>
  </si>
  <si>
    <t>SONOGRAFIA (2) - BAÑO</t>
  </si>
  <si>
    <t xml:space="preserve">AUTORIZACION </t>
  </si>
  <si>
    <t xml:space="preserve">AREA ADMINISTRATIVA </t>
  </si>
  <si>
    <t>RECEPCION - SALA DE ESPERA</t>
  </si>
  <si>
    <t>SUB - DIRECTOR - AUXILIARES</t>
  </si>
  <si>
    <t xml:space="preserve">DIRECTOR - CLOSET - BAÑO </t>
  </si>
  <si>
    <t>OFICINA 1 (5 CUBICULOS)</t>
  </si>
  <si>
    <t>OFICINA 2</t>
  </si>
  <si>
    <t>OFICINA 3</t>
  </si>
  <si>
    <t>OFICINA 4</t>
  </si>
  <si>
    <t>OFICINA 5</t>
  </si>
  <si>
    <t>BAÑO</t>
  </si>
  <si>
    <t>KITCHENETT</t>
  </si>
  <si>
    <t>PASILLO ADMINISTRACION</t>
  </si>
  <si>
    <t>VACUNA</t>
  </si>
  <si>
    <t>SALA DE ESPERA - BAÑOS (2)</t>
  </si>
  <si>
    <t>RECEPCION - ARCHIVOS</t>
  </si>
  <si>
    <t>ENCARGADO - BAÑO</t>
  </si>
  <si>
    <t xml:space="preserve">TOMA DE MUESTRA </t>
  </si>
  <si>
    <t>LAVADO DE TERMOS - REFRIGERACION</t>
  </si>
  <si>
    <t>CONSULTORIOS</t>
  </si>
  <si>
    <t>CONSULTORIO DE PEDIATRIA (2) - BAÑO</t>
  </si>
  <si>
    <t>CONSULTORIO ADULTO 3</t>
  </si>
  <si>
    <t>CONSULTORIO ADULTO 2</t>
  </si>
  <si>
    <t>CONSULTORIO DE GINECO-ADULTO 1</t>
  </si>
  <si>
    <t>PASILLO DE CONSULTA</t>
  </si>
  <si>
    <t>CONSULTORIO DE ODONTOLOGIA - BAÑO - ESTERILIZACION</t>
  </si>
  <si>
    <t>Salida de Carga Especial 0.6KW</t>
  </si>
  <si>
    <t>HOSPITALIZACION</t>
  </si>
  <si>
    <t xml:space="preserve">HOSPITALIZACION (12 HABITACIONES DE 2 CAMAS C/U - BAÑO) </t>
  </si>
  <si>
    <t>Salida de luz de noche (0.40m)</t>
  </si>
  <si>
    <t>Salida de TV</t>
  </si>
  <si>
    <t xml:space="preserve">HOSPITALIZACION PEDIATRICA (2 HABITACIONES DE 2 CAMAS C/U - BAÑO) </t>
  </si>
  <si>
    <t xml:space="preserve">ALMACEN DE EQUIPOS </t>
  </si>
  <si>
    <t xml:space="preserve">MEDICAMENTOS </t>
  </si>
  <si>
    <t xml:space="preserve">DESCANSO MEDICO </t>
  </si>
  <si>
    <t>PASILLO GENERAL UCI - ESCALERA - SALA DE ESPERA</t>
  </si>
  <si>
    <t>BAÑOS (2)</t>
  </si>
  <si>
    <t>HABITACIONES MEDICOS (2)</t>
  </si>
  <si>
    <t>SALA DE ESPERA (FRENTE A PRE-OPERATORIO)</t>
  </si>
  <si>
    <t>CUARTO DE LIMPIEZA</t>
  </si>
  <si>
    <t xml:space="preserve">PASILLO GENERAL HOSPITALIZACION </t>
  </si>
  <si>
    <t xml:space="preserve">NUTRICION </t>
  </si>
  <si>
    <t>COMEDOR EMPLEADOS</t>
  </si>
  <si>
    <t>AREA DE COCCION - PREPARACION DE BANDEJAS - PREPARACION DE CARNES Y AVES - PREPARACION DE VEGETALES Y VIVERES</t>
  </si>
  <si>
    <t>Lámpara LED Antivádalica 658x95 (mm) 356W/2 Tubos/120-277/60Hz/IP65</t>
  </si>
  <si>
    <t>Salida TC-Trifásico</t>
  </si>
  <si>
    <t>Salida de Carga Especial 650W</t>
  </si>
  <si>
    <t>LAVADO DE VAJILLAS - LAVADO DE OLLAS</t>
  </si>
  <si>
    <t>Salida de Carga Especial 680W</t>
  </si>
  <si>
    <t>OFICINA NUTRICIONISTA</t>
  </si>
  <si>
    <t>CAMARAS DE CONGELACION (2)</t>
  </si>
  <si>
    <t>Salida de Carga Especial de 3HP</t>
  </si>
  <si>
    <t>RECIBO DE ALIMENTOS - DESPENSA SECA</t>
  </si>
  <si>
    <t>LAVANDERÍA</t>
  </si>
  <si>
    <t>ALMACEN DE ROPA LIMPIA</t>
  </si>
  <si>
    <t xml:space="preserve">                                                         </t>
  </si>
  <si>
    <t>AREA LIMPIA</t>
  </si>
  <si>
    <t>Salida de Carga Especial 0.5HP</t>
  </si>
  <si>
    <t>Salida de Carga Especial 7.5HP</t>
  </si>
  <si>
    <t>Salida de Carga Especial 500W</t>
  </si>
  <si>
    <t>LLEGADA DE ROPA SUCIA</t>
  </si>
  <si>
    <t>BAÑOS/VESTIDORES EMPLEADOS (2)</t>
  </si>
  <si>
    <t>CUARTO DE DATA</t>
  </si>
  <si>
    <t>CONTROL DE ENTREGAS - DEPOSITO DE MEDICINAS</t>
  </si>
  <si>
    <t>PASILLO (SALIDA DE ROPA LIMPIA - LLEGADA ROPA SUCIA - CONTROL DE ACCESO EMPLEADOS)</t>
  </si>
  <si>
    <t>PASILLO GENERAL (SALIDAS DE EMERGENCIAS)</t>
  </si>
  <si>
    <t>TB</t>
  </si>
  <si>
    <t>SALA DE ESPERA-BAÑOS</t>
  </si>
  <si>
    <t>Salida de Interruptor sencillo</t>
  </si>
  <si>
    <t>Salida TC-120Vac. (0.40m) Polarizado</t>
  </si>
  <si>
    <t>ADMISION</t>
  </si>
  <si>
    <t>Salida TC-UPS  (0.40m) Polarizado</t>
  </si>
  <si>
    <t>Salida de Data</t>
  </si>
  <si>
    <t>ARCHIVO</t>
  </si>
  <si>
    <t>DEP. MEDICAMENTOS</t>
  </si>
  <si>
    <t>Salida TC-120Vac. (1.40m) Polarizado</t>
  </si>
  <si>
    <t>Salida de Especial 3 kw</t>
  </si>
  <si>
    <t>OFICINA</t>
  </si>
  <si>
    <t>CONSULTORIO TB (BAÑO)</t>
  </si>
  <si>
    <t>COCINA</t>
  </si>
  <si>
    <t>PASILLO</t>
  </si>
  <si>
    <t>VIH</t>
  </si>
  <si>
    <t>CONSULTORIO (BAÑO)</t>
  </si>
  <si>
    <t>UTILERIA-SALA DE CHARLA</t>
  </si>
  <si>
    <t>CASETA BOMBA</t>
  </si>
  <si>
    <t>Salida luz cenital</t>
  </si>
  <si>
    <t>Salida de interruptor sencillo</t>
  </si>
  <si>
    <t>Salida de TC110v</t>
  </si>
  <si>
    <t>Salida para conexión de bomba de agua en registro metálico 4x4x4 mas panel de 4 circuitos y breakers doble de 30 amp.</t>
  </si>
  <si>
    <t>Acometida  desde  PBP @  caseta  de bomba de agua, compuesto por: 3 #8 (F) AWG,  1 #10 (N) AWG THHN, 1 #12 (T) AWG THHN, tubería PVC 1"</t>
  </si>
  <si>
    <t>Misceláneos:</t>
  </si>
  <si>
    <t>Suministro  y colocación  bomba  de 7.5hp  (Mayer  o similar),con doble tiro de seleccion y arrancador magnetico.</t>
  </si>
  <si>
    <t>Suministro y colocación tanque hidroneumático  de 120gls</t>
  </si>
  <si>
    <t>Conexión a cisterna en tubería Ø1" PVC de presión</t>
  </si>
  <si>
    <t xml:space="preserve">Piezas especiales,válvulas de paso y otras </t>
  </si>
  <si>
    <t>CASETA GASES MEDICOS</t>
  </si>
  <si>
    <t>Salida para conexión de bomba de agua en registro metálico 6x6x4 mas panel de 4 circuitos y breakers doble de 30 amp.</t>
  </si>
  <si>
    <t>Acometida  desde  PBP  a  CASETA DE GM., compuesto por: 3 #4 (F) AWG,  1 #8 (N) AWG THHN, 1 #10 (T) AWG THHN, tubería EMT 1 1/2"</t>
  </si>
  <si>
    <t>Salida para conexión de bombas de agua en registro metálico 6x6x4 mas panel de 12 circuitos y 2 breakers doble de 30 amp.</t>
  </si>
  <si>
    <t>Acometida  desde  PBP., compuesto por: 3 #4 (F) AWG,  1 #8 (N) AWG THHN, 1 #10 (T) AWG THHN, tubería EMT 1 1/2"</t>
  </si>
  <si>
    <t xml:space="preserve">ILUMINACION AREA EXTERIOR </t>
  </si>
  <si>
    <t>Salida de luz cenital  en pared.</t>
  </si>
  <si>
    <t>Cable de vinil 10/3</t>
  </si>
  <si>
    <t>UD.</t>
  </si>
  <si>
    <t>Suministro e instalacion de Lampara tipo secadora con bombillo de 80 watt en perfil cuadrado 4" x 4" x 20' (doble lampara).</t>
  </si>
  <si>
    <t>Suministro e instalacion de Lampara tipo secadora con bombillo de 80 watt en perfil cuadrado 4" x 4" x 20' (Una lampara).</t>
  </si>
  <si>
    <t>Sistema de Control de encendido automatico 120/208VAC,30AMP.NEMA3R</t>
  </si>
  <si>
    <t>Registros eléctricos (6" X 6" X 4")</t>
  </si>
  <si>
    <t>LOTE V</t>
  </si>
  <si>
    <t>Fecha: 18 de Enero del 2019</t>
  </si>
  <si>
    <t>SUMINISTRO E INSTALACION CLIMATIZACION</t>
  </si>
  <si>
    <t>CLIMATIZACION</t>
  </si>
  <si>
    <t>SALA DE  PARTO 5.0 TON</t>
  </si>
  <si>
    <t>Unidad Manejadora  de 5.0 TON , 220V,  60Hz.</t>
  </si>
  <si>
    <t>Suministro de sistema (unidad de climatizacion convensinal)  de 400 CFM para inyeccion de aire fresco al retorno de la unidad principal</t>
  </si>
  <si>
    <t>Suministro de sistema de extraccion de 135 CFM para extraer al exterior aire climatizado</t>
  </si>
  <si>
    <t>Sistema de ductos para extracción e inyección de aire</t>
  </si>
  <si>
    <t>Termostato Digital, sensor de HR</t>
  </si>
  <si>
    <t>Suministro e instalación de Banco de resistencia de 5 Kw con sus sistemas de control y protección para controlar la humedad relativa</t>
  </si>
  <si>
    <t>Cable UTP C-6</t>
  </si>
  <si>
    <t xml:space="preserve">Planchas de ducteria P3 </t>
  </si>
  <si>
    <t>Filtro HEPA 99.99% eficiencia</t>
  </si>
  <si>
    <t xml:space="preserve">Filtro final de 90% de eficiencia </t>
  </si>
  <si>
    <t>Rejilla porta Prefiltro de retorno de 30% de eficiencia, carbon activado</t>
  </si>
  <si>
    <t>Lampara Ultra Violeta 22X4X4</t>
  </si>
  <si>
    <t>Soporte para ducto P3</t>
  </si>
  <si>
    <t>Perfiles</t>
  </si>
  <si>
    <t>Bayonetas</t>
  </si>
  <si>
    <t>Cemento P3</t>
  </si>
  <si>
    <t>Gals</t>
  </si>
  <si>
    <t>Barras roscada</t>
  </si>
  <si>
    <t xml:space="preserve">Expanciones </t>
  </si>
  <si>
    <t>Angulares</t>
  </si>
  <si>
    <t>Varilla de plata 15%</t>
  </si>
  <si>
    <t xml:space="preserve">Goma aislante </t>
  </si>
  <si>
    <t>Tuberia de Cobre Ø15.9</t>
  </si>
  <si>
    <t>Tuberia de Cobre Ø9.53</t>
  </si>
  <si>
    <t>Codo</t>
  </si>
  <si>
    <t>Coupling</t>
  </si>
  <si>
    <t xml:space="preserve">Tubo semipresion  PVC 3/4, </t>
  </si>
  <si>
    <t>Codos PVC 3/4</t>
  </si>
  <si>
    <t>Tee PVC 3/4</t>
  </si>
  <si>
    <t>Tapon PVC 3/4</t>
  </si>
  <si>
    <t xml:space="preserve">Adaptador PVC Macho 3/4 </t>
  </si>
  <si>
    <t xml:space="preserve">Cemento PVC </t>
  </si>
  <si>
    <t>Desconectivo 40A/2</t>
  </si>
  <si>
    <t>QUIROFANO 1, 5.0 TON</t>
  </si>
  <si>
    <t>QUIROFANO 2, 5.5 TON</t>
  </si>
  <si>
    <t>Unidad Manejadora  de 5.5 TON , 220V,  60Hz.</t>
  </si>
  <si>
    <t>Suministro de sistema (unidad de climatizacion convensinal)  de 450 CFM para inyeccion de aire fresco al retorno de la unidad principal</t>
  </si>
  <si>
    <t>Suministro de sistema de extraccion de 150 CFM para extraer al exterior aire climatizado</t>
  </si>
  <si>
    <t>Tuberia de Cobre Ø19.1</t>
  </si>
  <si>
    <t>GRUPO A</t>
  </si>
  <si>
    <t>Unidad Exterior 288,000 BTU, VRF 208Vac, 60Hz. Ref. 410</t>
  </si>
  <si>
    <t>Base Unidad Condensadora</t>
  </si>
  <si>
    <t>Unidad Interior 4TVC0024B1000AA-Fan Coil</t>
  </si>
  <si>
    <t>Desconectivo 10A/2</t>
  </si>
  <si>
    <t>Desconectivo 85A/3</t>
  </si>
  <si>
    <t>TUBERIAS Y ASCESORIOS</t>
  </si>
  <si>
    <t>Tubo de Cobre Ø34.9</t>
  </si>
  <si>
    <t>Tubo de Cobre Ø31.8</t>
  </si>
  <si>
    <t>Tubo de Cobre Ø28.6</t>
  </si>
  <si>
    <t>Tubo de Cobre Ø22.2</t>
  </si>
  <si>
    <t>Tubo de Cobre Ø19.1</t>
  </si>
  <si>
    <t>Tubo de Cobre Ø15.9</t>
  </si>
  <si>
    <t>Tubo de Cobre Ø12.7</t>
  </si>
  <si>
    <t>Tubo de Cobre Ø9.53</t>
  </si>
  <si>
    <t>Ramal TRDK314HP-BRANCH</t>
  </si>
  <si>
    <t>Ramal TRDK225HP-BRANCH</t>
  </si>
  <si>
    <t>Ramal TRDK112HP-BRANCH</t>
  </si>
  <si>
    <t>Ramal TRDK056HP-BRANCH</t>
  </si>
  <si>
    <t>Ramal TRDK002HP-BRANCH</t>
  </si>
  <si>
    <t>SISTEMA DE DUCTERIA</t>
  </si>
  <si>
    <t>Planchas p3</t>
  </si>
  <si>
    <t>Perfiles invisibles</t>
  </si>
  <si>
    <t>Barra roscada</t>
  </si>
  <si>
    <t>Tarugos HDI 1/4</t>
  </si>
  <si>
    <t>Tuercas 1/4 + arandelas</t>
  </si>
  <si>
    <t>Cintas p3</t>
  </si>
  <si>
    <t>Cemento p3</t>
  </si>
  <si>
    <t>Difusor AM 12"x12"</t>
  </si>
  <si>
    <t>Rejilla porta filtro (Retorno) 14"x14"</t>
  </si>
  <si>
    <t>SISTEMA DE CONTROL</t>
  </si>
  <si>
    <t>Alambre blindado 12/3 shielded</t>
  </si>
  <si>
    <t>Tuberia conduit para canalizar cable blindado</t>
  </si>
  <si>
    <t>Correítas plásticas</t>
  </si>
  <si>
    <t>Conectores curvos 3/4''</t>
  </si>
  <si>
    <t>Conectores rectos 3/4''</t>
  </si>
  <si>
    <t>Cajas 2 x 4 c/tapa</t>
  </si>
  <si>
    <t>SISTEMA DE DRENAJE</t>
  </si>
  <si>
    <t>Tubo pvc 3/4 X 20</t>
  </si>
  <si>
    <t>Codos pvc 3/4</t>
  </si>
  <si>
    <t>Tee pvc 3/4</t>
  </si>
  <si>
    <t>Aislamiento para drenaje</t>
  </si>
  <si>
    <t>Abrazadera 3/4</t>
  </si>
  <si>
    <t>Tarugo HDI 5/16 - tornillo</t>
  </si>
  <si>
    <t>GRUPO B</t>
  </si>
  <si>
    <t>Unidad Exterior 210,000 BTU, VRF 208Vac, 60Hz. Ref. 410</t>
  </si>
  <si>
    <t>Unidad Interior 4TVC0018B1000AA-Fan Coil</t>
  </si>
  <si>
    <t>Unidad Interior 4TVC0042B1000AA-Cassette</t>
  </si>
  <si>
    <t>Unidad Interior 4TVC0036B1000AA-Cassette</t>
  </si>
  <si>
    <t>Unidad Interior 4TVC0024B1000AA-Consola</t>
  </si>
  <si>
    <t>Unidad Interior 4TVC0018B1000AA-Cassette</t>
  </si>
  <si>
    <t>Desconectivo 65A/3</t>
  </si>
  <si>
    <t>Tubo de Cobre Ø25.4</t>
  </si>
  <si>
    <t>Difusor AM 10"x10"</t>
  </si>
  <si>
    <t>Rejilla porta filtro (Retorno) 13"x12"</t>
  </si>
  <si>
    <t>GRUPO C</t>
  </si>
  <si>
    <t>Unidad Exterior 270,000 BTU, VRF 208Vac, 60Hz. Ref. 410</t>
  </si>
  <si>
    <t>Unidad Interior 4TVC0036B1000AA-Fan Coil</t>
  </si>
  <si>
    <t>Unidad Interior 4TVC0030B1000AA-Fan Coil</t>
  </si>
  <si>
    <t>Unidad Interior 4TVC0012B1000AA-Fan Coil</t>
  </si>
  <si>
    <t>Unidad Interior 4TVC0024B1000AA-Cassette</t>
  </si>
  <si>
    <t>Desconectivo 80A/3</t>
  </si>
  <si>
    <t>Tubo de Cobre Ø6.35</t>
  </si>
  <si>
    <t>Difusor AM 08"x08"</t>
  </si>
  <si>
    <t>Rejilla porta filtro (Retorno) 17"x16"</t>
  </si>
  <si>
    <t>Rejilla porta filtro (Retorno) 16"x15"</t>
  </si>
  <si>
    <t>Rejilla porta filtro (Retorno) 12"x10"</t>
  </si>
  <si>
    <t>GRUPO D</t>
  </si>
  <si>
    <t>Unidad Exterior 108,000 BTU, VRF 208Vac, 60Hz. Ref. 410</t>
  </si>
  <si>
    <t>Desconectivo 40A/3</t>
  </si>
  <si>
    <t>GRUPO E</t>
  </si>
  <si>
    <t>Unidad Exterior 216,000 BTU, VRF 208Vac, 60Hz. Ref. 410</t>
  </si>
  <si>
    <t>Unidad Interior 4TVC0054B1000AA-Fan Coil</t>
  </si>
  <si>
    <t>Unidad Interior 4TVC0048B1000AA-Fan Coil</t>
  </si>
  <si>
    <t>Desconectivo 70A/3</t>
  </si>
  <si>
    <t>Rejilla porta filtro (Retorno) 20"x18"</t>
  </si>
  <si>
    <t>Rejilla porta filtro (Retorno) 19"x18"</t>
  </si>
  <si>
    <t>GRUPO F1</t>
  </si>
  <si>
    <t>Unidad Exterior 132,000 BTU, VRF 208Vac, 60Hz. Ref. 410</t>
  </si>
  <si>
    <t>GRUPO F</t>
  </si>
  <si>
    <t>Unidad Exterior 222,000 BTU, VRF 208Vac, 60Hz. Ref. 410</t>
  </si>
  <si>
    <t>GRUPO G</t>
  </si>
  <si>
    <t xml:space="preserve">UNIDADES INDEPENDIENTES </t>
  </si>
  <si>
    <t>Desconectivo 15A/2</t>
  </si>
  <si>
    <t>Desconectivo 20A/2</t>
  </si>
  <si>
    <t>CONSULTA</t>
  </si>
  <si>
    <t>Desconectivo 30A/2</t>
  </si>
  <si>
    <t>ADMINISTRACION</t>
  </si>
  <si>
    <t>OTRAS AREAS</t>
  </si>
  <si>
    <t>EXTRACTORES</t>
  </si>
  <si>
    <t>Extractor  de 75 CFM con sus respectivos materiales gastables de instalación</t>
  </si>
  <si>
    <t>Extractor  de 120 CFM con sus respectivos materiales gastables de instalación</t>
  </si>
  <si>
    <t>Extractor  de 200 CFM con sus respectivos materiales gastables de instalación</t>
  </si>
  <si>
    <t>Extractor  de 215 CFM con sus respectivos materiales gastables de instalación</t>
  </si>
  <si>
    <t>Extractor  de 380 CFM con sus respectivos materiales gastables de instalación</t>
  </si>
  <si>
    <t>SUB-TOTAL CLIMATIZACION</t>
  </si>
  <si>
    <t>LOTE VI</t>
  </si>
  <si>
    <t>SUMINISTRO E INSTALACION GASES MEDICOS</t>
  </si>
  <si>
    <t>GASES MEDICOS</t>
  </si>
  <si>
    <t>EMERGENCIA</t>
  </si>
  <si>
    <t>OBSERVACION ADULTOS (4 CAMAS)</t>
  </si>
  <si>
    <t>Salidas de pared Aire Medicinal</t>
  </si>
  <si>
    <t>Salidas de pared Vacio</t>
  </si>
  <si>
    <t>Fluxómetro 0-15 Lpm, DISS Oxigeno</t>
  </si>
  <si>
    <t>Fluxómetro 0-15 Lpm, DISS Aire</t>
  </si>
  <si>
    <t>Regulador de Vacío</t>
  </si>
  <si>
    <t>Botellas Colectoras de Succión 1000CC</t>
  </si>
  <si>
    <t>EMERGENCIA PEDIATRICA (2 CAMAS)</t>
  </si>
  <si>
    <t>TRAUMA SHOCK (1 CAMA)</t>
  </si>
  <si>
    <t>NEBULIZACION ( 6 CUBICULOS)</t>
  </si>
  <si>
    <t>Fluxómetro 0-15 Lpm, DISS Aire Medicinal</t>
  </si>
  <si>
    <t>CURACION (1 CAMA)</t>
  </si>
  <si>
    <t>RAYOS X</t>
  </si>
  <si>
    <t xml:space="preserve">INTERNAMIENTO </t>
  </si>
  <si>
    <t>HOSPITALIZACION (2 CAMAS) - 12 UNIDADES</t>
  </si>
  <si>
    <t>HOSPITALIZACION PEDIATRICA (2 CAMAS) -              2 UNIDADES</t>
  </si>
  <si>
    <t>Salidas de techo Oxigeno</t>
  </si>
  <si>
    <t>Salidas de techo de Aire Medicinal</t>
  </si>
  <si>
    <t>Salidas de techo Vacio</t>
  </si>
  <si>
    <t xml:space="preserve">Torre vertical </t>
  </si>
  <si>
    <t xml:space="preserve">SALA DE PARTO </t>
  </si>
  <si>
    <t>PRE - OPERATORIO (2 CAMAS)</t>
  </si>
  <si>
    <t>POST- OPERATORIO (2 CAMAS)</t>
  </si>
  <si>
    <t>UCI NEONATAL (2 CUNAS)</t>
  </si>
  <si>
    <t>NEONATO (4 CUNAS)</t>
  </si>
  <si>
    <t xml:space="preserve">ATENCION AL RECIEN NACIDO (1 CUNA)  </t>
  </si>
  <si>
    <t>CUIDADOS INTENSIVOS</t>
  </si>
  <si>
    <t>Caja de Válvulas de Tres gases (O2 /Air/Vac)</t>
  </si>
  <si>
    <t>Alarma de Tres gases (O2 /Air/Vac)</t>
  </si>
  <si>
    <t>Manifold de Aire , header 6X6</t>
  </si>
  <si>
    <t>Manifold de oxigeno gaseoso, Header bar  6x6</t>
  </si>
  <si>
    <t>Compresor de Aire 5.0 HP duplex, Duplex Tank-Mounted Oilless NFPA Medical Scroll Air Compressor System. Includes..- (2) 3 HP scroll compressors, each with capacity9.5 scfm @ 50 psi delivery pressure- 80 gallón horizontal ASME coded corrossionresistantlined receiver tank- UL listed NEMA enclosed medical control panel- Dual dessicant dryers with dual line regulatedfilter bank, with CO monitor and dew point monitor3 phase, 60 Hz, 230 volt eléctrica.</t>
  </si>
  <si>
    <t xml:space="preserve">Bomba de vacio 5 HP, Horizontal tank mounted duplex, Design Capacity 43.2 SCFM @ 19'' Hg / capacity of each pump, Tank Size 120 (gallons), 2 Qty of Motors, System Model Number S500B-T2. Cumple con los estándares NFPA® 99. </t>
  </si>
  <si>
    <t>MISELANEOS DE INSTALACION</t>
  </si>
  <si>
    <t>Tubería rígida de cobre de 1/2´´ tipo L</t>
  </si>
  <si>
    <t>P.L</t>
  </si>
  <si>
    <t>Tubería rígida de cobre de 3/4´´ tipo L</t>
  </si>
  <si>
    <t>Tubería rígida de cobre de 7/8´´ tipo L</t>
  </si>
  <si>
    <t>Tubería rígida de cobre de 5/8´´ tipo L</t>
  </si>
  <si>
    <t>Tubería rígida de cobre de 2-1/8´´ Tipo L</t>
  </si>
  <si>
    <t>Tubería rígida de cobre de 1-5/8´´ Tipo L</t>
  </si>
  <si>
    <t>Tubería rígida de cobre de 1-1/8´´ Tipo L</t>
  </si>
  <si>
    <t>Misceláneos de Instalación (tee, codos, niples, coupling, ect.)</t>
  </si>
  <si>
    <t>Suministro de Sistema de Soportería</t>
  </si>
  <si>
    <t>Suministros de otros accesorios (plata, tubos, pvc,O2, ect.)</t>
  </si>
  <si>
    <t>Limpieza final y Continua</t>
  </si>
  <si>
    <t>LOTE VII</t>
  </si>
  <si>
    <t>SUMINISTRO E INSTALACIONES ELECTRICASSUMINISTRO E INSTALACION DEL SISTEMA CONTRA INCENDIO</t>
  </si>
  <si>
    <t>SISTEMA DE DETECCIÓN DE INCENDIO</t>
  </si>
  <si>
    <t>Panel de control inteligente</t>
  </si>
  <si>
    <t>Estación manual</t>
  </si>
  <si>
    <t>Mini módulo de monitoreo</t>
  </si>
  <si>
    <t>Detectores de humo fotoeléctricos</t>
  </si>
  <si>
    <t>Detectores de humo Termico</t>
  </si>
  <si>
    <t>Luz estroboscópica con sirena P2R</t>
  </si>
  <si>
    <t>Cable sólido 18/2 FLP para incendio (Rollo de 500pl)</t>
  </si>
  <si>
    <t>Cable sólido 22/4 FLP para incendio (Rollo de 500pl)</t>
  </si>
  <si>
    <t>Materiales varios para instalación</t>
  </si>
  <si>
    <t>Programacion e Instalación</t>
  </si>
  <si>
    <t>PR-101</t>
  </si>
  <si>
    <t>Poste de HA-40 800DAN</t>
  </si>
  <si>
    <t>Excavacion de zanja primaria ( 45 mX 1.20m X 1.00m)</t>
  </si>
  <si>
    <t>Excavacion de zanja secundaria ( 58mX 1.20m X 1.00m)</t>
  </si>
  <si>
    <t>Alimentador desde PB-C a PD VIH, compuesto por: 3 #6 (F) THHN,, 1 #8 (N) AWG THHN, 1 #10 (T) AWG THHN, en tubería 1 PCV/IMC/EMT 1"</t>
  </si>
  <si>
    <t>Alimentador desde PB-C a PD TB, compuesto por: 3 #4 (F) THHN,, 1 #8 (N) AWG THHN, 1 #8 (T) AWG THHN, en tubería 1 PCV/IMC/EMT 1 1/2"</t>
  </si>
  <si>
    <t>Unidades de Aires Acondicionados de 12,000 BTU, tipo SPLIT, con sus respectivos materiales gastables de instalación; "ENCARGADO"</t>
  </si>
  <si>
    <t>Unidades de Aires Acondicionados de 12,000 BTU, tipo SPLIT, con sus respectivos materiales gastables de instalación; "TOMA DE MUESTRA"</t>
  </si>
  <si>
    <t>Unidades de Aires Acondicionados de 18,000 BTU, tipo CASSETTE, con sus respectivos materiales gastables de instalación; "SALA DE ESPERA, REGISTRO"</t>
  </si>
  <si>
    <t>Unidades de Aires Acondicionados de 24,000 BTU, tipo SPLIT, con sus respectivos materiales gastables de instalación; CONSULTORIO ADULTO 1</t>
  </si>
  <si>
    <t>Unidades de Aires Acondicionados de 18,000 BTU, tipo SPLIT, con sus respectivos materiales gastables de instalación; CONSULTORIO ADULTO 2</t>
  </si>
  <si>
    <t>Unidades de Aires Acondicionados de 18,000 BTU, tipo SPLIT, con sus respectivos materiales gastables de instalación; CONSULTORIO ADULTO 3</t>
  </si>
  <si>
    <t>Unidades de Aires Acondicionados de 18,000 BTU, tipo SPLIT, con sus respectivos materiales gastables de instalación; CONSULTORIO PEDIATRIA 1</t>
  </si>
  <si>
    <t>Unidades de Aires Acondicionados de 18,000 BTU, tipo SPLIT, con sus respectivos materiales gastables de instalación; CONSULTORIO PEDIATRIA 2</t>
  </si>
  <si>
    <t>Unidades de Aires Acondicionados de 12,000 BTU, tipo SPLIT, con sus respectivos materiales gastables de instalación; "SUB-DIRECTOR"</t>
  </si>
  <si>
    <t>Unidades de Aires Acondicionados de 12,000 BTU, tipo SPLIT, con sus respectivos materiales gastables de instalación; "DIRECTOR"</t>
  </si>
  <si>
    <t>Unidades de Aires Acondicionados de 12,000 BTU, tipo SPLIT, con sus respectivos materiales gastables de instalación; "OFICINA SIN NOMBRAR"</t>
  </si>
  <si>
    <t>Unidades de Aires Acondicionados de 12,000 BTU, tipo SPLIT, con sus respectivos materiales gastables de instalación; "SEGURIDAD"</t>
  </si>
  <si>
    <t>Unidades de Aires Acondicionados de 12,000 BTU, tipo SPLIT, con sus respectivos materiales gastables de instalación; "CUARTO DE DATA"</t>
  </si>
  <si>
    <t>Unidades de Aires Acondicionados de 12,000 BTU, tipo SPLIT, con sus respectivos materiales gastables de instalación; "ESTAR MEDICO"</t>
  </si>
  <si>
    <t>Unidades de Aires Acondicionados de 12,000 BTU, tipo SPLIT, con sus respectivos materiales gastables de instalación; "ENCARGADO UCI"</t>
  </si>
  <si>
    <t>Unidades de Aires Acondicionados de 36,000 BTU, tipo Fan Coil (Unidad condensadora de 3.0 TON) con sus respectivas ducterías en p-3 y materiales gastables de instalación; "LABORATORIO DE TB"</t>
  </si>
  <si>
    <t>Unidades de Aires Acondicionados de 24,000 BTU, tipo Fan Coil (Unidad condensadora de 2.0 TON) con sus respectivas ducterías en p-3 y materiales gastables de instalación; "CONSULTORIO DE TB"</t>
  </si>
  <si>
    <t>Unidades de Aires Acondicionados de 12,000 BTU, tipo Fan Coil (Unidad condensadora de 1.0 TON) con sus respectivas ducterías en p-3 y materiales gastables de instalación; "OFICINA"</t>
  </si>
  <si>
    <t>Unidades de Aires Acondicionados de 12,000 BTU, tipo Fan Coil (Unidad condensadora de 1.0 TON) con sus respectivas ducterías en p-3 y materiales gastables de instalación; "DEP. MEDICAMENTOS"</t>
  </si>
  <si>
    <t>Unidades de Aires Acondicionados de 18,000 BTU, tipo Fan Coil (Unidad condensadora de 1.5 TON) con sus respectivas ducterías en p-3 y materiales gastables de instalación; "PASILLO"</t>
  </si>
  <si>
    <t>Unidades de Aires Acondicionados de 12,000 BTU, tipo SPLIT, con sus respectivos materiales gastables de instalación; "SALA DE CHARLA"</t>
  </si>
  <si>
    <t>Unidades de Aires Acondicionados de 18,000 BTU, tipo SPLIT, con sus respectivos materiales gastables de instalación; "CONSULTORIO"</t>
  </si>
  <si>
    <t>Unidades de Aires Acondicionados de 24,000 BTU, tipo CASSETTE, con sus respectivos materiales gastables de instalación; "SALA DE ESPERA"</t>
  </si>
  <si>
    <t xml:space="preserve">Suministro e instalacion de extractor tipo hongo para cocina con su ducteria y materiales de instalacion </t>
  </si>
  <si>
    <t>Fundaciones</t>
  </si>
  <si>
    <t xml:space="preserve">Zapata de Muros de 6 " </t>
  </si>
  <si>
    <t xml:space="preserve">Zapata de Columna </t>
  </si>
  <si>
    <t>Cerámica en Baño (0.30 x 0.60) mts</t>
  </si>
  <si>
    <t>Juego de Acero Inoxidable en Baños</t>
  </si>
  <si>
    <t>OBRA CIVIL Y ARQUITECTONICA</t>
  </si>
  <si>
    <t>Piso de hormigón epoxico (es un revestimiento coloreado, de 3 a 4 mm de espesor a base de resinas epóxicas y cargas seleccionadas, exento de disolventes. Su elevada fluidez permite obtener revestimientos continuos autonivelantes, de excelentes cualidades mecánicas, inercia química
y alto efecto decorativo. Sistema Polykit, en el que con los mismos componentes de resina A4 y endurecedor B4, concentrado X1, y
varios tipos de áridos, se consigue una amplia gama de recubrimientos para pisos.)</t>
  </si>
  <si>
    <t>Zócalos terminación epoxico (es un revestimiento coloreado, de 3 a 4 mm de espesor a base de resinas epóxicas y cargas seleccionadas, exento de disolventes. Su elevada fluidez permite obtener revestimientos continuos autonivelantes, de excelentes cualidades mecánicas, inercia química
y alto efecto decorativo. Sistema Polykit, en el que con los mismos componentes de resina A4 y endurecedor B4, concentrado X1, y
varios tipos de áridos, se consigue una amplia gama de recubrimientos para pisos).-</t>
  </si>
  <si>
    <t>Pintura Color Crema en paredes Tipo Esmalte Epóxico Hospitalario de 2 componentes base agua, excelente dureza y resistencia a lavados y limpieza sanitaria constante e intensa, alta resistencia al brillo, fácil aplicación, bajo olor además de tener un buen comportamiento a la intemperie y luz solar, cumpliendo con las normas Jiz Z 2801 y Norma Europea 13697 para desinfección superficial.</t>
  </si>
  <si>
    <t>Pintura Color Crema en paredes Tipo Esmalte Epóxico Hospitalario de 2 componentes base agua, excelente dureza y resistencia a lavados y limpieza sanitaria constante e intensa, alta resistencia al brillo, fácil aplicación, bajo olor además de tener un buen comportamiento a la intemperie y luz solar, cumpliendo con las normas Jiz Z 2801 y Norma Europea 13697 para desinfección superficial. (2 manos Adicionales por equipamiento)</t>
  </si>
  <si>
    <t>Pintura Color Azul en franja Tipo Esmalte Epóxico Hospitalario de 2 componentes base agua, excelente dureza y resistencia a lavados y limpieza sanitaria constante e intensa, alta resistencia al brillo, fácil aplicación, bajo olor además de tener un buen comportamiento a la intemperie y luz solar, cumpliendo con las normas Jiz Z 2801 y Norma Europea 13697 para desinfección superficial.</t>
  </si>
  <si>
    <t>Bomba de 10 HP  Cuerpo en Hierro Fundido, rodete de latón del tipo a flujo radial centrífugo, eje en acero inoxidable AISI 430F, sello mecánico de cerámica y grafito. Límites de empleo: temperatura del agua 60° C, temperatura ambiente 40° C, altura de succión 7m. Motor con aislación clase F y protección IP44. (S8)
Corriente (Trifásico) 380 / 660 V
Tipo de Líquido Agua Limpia
Origen: Italia
Conexión 2" X 2"
Impulsor latón
Potencia 10 HP / 7.5 kW
Altura Máxima (m.c.a.) 57
Caudal Máximo (l/min) 900</t>
  </si>
  <si>
    <t xml:space="preserve">Suministro de Malla Geotextil tejido Impermeable  Propiedades mecánicas W1 25S 
Resistencia a la tracción (Grab) kN ASTM D 4632 1,11 
Elongación en la ruptura (Grab) % ASTM D 4632 15 
Resistencia a la tracción (Tira Ancha) kN/m ASTM D 4595 25 
Resistencia a el desgarre trapezoidal N ASTM D 4533 405 
Resistencia a el punzonamiento CBR kN ASTM D 6241 4,00 
Propiedades hidráulicas W1 25S 
Abertura aparente de filtración mm ASTM D 4751 0,425 
Flujo de agua l/min/m2 ASTM D 4491 163 
Permisividad s-1 ASTM D 4491 0,05 
Propiedades físicas W1 25S 
Resistencia a UV %/hrs ASTM D 4355 70/500 
Presentación del rollo W1 25S Ancho del rollo m 3,8 / 5,3 
Largo del rollo m 131,7 / 94
Área del rollo m2 501,7 
Peso bruto estimado kg 86,1 
Valores MARV correspondientes a resultados encontrados en ensayos realizados en laboratorios.
O tejido similar </t>
  </si>
  <si>
    <t>B1=B2, electro bomba con capacidad de 100 GPM VS 90 PSI, motor 5 HP, 1760 RPM trifásica, voltaje 230/460</t>
  </si>
  <si>
    <t>Tanque precargado de 120 gl tipo Una sola pieza, sin costuras interiores cuerpo moldeado de polietileno de alta densidad prima
Membrana resistente interior moldeada por soplado de aire es totalmente reemplazable y construida de calibre pesado de ingeniería de polímeros
de entrada inferior / montaje del enchufe es la costumbre de trazado de PVC de alto impacto. Resistente moldeado base polimérica es la prueba de corrosión y el impacto. El cuerpo externo es un compuesto de fibra de vidrio de filamentos continuos sellado con resina epoxi de alta calidad
Membrana de aire reemplazable.
Aprobación de la agencia: certificación NSF/ANSI-61.
Peso ligero – minimiza el costo del trabajo, sin necesidad de equipo pesado. Desde su construcción compuesta resistente a la corrosión, su peso ligero, fácil mantenimiento e instalación menos costosa, tanques de presión WM-Series son la opción preferida de los profesionales.
WM-35WB / WM0450 119.7 / 453 125 / 862 / 8.6 35.9 / 135.9 24 / 61 74 1/4 / 189 2 1/4 / 5.7 1 1/4″ male NPT 95 / 43.1</t>
  </si>
  <si>
    <t>Arrancadores magnéticos Tipo con cubierta tipo NEMA</t>
  </si>
  <si>
    <t>Breaker tipo 60 amp, 3 polos con su cubierta</t>
  </si>
  <si>
    <t xml:space="preserve">Interruptores de presión según modelo y especificacion </t>
  </si>
  <si>
    <t xml:space="preserve">UPS PW 9130 3.5 KVA Duracion 15 Min, con pila Interna </t>
  </si>
  <si>
    <t xml:space="preserve">Gabinete de 16 de pared </t>
  </si>
  <si>
    <t>Patch Cord de 3'  Cat 5</t>
  </si>
  <si>
    <t>Alimentador desde PRP a PTB, compuesto por: 3 #4 (F) THHN,, 1 #6 (N) AWG THHN, 1 #8 (T) AWG THHN, en tubería 1 PCV/IMC/EMT 2"</t>
  </si>
</sst>
</file>

<file path=xl/styles.xml><?xml version="1.0" encoding="utf-8"?>
<styleSheet xmlns="http://schemas.openxmlformats.org/spreadsheetml/2006/main">
  <numFmts count="101">
    <numFmt numFmtId="6" formatCode="&quot;RD$&quot;#,##0_);[Red]\(&quot;RD$&quot;#,##0\)"/>
    <numFmt numFmtId="41" formatCode="_(* #,##0_);_(* \(#,##0\);_(* &quot;-&quot;_);_(@_)"/>
    <numFmt numFmtId="44" formatCode="_(&quot;RD$&quot;* #,##0.00_);_(&quot;RD$&quot;* \(#,##0.00\);_(&quot;RD$&quot;* &quot;-&quot;??_);_(@_)"/>
    <numFmt numFmtId="43" formatCode="_(* #,##0.00_);_(* \(#,##0.00\);_(* &quot;-&quot;??_);_(@_)"/>
    <numFmt numFmtId="164" formatCode="&quot;RD$&quot;#,##0;[Red]\-&quot;RD$&quot;#,##0"/>
    <numFmt numFmtId="165" formatCode="_-* #,##0_-;\-* #,##0_-;_-* &quot;-&quot;_-;_-@_-"/>
    <numFmt numFmtId="166" formatCode="_-&quot;RD$&quot;* #,##0.00_-;\-&quot;RD$&quot;* #,##0.00_-;_-&quot;RD$&quot;* &quot;-&quot;??_-;_-@_-"/>
    <numFmt numFmtId="167" formatCode="_-* #,##0.00_-;\-* #,##0.00_-;_-* &quot;-&quot;??_-;_-@_-"/>
    <numFmt numFmtId="168" formatCode="&quot;$&quot;#,##0_);[Red]\(&quot;$&quot;#,##0\)"/>
    <numFmt numFmtId="169" formatCode="&quot;$&quot;#,##0.00_);\(&quot;$&quot;#,##0.00\)"/>
    <numFmt numFmtId="170" formatCode="&quot;$&quot;#,##0.00_);[Red]\(&quot;$&quot;#,##0.00\)"/>
    <numFmt numFmtId="171" formatCode="_(&quot;$&quot;* #,##0.00_);_(&quot;$&quot;* \(#,##0.00\);_(&quot;$&quot;* &quot;-&quot;??_);_(@_)"/>
    <numFmt numFmtId="172" formatCode="0.00_)"/>
    <numFmt numFmtId="173" formatCode="0.0000_)"/>
    <numFmt numFmtId="174" formatCode="0_)"/>
    <numFmt numFmtId="175" formatCode="#,##0.000"/>
    <numFmt numFmtId="176" formatCode="_([$€]* #,##0.00_);_([$€]* \(#,##0.00\);_([$€]* &quot;-&quot;??_);_(@_)"/>
    <numFmt numFmtId="177" formatCode="_-* #,##0.0000_-;\-* #,##0.0000_-;_-* &quot;-&quot;??_-;_-@_-"/>
    <numFmt numFmtId="178" formatCode="0.0000"/>
    <numFmt numFmtId="179" formatCode="_-* #,##0.00\ _€_-;\-* #,##0.00\ _€_-;_-* &quot;-&quot;??\ _€_-;_-@_-"/>
    <numFmt numFmtId="180" formatCode="0.00000"/>
    <numFmt numFmtId="181" formatCode="_-* #,##0.00\ _P_t_s_-;\-* #,##0.00\ _P_t_s_-;_-* &quot;-&quot;??\ _P_t_s_-;_-@_-"/>
    <numFmt numFmtId="182" formatCode="#,##0.00\ _€"/>
    <numFmt numFmtId="183" formatCode="0.0%"/>
    <numFmt numFmtId="184" formatCode="General_)"/>
    <numFmt numFmtId="185" formatCode="[$$-409]#,##0.00"/>
    <numFmt numFmtId="186" formatCode="#,##0.00\ &quot;/m3&quot;"/>
    <numFmt numFmtId="187" formatCode="#,##0.00\ &quot;€&quot;;\-#,##0.00\ &quot;€&quot;"/>
    <numFmt numFmtId="188" formatCode="&quot; &quot;#,##0.00&quot; &quot;;&quot; (&quot;#,##0.00&quot;)&quot;;&quot; -&quot;#&quot; &quot;;&quot; &quot;@&quot; &quot;"/>
    <numFmt numFmtId="189" formatCode="[$-409]General"/>
    <numFmt numFmtId="190" formatCode="#."/>
    <numFmt numFmtId="191" formatCode="_(&quot;$&quot;* #,##0.00_);_(&quot;$&quot;* \(#,##0.00\);_(&quot;$&quot;* &quot;-&quot;_);_(@_)"/>
    <numFmt numFmtId="192" formatCode="#,##0\ &quot;€&quot;;[Red]\-#,##0\ &quot;€&quot;"/>
    <numFmt numFmtId="193" formatCode="#,##0.000_);\(#,##0.000\)"/>
    <numFmt numFmtId="194" formatCode="&quot;$&quot;#,##0;[Red]\-&quot;$&quot;#,##0"/>
    <numFmt numFmtId="195" formatCode="&quot;$&quot;#,##0.00;[Red]\-&quot;$&quot;#,##0.00"/>
    <numFmt numFmtId="196" formatCode="#,##0.00\ &quot;KM&quot;"/>
    <numFmt numFmtId="197" formatCode="_(* #,##0\ &quot;pta&quot;_);_(* \(#,##0\ &quot;pta&quot;\);_(* &quot;-&quot;??\ &quot;pta&quot;_);_(@_)"/>
    <numFmt numFmtId="198" formatCode="0.000_)"/>
    <numFmt numFmtId="199" formatCode="_-* #,##0.000_-;\-* #,##0.000_-;_-* &quot;-&quot;??_-;_-@_-"/>
    <numFmt numFmtId="200" formatCode="#,##0.00;[Red]#,##0.00"/>
    <numFmt numFmtId="201" formatCode="_(&quot;$&quot;* #,##0_);_(&quot;$&quot;* \(#,##0\);_(&quot;$&quot;* &quot;-&quot;_);_(@_)"/>
    <numFmt numFmtId="202" formatCode="0.00_);\(0.00\)"/>
    <numFmt numFmtId="203" formatCode="&quot;$&quot;#,##0_);\(&quot;$&quot;#,##0\)"/>
    <numFmt numFmtId="204" formatCode="#.##0,"/>
    <numFmt numFmtId="205" formatCode="&quot;$&quot;#,##0.00"/>
    <numFmt numFmtId="206" formatCode="\$#,##0\ ;\(\$#,##0\)"/>
    <numFmt numFmtId="207" formatCode="_([$€-2]* #,##0.00_);_([$€-2]* \(#,##0.00\);_([$€-2]* &quot;-&quot;??_)"/>
    <numFmt numFmtId="208" formatCode="_-[$€]* #,##0.00_-;\-[$€]* #,##0.00_-;_-[$€]* &quot;-&quot;??_-;_-@_-"/>
    <numFmt numFmtId="209" formatCode="_-* #,##0.00\ &quot;€&quot;_-;\-* #,##0.00\ &quot;€&quot;_-;_-* &quot;-&quot;??\ &quot;€&quot;_-;_-@_-"/>
    <numFmt numFmtId="210" formatCode="_-[$RD$-1C0A]* #,##0.00_ ;_-[$RD$-1C0A]* \-#,##0.00\ ;_-[$RD$-1C0A]* &quot;-&quot;??_ ;_-@_ "/>
    <numFmt numFmtId="211" formatCode="#,##0.00_ ;\-#,##0.00\ "/>
    <numFmt numFmtId="212" formatCode="_-* #,##0.00\ _p_t_a_-;\-* #,##0.00\ _p_t_a_-;_-* &quot;-&quot;??\ _p_t_a_-;_-@_-"/>
    <numFmt numFmtId="213" formatCode="_-* #,##0.00\ _ _-;\-* #,##0.00\ _ _-;_-* &quot;-&quot;??\ _ _-;_-@_-"/>
    <numFmt numFmtId="214" formatCode="0&quot;.-&quot;"/>
    <numFmt numFmtId="215" formatCode="[$€]#,##0.00_);[Red]\([$€]#,##0.00\)"/>
    <numFmt numFmtId="216" formatCode="#,##0.00\ &quot;M³S&quot;"/>
    <numFmt numFmtId="217" formatCode="#,##0.00&quot; pta &quot;;\-#,##0.00&quot; pta &quot;;&quot; -&quot;#&quot; pta &quot;;@\ "/>
    <numFmt numFmtId="218" formatCode="_-* #,##0.00\ _$_-;\-* #,##0.00\ _$_-;_-* &quot;-&quot;??\ _$_-;_-@_-"/>
    <numFmt numFmtId="219" formatCode="_-* #,##0.00\ &quot;pta&quot;_-;\-* #,##0.00\ &quot;pta&quot;_-;_-* &quot;-&quot;??\ &quot;pta&quot;_-;_-@_-"/>
    <numFmt numFmtId="220" formatCode="#,##0.00000000_);\(#,##0.00000000\)"/>
    <numFmt numFmtId="221" formatCode="[$RD$-1C0A]\ #,##0"/>
    <numFmt numFmtId="222" formatCode="0.0_)"/>
    <numFmt numFmtId="223" formatCode="0.0"/>
    <numFmt numFmtId="224" formatCode="0.000"/>
    <numFmt numFmtId="225" formatCode="&quot;$&quot;#,##0;\-&quot;$&quot;#,##0"/>
    <numFmt numFmtId="226" formatCode="#,##0.00\ &quot;$&quot;;\-#,##0.00\ &quot;$&quot;"/>
    <numFmt numFmtId="227" formatCode="_-* #,##0.00\ &quot;$&quot;_-;\-* #,##0.00\ &quot;$&quot;_-;_-* &quot;-&quot;??\ &quot;$&quot;_-;_-@_-"/>
    <numFmt numFmtId="228" formatCode="_-* #,##0\ _$_-;\-* #,##0\ _$_-;_-* &quot;-&quot;\ _$_-;_-@_-"/>
    <numFmt numFmtId="229" formatCode="#,##0.0000"/>
    <numFmt numFmtId="230" formatCode="_(* #,##0.00000_);_(* \(#,##0.00000\);_(* &quot;-&quot;??_);_(@_)"/>
    <numFmt numFmtId="231" formatCode="_-&quot;$&quot;* #,##0.00_-;\-&quot;$&quot;* #,##0.00_-;_-&quot;$&quot;* &quot;-&quot;??_-;_-@_-"/>
    <numFmt numFmtId="232" formatCode="\$#,"/>
    <numFmt numFmtId="233" formatCode="[$-C0A]d\-mmm\-yyyy;@"/>
    <numFmt numFmtId="234" formatCode="_(* #,##0.0000_);_(* \(#,##0.0000\);_(* &quot;-&quot;??_);_(@_)"/>
    <numFmt numFmtId="235" formatCode="#,##0.00000"/>
    <numFmt numFmtId="236" formatCode="[$-C0A]d\-mmm\-yy;@"/>
    <numFmt numFmtId="237" formatCode="0_);\(0\)"/>
    <numFmt numFmtId="238" formatCode="0.000000_);\(0.000000\)"/>
    <numFmt numFmtId="239" formatCode="0.00\ &quot;Qq&quot;"/>
    <numFmt numFmtId="240" formatCode="&quot;N$&quot;#,##0.00_);\(&quot;N$&quot;#,##0.00\)"/>
    <numFmt numFmtId="241" formatCode="&quot;RD$&quot;#,##0;\-&quot;RD$&quot;#,##0"/>
    <numFmt numFmtId="242" formatCode="mm/dd/yyyy;@"/>
    <numFmt numFmtId="243" formatCode="#,##0.00000_);\(#,##0.00000\)"/>
    <numFmt numFmtId="244" formatCode="_(* #,##0.000_);_(* \(#,##0.000\);_(* &quot;-&quot;??_);_(@_)"/>
    <numFmt numFmtId="245" formatCode="#,##0.00\ &quot;€&quot;;[Red]\-#,##0.00\ &quot;€&quot;"/>
    <numFmt numFmtId="246" formatCode="_(* #,##0.000_);_(* \(#,##0.000\);_(* &quot;-&quot;???_);_(@_)"/>
    <numFmt numFmtId="247" formatCode="&quot;RD$&quot;#,##0.00"/>
    <numFmt numFmtId="248" formatCode="#,##0\ &quot;€&quot;;\-#,##0\ &quot;€&quot;"/>
    <numFmt numFmtId="249" formatCode="[$-1C0A]d&quot; de &quot;mmmm&quot; de &quot;yyyy;@"/>
    <numFmt numFmtId="250" formatCode="_(&quot;$&quot;* #,##0_);_(&quot;$&quot;* \(#,##0\);_(&quot;$&quot;* &quot;-&quot;??_);_(@_)"/>
    <numFmt numFmtId="251" formatCode="&quot;$&quot;#,##0.00;\-&quot;$&quot;#,##0.00"/>
    <numFmt numFmtId="252" formatCode="mmmm\-yyyy"/>
    <numFmt numFmtId="253" formatCode="_-&quot;£&quot;* #,##0_-;\-&quot;£&quot;* #,##0_-;_-&quot;£&quot;* &quot;-&quot;_-;_-@_-"/>
    <numFmt numFmtId="254" formatCode="_-&quot;£&quot;* #,##0.00_-;\-&quot;£&quot;* #,##0.00_-;_-&quot;£&quot;* &quot;-&quot;??_-;_-@_-"/>
    <numFmt numFmtId="255" formatCode="_(* #,##0.00_);_(* \(#,##0.00\);_(* \-??_);_(@_)"/>
    <numFmt numFmtId="256" formatCode="_(\$* #,##0.00_);_(\$* \(#,##0.00\);_(\$* \-??_);_(@_)"/>
    <numFmt numFmtId="257" formatCode="0.000%"/>
    <numFmt numFmtId="258" formatCode="_-* #,##0.00000\ _$_-;_-* #,##0.00000\ _$\-;_-* &quot;-&quot;??\ _$_-;_-@_-"/>
    <numFmt numFmtId="259" formatCode="_-* #,##0.00\ _$_-;_-* #,##0.00\ _$\-;_-* &quot;-&quot;??\ _$_-;_-@_-"/>
    <numFmt numFmtId="260" formatCode="_-* #,##0\ &quot;€&quot;_-;\-* #,##0\ &quot;€&quot;_-;_-* &quot;-&quot;\ &quot;€&quot;_-;_-@_-"/>
  </numFmts>
  <fonts count="12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Times New Roman"/>
      <family val="1"/>
    </font>
    <font>
      <sz val="10"/>
      <name val="MS Sans Serif"/>
      <family val="2"/>
    </font>
    <font>
      <b/>
      <i/>
      <sz val="16"/>
      <name val="Helv"/>
    </font>
    <font>
      <sz val="10"/>
      <name val="Courier"/>
      <family val="3"/>
    </font>
    <font>
      <sz val="10"/>
      <name val="Arial"/>
      <family val="2"/>
    </font>
    <font>
      <sz val="14"/>
      <name val="Times New Roman"/>
      <family val="1"/>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b/>
      <sz val="11"/>
      <color indexed="8"/>
      <name val="Calibri"/>
      <family val="2"/>
    </font>
    <font>
      <sz val="11"/>
      <color indexed="46"/>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sz val="11"/>
      <color indexed="60"/>
      <name val="Calibri"/>
      <family val="2"/>
    </font>
    <font>
      <b/>
      <sz val="11"/>
      <color indexed="63"/>
      <name val="Calibri"/>
      <family val="2"/>
    </font>
    <font>
      <sz val="11"/>
      <color indexed="10"/>
      <name val="Calibri"/>
      <family val="2"/>
    </font>
    <font>
      <b/>
      <sz val="18"/>
      <color indexed="56"/>
      <name val="Cambria"/>
      <family val="2"/>
    </font>
    <font>
      <b/>
      <sz val="15"/>
      <color indexed="62"/>
      <name val="Calibri"/>
      <family val="2"/>
    </font>
    <font>
      <b/>
      <sz val="18"/>
      <color indexed="62"/>
      <name val="Cambria"/>
      <family val="2"/>
    </font>
    <font>
      <sz val="12"/>
      <name val="Times New Roman"/>
      <family val="1"/>
    </font>
    <font>
      <sz val="12"/>
      <color indexed="8"/>
      <name val="Times New Roman"/>
      <family val="1"/>
    </font>
    <font>
      <b/>
      <sz val="12"/>
      <name val="Times New Roman"/>
      <family val="1"/>
    </font>
    <font>
      <b/>
      <sz val="12"/>
      <name val="Arial"/>
      <family val="2"/>
    </font>
    <font>
      <sz val="12"/>
      <name val="Arial"/>
      <family val="2"/>
    </font>
    <font>
      <sz val="14"/>
      <color indexed="8"/>
      <name val="Times New Roman"/>
      <family val="1"/>
    </font>
    <font>
      <sz val="10"/>
      <name val="MS Sans Serif"/>
      <family val="2"/>
    </font>
    <font>
      <sz val="12"/>
      <name val="Helv"/>
    </font>
    <font>
      <sz val="10"/>
      <color indexed="8"/>
      <name val="Verdana"/>
      <family val="2"/>
    </font>
    <font>
      <sz val="10"/>
      <color indexed="9"/>
      <name val="Verdana"/>
      <family val="2"/>
    </font>
    <font>
      <b/>
      <sz val="11"/>
      <color indexed="10"/>
      <name val="Calibri"/>
      <family val="2"/>
    </font>
    <font>
      <b/>
      <sz val="10"/>
      <color indexed="8"/>
      <name val="Verdana"/>
      <family val="2"/>
    </font>
    <font>
      <b/>
      <sz val="11"/>
      <color indexed="62"/>
      <name val="Calibri"/>
      <family val="2"/>
    </font>
    <font>
      <b/>
      <sz val="1"/>
      <color indexed="16"/>
      <name val="Courier"/>
      <family val="3"/>
    </font>
    <font>
      <sz val="1"/>
      <color indexed="16"/>
      <name val="Courier"/>
      <family val="3"/>
    </font>
    <font>
      <u/>
      <sz val="10"/>
      <color indexed="36"/>
      <name val="Arial"/>
      <family val="2"/>
    </font>
    <font>
      <sz val="10"/>
      <color indexed="12"/>
      <name val="MS Sans Serif"/>
      <family val="2"/>
    </font>
    <font>
      <sz val="10"/>
      <color indexed="36"/>
      <name val="MS Sans Serif"/>
      <family val="2"/>
    </font>
    <font>
      <u/>
      <sz val="10"/>
      <color indexed="12"/>
      <name val="Arial"/>
      <family val="2"/>
    </font>
    <font>
      <sz val="10"/>
      <name val="Times New Roman"/>
      <family val="1"/>
    </font>
    <font>
      <sz val="11"/>
      <color indexed="19"/>
      <name val="Calibri"/>
      <family val="2"/>
    </font>
    <font>
      <b/>
      <sz val="13"/>
      <color indexed="62"/>
      <name val="Calibri"/>
      <family val="2"/>
    </font>
    <font>
      <sz val="10"/>
      <color theme="1"/>
      <name val="Arial1"/>
    </font>
    <font>
      <sz val="11"/>
      <color theme="1"/>
      <name val="Calibri"/>
      <family val="2"/>
      <scheme val="minor"/>
    </font>
    <font>
      <sz val="12"/>
      <color theme="1"/>
      <name val="Calibri"/>
      <family val="2"/>
      <scheme val="minor"/>
    </font>
    <font>
      <sz val="14"/>
      <color theme="1"/>
      <name val="Times New Roman"/>
      <family val="1"/>
    </font>
    <font>
      <sz val="12"/>
      <color theme="1"/>
      <name val="Times New Roman"/>
      <family val="1"/>
    </font>
    <font>
      <b/>
      <sz val="12"/>
      <color indexed="8"/>
      <name val="Times New Roman"/>
      <family val="1"/>
    </font>
    <font>
      <u/>
      <sz val="11"/>
      <color theme="10"/>
      <name val="Calibri"/>
      <family val="2"/>
    </font>
    <font>
      <sz val="11"/>
      <name val="Arial"/>
      <family val="2"/>
    </font>
    <font>
      <b/>
      <sz val="14"/>
      <color theme="1"/>
      <name val="Times New Roman"/>
      <family val="1"/>
    </font>
    <font>
      <sz val="11"/>
      <color theme="0"/>
      <name val="Calibri"/>
      <family val="2"/>
      <scheme val="minor"/>
    </font>
    <font>
      <sz val="11"/>
      <color indexed="16"/>
      <name val="Calibri"/>
      <family val="2"/>
    </font>
    <font>
      <b/>
      <sz val="11"/>
      <color indexed="53"/>
      <name val="Calibri"/>
      <family val="2"/>
    </font>
    <font>
      <sz val="10"/>
      <name val="BERNHARD"/>
    </font>
    <font>
      <sz val="1"/>
      <color indexed="8"/>
      <name val="Courier"/>
      <family val="3"/>
    </font>
    <font>
      <sz val="10"/>
      <name val="Helv"/>
    </font>
    <font>
      <b/>
      <sz val="18"/>
      <name val="Arial"/>
      <family val="2"/>
    </font>
    <font>
      <b/>
      <sz val="15"/>
      <color theme="3"/>
      <name val="Calibri"/>
      <family val="2"/>
      <scheme val="minor"/>
    </font>
    <font>
      <b/>
      <sz val="11"/>
      <color theme="3"/>
      <name val="Calibri"/>
      <family val="2"/>
      <scheme val="minor"/>
    </font>
    <font>
      <sz val="10"/>
      <name val="Arial CE"/>
    </font>
    <font>
      <b/>
      <sz val="24"/>
      <name val="Arial"/>
      <family val="2"/>
    </font>
    <font>
      <sz val="8"/>
      <name val="Helv"/>
    </font>
    <font>
      <sz val="12"/>
      <name val="뼻뮝"/>
      <family val="1"/>
      <charset val="129"/>
    </font>
    <font>
      <sz val="12"/>
      <name val="바탕체"/>
      <family val="1"/>
      <charset val="129"/>
    </font>
    <font>
      <sz val="11"/>
      <name val="μ¸¿o"/>
      <family val="3"/>
      <charset val="129"/>
    </font>
    <font>
      <sz val="10"/>
      <name val="Arial"/>
      <family val="2"/>
    </font>
    <font>
      <u/>
      <sz val="6"/>
      <color indexed="12"/>
      <name val="Arial"/>
      <family val="2"/>
    </font>
    <font>
      <sz val="1"/>
      <name val="Calibri"/>
      <family val="2"/>
    </font>
    <font>
      <u/>
      <sz val="10"/>
      <color theme="10"/>
      <name val="Arial"/>
      <family val="2"/>
    </font>
    <font>
      <sz val="10"/>
      <name val="Times New Roman"/>
      <family val="1"/>
      <charset val="204"/>
    </font>
    <font>
      <sz val="11"/>
      <color rgb="FF000000"/>
      <name val="Arial"/>
      <family val="2"/>
    </font>
    <font>
      <b/>
      <sz val="14"/>
      <color indexed="8"/>
      <name val="Times New Roman"/>
      <family val="1"/>
    </font>
    <font>
      <sz val="11"/>
      <color theme="1"/>
      <name val="ArialA"/>
    </font>
    <font>
      <sz val="10"/>
      <name val="Verdana"/>
      <family val="2"/>
    </font>
    <font>
      <u/>
      <sz val="11"/>
      <color indexed="12"/>
      <name val="Times New Roman"/>
      <family val="1"/>
    </font>
    <font>
      <sz val="14"/>
      <color theme="1"/>
      <name val="Times New Roman"/>
      <family val="2"/>
    </font>
    <font>
      <sz val="11"/>
      <color indexed="8"/>
      <name val="Calibri"/>
      <family val="2"/>
      <charset val="1"/>
    </font>
    <font>
      <sz val="11"/>
      <color rgb="FF000000"/>
      <name val="Calibri"/>
      <family val="2"/>
      <charset val="1"/>
    </font>
    <font>
      <sz val="11"/>
      <color rgb="FF000000"/>
      <name val="Calibri"/>
      <family val="2"/>
    </font>
    <font>
      <b/>
      <sz val="14"/>
      <color rgb="FF000000"/>
      <name val="Times New Roman"/>
      <family val="1"/>
    </font>
    <font>
      <sz val="14"/>
      <color rgb="FF000000"/>
      <name val="Times New Roman"/>
      <family val="1"/>
    </font>
    <font>
      <b/>
      <u/>
      <sz val="14"/>
      <color theme="1"/>
      <name val="Times New Roman"/>
      <family val="1"/>
    </font>
    <font>
      <sz val="12"/>
      <name val="Calibri"/>
      <family val="2"/>
    </font>
    <font>
      <sz val="12"/>
      <color rgb="FF0070C0"/>
      <name val="Times New Roman"/>
      <family val="1"/>
    </font>
    <font>
      <sz val="14"/>
      <color rgb="FF0070C0"/>
      <name val="Times New Roman"/>
      <family val="1"/>
    </font>
    <font>
      <sz val="12"/>
      <color rgb="FF000000"/>
      <name val="Times New Roman"/>
      <family val="1"/>
    </font>
    <font>
      <sz val="11"/>
      <color theme="1"/>
      <name val="Times New Roman"/>
      <family val="1"/>
    </font>
    <font>
      <b/>
      <sz val="12"/>
      <color theme="1"/>
      <name val="Times New Roman"/>
      <family val="1"/>
    </font>
    <font>
      <b/>
      <sz val="12"/>
      <color rgb="FF0070C0"/>
      <name val="Times New Roman"/>
      <family val="1"/>
    </font>
    <font>
      <sz val="13"/>
      <name val="Times New Roman"/>
      <family val="1"/>
    </font>
    <font>
      <u/>
      <sz val="11"/>
      <color theme="10"/>
      <name val="Calibri"/>
      <family val="2"/>
      <scheme val="minor"/>
    </font>
    <font>
      <sz val="11"/>
      <color theme="1"/>
      <name val="Calibri"/>
      <family val="2"/>
    </font>
    <font>
      <sz val="11"/>
      <color rgb="FF000000"/>
      <name val="Calibri"/>
      <family val="2"/>
      <charset val="204"/>
    </font>
    <font>
      <sz val="9"/>
      <name val="Century Gothic"/>
      <family val="2"/>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47"/>
        <bgColor indexed="47"/>
      </patternFill>
    </fill>
    <fill>
      <patternFill patternType="solid">
        <fgColor indexed="44"/>
        <bgColor indexed="44"/>
      </patternFill>
    </fill>
    <fill>
      <patternFill patternType="solid">
        <fgColor indexed="27"/>
        <bgColor indexed="27"/>
      </patternFill>
    </fill>
    <fill>
      <patternFill patternType="solid">
        <fgColor indexed="10"/>
      </patternFill>
    </fill>
    <fill>
      <patternFill patternType="solid">
        <fgColor indexed="22"/>
        <bgColor indexed="22"/>
      </patternFill>
    </fill>
    <fill>
      <patternFill patternType="solid">
        <fgColor indexed="55"/>
        <bgColor indexed="55"/>
      </patternFill>
    </fill>
    <fill>
      <patternFill patternType="solid">
        <fgColor indexed="57"/>
      </patternFill>
    </fill>
    <fill>
      <patternFill patternType="solid">
        <fgColor indexed="45"/>
        <bgColor indexed="45"/>
      </patternFill>
    </fill>
    <fill>
      <patternFill patternType="solid">
        <fgColor indexed="26"/>
        <bgColor indexed="26"/>
      </patternFill>
    </fill>
    <fill>
      <patternFill patternType="solid">
        <fgColor indexed="43"/>
        <bgColor indexed="43"/>
      </patternFill>
    </fill>
    <fill>
      <patternFill patternType="solid">
        <fgColor indexed="22"/>
      </patternFill>
    </fill>
    <fill>
      <patternFill patternType="solid">
        <fgColor indexed="9"/>
      </patternFill>
    </fill>
    <fill>
      <patternFill patternType="solid">
        <fgColor indexed="55"/>
      </patternFill>
    </fill>
    <fill>
      <patternFill patternType="lightUp">
        <fgColor indexed="9"/>
        <bgColor indexed="55"/>
      </patternFill>
    </fill>
    <fill>
      <patternFill patternType="lightUp">
        <fgColor indexed="9"/>
        <bgColor indexed="53"/>
      </patternFill>
    </fill>
    <fill>
      <patternFill patternType="lightUp">
        <fgColor indexed="9"/>
        <bgColor indexed="22"/>
      </patternFill>
    </fill>
    <fill>
      <patternFill patternType="lightUp">
        <fgColor indexed="9"/>
        <bgColor indexed="29"/>
      </patternFill>
    </fill>
    <fill>
      <patternFill patternType="solid">
        <fgColor indexed="31"/>
        <bgColor indexed="31"/>
      </patternFill>
    </fill>
    <fill>
      <patternFill patternType="solid">
        <fgColor indexed="56"/>
      </patternFill>
    </fill>
    <fill>
      <patternFill patternType="solid">
        <fgColor indexed="25"/>
        <bgColor indexed="25"/>
      </patternFill>
    </fill>
    <fill>
      <patternFill patternType="solid">
        <fgColor indexed="42"/>
        <bgColor indexed="42"/>
      </patternFill>
    </fill>
    <fill>
      <patternFill patternType="solid">
        <fgColor indexed="54"/>
      </patternFill>
    </fill>
    <fill>
      <patternFill patternType="solid">
        <fgColor indexed="29"/>
        <bgColor indexed="29"/>
      </patternFill>
    </fill>
    <fill>
      <patternFill patternType="solid">
        <fgColor rgb="FFFFFF00"/>
        <bgColor indexed="64"/>
      </patternFill>
    </fill>
    <fill>
      <patternFill patternType="solid">
        <fgColor theme="0"/>
        <bgColor indexed="64"/>
      </patternFill>
    </fill>
    <fill>
      <patternFill patternType="solid">
        <fgColor theme="4" tint="0.79998168889431442"/>
        <bgColor indexed="65"/>
      </patternFill>
    </fill>
    <fill>
      <patternFill patternType="solid">
        <fgColor indexed="54"/>
        <bgColor indexed="54"/>
      </patternFill>
    </fill>
    <fill>
      <patternFill patternType="solid">
        <fgColor theme="4"/>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solid">
        <fgColor indexed="30"/>
        <bgColor indexed="30"/>
      </patternFill>
    </fill>
    <fill>
      <patternFill patternType="solid">
        <fgColor indexed="11"/>
        <bgColor indexed="11"/>
      </patternFill>
    </fill>
    <fill>
      <patternFill patternType="solid">
        <fgColor indexed="46"/>
        <bgColor indexed="46"/>
      </patternFill>
    </fill>
    <fill>
      <patternFill patternType="solid">
        <fgColor indexed="36"/>
        <bgColor indexed="36"/>
      </patternFill>
    </fill>
    <fill>
      <patternFill patternType="solid">
        <fgColor indexed="51"/>
        <bgColor indexed="51"/>
      </patternFill>
    </fill>
    <fill>
      <patternFill patternType="lightUp">
        <fgColor indexed="9"/>
        <bgColor indexed="49"/>
      </patternFill>
    </fill>
    <fill>
      <patternFill patternType="lightUp">
        <fgColor indexed="9"/>
        <bgColor indexed="10"/>
      </patternFill>
    </fill>
    <fill>
      <patternFill patternType="lightUp">
        <fgColor indexed="9"/>
        <bgColor indexed="57"/>
      </patternFill>
    </fill>
    <fill>
      <patternFill patternType="solid">
        <fgColor indexed="58"/>
        <bgColor indexed="64"/>
      </patternFill>
    </fill>
    <fill>
      <patternFill patternType="solid">
        <fgColor theme="3" tint="0.79998168889431442"/>
        <bgColor indexed="64"/>
      </patternFill>
    </fill>
  </fills>
  <borders count="6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double">
        <color indexed="10"/>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62"/>
      </top>
      <bottom style="double">
        <color indexed="62"/>
      </bottom>
      <diagonal/>
    </border>
    <border>
      <left/>
      <right/>
      <top style="thin">
        <color indexed="56"/>
      </top>
      <bottom style="double">
        <color indexed="56"/>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top/>
      <bottom style="thick">
        <color theme="4"/>
      </bottom>
      <diagonal/>
    </border>
    <border>
      <left/>
      <right/>
      <top/>
      <bottom style="medium">
        <color theme="4" tint="0.39997558519241921"/>
      </bottom>
      <diagonal/>
    </border>
    <border>
      <left/>
      <right/>
      <top/>
      <bottom style="medium">
        <color indexed="44"/>
      </bottom>
      <diagonal/>
    </border>
    <border>
      <left/>
      <right/>
      <top style="double">
        <color indexed="64"/>
      </top>
      <bottom/>
      <diagonal/>
    </border>
    <border>
      <left/>
      <right/>
      <top style="thin">
        <color indexed="30"/>
      </top>
      <bottom style="double">
        <color indexed="30"/>
      </bottom>
      <diagonal/>
    </border>
    <border>
      <left style="thin">
        <color auto="1"/>
      </left>
      <right style="thin">
        <color auto="1"/>
      </right>
      <top style="thin">
        <color auto="1"/>
      </top>
      <bottom style="thin">
        <color auto="1"/>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thin">
        <color indexed="64"/>
      </right>
      <top style="medium">
        <color indexed="64"/>
      </top>
      <bottom style="medium">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medium">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right style="thin">
        <color auto="1"/>
      </right>
      <top style="thin">
        <color auto="1"/>
      </top>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right style="thin">
        <color indexed="64"/>
      </right>
      <top/>
      <bottom/>
      <diagonal/>
    </border>
  </borders>
  <cellStyleXfs count="19284">
    <xf numFmtId="0" fontId="0" fillId="0" borderId="0"/>
    <xf numFmtId="0" fontId="24" fillId="0" borderId="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2" borderId="0" applyNumberFormat="0" applyBorder="0" applyAlignment="0" applyProtection="0"/>
    <xf numFmtId="185" fontId="26" fillId="8" borderId="0" applyNumberFormat="0" applyBorder="0" applyAlignment="0" applyProtection="0"/>
    <xf numFmtId="185" fontId="26" fillId="8" borderId="0" applyNumberFormat="0" applyBorder="0" applyAlignment="0" applyProtection="0"/>
    <xf numFmtId="185" fontId="26" fillId="8" borderId="0" applyNumberFormat="0" applyBorder="0" applyAlignment="0" applyProtection="0"/>
    <xf numFmtId="0" fontId="26" fillId="3" borderId="0" applyNumberFormat="0" applyBorder="0" applyAlignment="0" applyProtection="0"/>
    <xf numFmtId="185" fontId="26" fillId="9" borderId="0" applyNumberFormat="0" applyBorder="0" applyAlignment="0" applyProtection="0"/>
    <xf numFmtId="185" fontId="26" fillId="9" borderId="0" applyNumberFormat="0" applyBorder="0" applyAlignment="0" applyProtection="0"/>
    <xf numFmtId="185" fontId="26" fillId="9" borderId="0" applyNumberFormat="0" applyBorder="0" applyAlignment="0" applyProtection="0"/>
    <xf numFmtId="0" fontId="26" fillId="4" borderId="0" applyNumberFormat="0" applyBorder="0" applyAlignment="0" applyProtection="0"/>
    <xf numFmtId="185" fontId="26" fillId="10" borderId="0" applyNumberFormat="0" applyBorder="0" applyAlignment="0" applyProtection="0"/>
    <xf numFmtId="185" fontId="26" fillId="10" borderId="0" applyNumberFormat="0" applyBorder="0" applyAlignment="0" applyProtection="0"/>
    <xf numFmtId="185" fontId="26" fillId="10" borderId="0" applyNumberFormat="0" applyBorder="0" applyAlignment="0" applyProtection="0"/>
    <xf numFmtId="0" fontId="26" fillId="5" borderId="0" applyNumberFormat="0" applyBorder="0" applyAlignment="0" applyProtection="0"/>
    <xf numFmtId="185" fontId="26" fillId="7" borderId="0" applyNumberFormat="0" applyBorder="0" applyAlignment="0" applyProtection="0"/>
    <xf numFmtId="185" fontId="26" fillId="7" borderId="0" applyNumberFormat="0" applyBorder="0" applyAlignment="0" applyProtection="0"/>
    <xf numFmtId="185" fontId="26" fillId="7" borderId="0" applyNumberFormat="0" applyBorder="0" applyAlignment="0" applyProtection="0"/>
    <xf numFmtId="0" fontId="26" fillId="6" borderId="0" applyNumberFormat="0" applyBorder="0" applyAlignment="0" applyProtection="0"/>
    <xf numFmtId="185" fontId="26" fillId="6" borderId="0" applyNumberFormat="0" applyBorder="0" applyAlignment="0" applyProtection="0"/>
    <xf numFmtId="185" fontId="26" fillId="6" borderId="0" applyNumberFormat="0" applyBorder="0" applyAlignment="0" applyProtection="0"/>
    <xf numFmtId="185" fontId="26" fillId="6" borderId="0" applyNumberFormat="0" applyBorder="0" applyAlignment="0" applyProtection="0"/>
    <xf numFmtId="0" fontId="26" fillId="7" borderId="0" applyNumberFormat="0" applyBorder="0" applyAlignment="0" applyProtection="0"/>
    <xf numFmtId="185" fontId="26" fillId="10" borderId="0" applyNumberFormat="0" applyBorder="0" applyAlignment="0" applyProtection="0"/>
    <xf numFmtId="185" fontId="26" fillId="10" borderId="0" applyNumberFormat="0" applyBorder="0" applyAlignment="0" applyProtection="0"/>
    <xf numFmtId="185" fontId="26" fillId="10"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1"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2" borderId="0" applyNumberFormat="0" applyBorder="0" applyAlignment="0" applyProtection="0"/>
    <xf numFmtId="0" fontId="26" fillId="8" borderId="0" applyNumberFormat="0" applyBorder="0" applyAlignment="0" applyProtection="0"/>
    <xf numFmtId="185" fontId="26" fillId="6" borderId="0" applyNumberFormat="0" applyBorder="0" applyAlignment="0" applyProtection="0"/>
    <xf numFmtId="185" fontId="26" fillId="6" borderId="0" applyNumberFormat="0" applyBorder="0" applyAlignment="0" applyProtection="0"/>
    <xf numFmtId="185" fontId="26" fillId="6" borderId="0" applyNumberFormat="0" applyBorder="0" applyAlignment="0" applyProtection="0"/>
    <xf numFmtId="0" fontId="26" fillId="9" borderId="0" applyNumberFormat="0" applyBorder="0" applyAlignment="0" applyProtection="0"/>
    <xf numFmtId="185" fontId="26" fillId="9" borderId="0" applyNumberFormat="0" applyBorder="0" applyAlignment="0" applyProtection="0"/>
    <xf numFmtId="185" fontId="26" fillId="9" borderId="0" applyNumberFormat="0" applyBorder="0" applyAlignment="0" applyProtection="0"/>
    <xf numFmtId="185" fontId="26" fillId="9" borderId="0" applyNumberFormat="0" applyBorder="0" applyAlignment="0" applyProtection="0"/>
    <xf numFmtId="0" fontId="26" fillId="11" borderId="0" applyNumberFormat="0" applyBorder="0" applyAlignment="0" applyProtection="0"/>
    <xf numFmtId="185" fontId="26" fillId="13" borderId="0" applyNumberFormat="0" applyBorder="0" applyAlignment="0" applyProtection="0"/>
    <xf numFmtId="185" fontId="26" fillId="13" borderId="0" applyNumberFormat="0" applyBorder="0" applyAlignment="0" applyProtection="0"/>
    <xf numFmtId="185" fontId="26" fillId="13" borderId="0" applyNumberFormat="0" applyBorder="0" applyAlignment="0" applyProtection="0"/>
    <xf numFmtId="0" fontId="26" fillId="5" borderId="0" applyNumberFormat="0" applyBorder="0" applyAlignment="0" applyProtection="0"/>
    <xf numFmtId="185" fontId="26" fillId="3" borderId="0" applyNumberFormat="0" applyBorder="0" applyAlignment="0" applyProtection="0"/>
    <xf numFmtId="185" fontId="26" fillId="3" borderId="0" applyNumberFormat="0" applyBorder="0" applyAlignment="0" applyProtection="0"/>
    <xf numFmtId="185" fontId="26" fillId="3" borderId="0" applyNumberFormat="0" applyBorder="0" applyAlignment="0" applyProtection="0"/>
    <xf numFmtId="0" fontId="26" fillId="8" borderId="0" applyNumberFormat="0" applyBorder="0" applyAlignment="0" applyProtection="0"/>
    <xf numFmtId="185" fontId="26" fillId="6" borderId="0" applyNumberFormat="0" applyBorder="0" applyAlignment="0" applyProtection="0"/>
    <xf numFmtId="185" fontId="26" fillId="6" borderId="0" applyNumberFormat="0" applyBorder="0" applyAlignment="0" applyProtection="0"/>
    <xf numFmtId="185" fontId="26" fillId="6" borderId="0" applyNumberFormat="0" applyBorder="0" applyAlignment="0" applyProtection="0"/>
    <xf numFmtId="0" fontId="26" fillId="12" borderId="0" applyNumberFormat="0" applyBorder="0" applyAlignment="0" applyProtection="0"/>
    <xf numFmtId="185" fontId="26" fillId="10" borderId="0" applyNumberFormat="0" applyBorder="0" applyAlignment="0" applyProtection="0"/>
    <xf numFmtId="185" fontId="26" fillId="10" borderId="0" applyNumberFormat="0" applyBorder="0" applyAlignment="0" applyProtection="0"/>
    <xf numFmtId="185" fontId="26" fillId="10" borderId="0" applyNumberFormat="0" applyBorder="0" applyAlignment="0" applyProtection="0"/>
    <xf numFmtId="0" fontId="27" fillId="14" borderId="0" applyNumberFormat="0" applyBorder="0" applyAlignment="0" applyProtection="0"/>
    <xf numFmtId="0" fontId="27" fillId="9" borderId="0" applyNumberFormat="0" applyBorder="0" applyAlignment="0" applyProtection="0"/>
    <xf numFmtId="0" fontId="27" fillId="11"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4" borderId="0" applyNumberFormat="0" applyBorder="0" applyAlignment="0" applyProtection="0"/>
    <xf numFmtId="185" fontId="27" fillId="6" borderId="0" applyNumberFormat="0" applyBorder="0" applyAlignment="0" applyProtection="0"/>
    <xf numFmtId="185" fontId="27" fillId="6" borderId="0" applyNumberFormat="0" applyBorder="0" applyAlignment="0" applyProtection="0"/>
    <xf numFmtId="185" fontId="27" fillId="6" borderId="0" applyNumberFormat="0" applyBorder="0" applyAlignment="0" applyProtection="0"/>
    <xf numFmtId="0" fontId="27" fillId="9" borderId="0" applyNumberFormat="0" applyBorder="0" applyAlignment="0" applyProtection="0"/>
    <xf numFmtId="185" fontId="27" fillId="18" borderId="0" applyNumberFormat="0" applyBorder="0" applyAlignment="0" applyProtection="0"/>
    <xf numFmtId="185" fontId="27" fillId="18" borderId="0" applyNumberFormat="0" applyBorder="0" applyAlignment="0" applyProtection="0"/>
    <xf numFmtId="185" fontId="27" fillId="18" borderId="0" applyNumberFormat="0" applyBorder="0" applyAlignment="0" applyProtection="0"/>
    <xf numFmtId="0" fontId="27" fillId="11" borderId="0" applyNumberFormat="0" applyBorder="0" applyAlignment="0" applyProtection="0"/>
    <xf numFmtId="185" fontId="27" fillId="12" borderId="0" applyNumberFormat="0" applyBorder="0" applyAlignment="0" applyProtection="0"/>
    <xf numFmtId="185" fontId="27" fillId="12" borderId="0" applyNumberFormat="0" applyBorder="0" applyAlignment="0" applyProtection="0"/>
    <xf numFmtId="185" fontId="27" fillId="12" borderId="0" applyNumberFormat="0" applyBorder="0" applyAlignment="0" applyProtection="0"/>
    <xf numFmtId="0" fontId="27" fillId="15" borderId="0" applyNumberFormat="0" applyBorder="0" applyAlignment="0" applyProtection="0"/>
    <xf numFmtId="185" fontId="27" fillId="3" borderId="0" applyNumberFormat="0" applyBorder="0" applyAlignment="0" applyProtection="0"/>
    <xf numFmtId="185" fontId="27" fillId="3" borderId="0" applyNumberFormat="0" applyBorder="0" applyAlignment="0" applyProtection="0"/>
    <xf numFmtId="185" fontId="27" fillId="3" borderId="0" applyNumberFormat="0" applyBorder="0" applyAlignment="0" applyProtection="0"/>
    <xf numFmtId="0" fontId="27" fillId="16" borderId="0" applyNumberFormat="0" applyBorder="0" applyAlignment="0" applyProtection="0"/>
    <xf numFmtId="185" fontId="27" fillId="6" borderId="0" applyNumberFormat="0" applyBorder="0" applyAlignment="0" applyProtection="0"/>
    <xf numFmtId="185" fontId="27" fillId="6" borderId="0" applyNumberFormat="0" applyBorder="0" applyAlignment="0" applyProtection="0"/>
    <xf numFmtId="185" fontId="27" fillId="6" borderId="0" applyNumberFormat="0" applyBorder="0" applyAlignment="0" applyProtection="0"/>
    <xf numFmtId="0" fontId="27" fillId="17" borderId="0" applyNumberFormat="0" applyBorder="0" applyAlignment="0" applyProtection="0"/>
    <xf numFmtId="185" fontId="27" fillId="9" borderId="0" applyNumberFormat="0" applyBorder="0" applyAlignment="0" applyProtection="0"/>
    <xf numFmtId="185" fontId="27" fillId="9" borderId="0" applyNumberFormat="0" applyBorder="0" applyAlignment="0" applyProtection="0"/>
    <xf numFmtId="185" fontId="27" fillId="9" borderId="0" applyNumberFormat="0" applyBorder="0" applyAlignment="0" applyProtection="0"/>
    <xf numFmtId="0" fontId="27"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5" fillId="22" borderId="0" applyNumberFormat="0" applyBorder="0" applyAlignment="0" applyProtection="0"/>
    <xf numFmtId="0" fontId="27" fillId="19" borderId="0" applyNumberFormat="0" applyBorder="0" applyAlignment="0" applyProtection="0"/>
    <xf numFmtId="0" fontId="27" fillId="23" borderId="0" applyNumberFormat="0" applyBorder="0" applyAlignment="0" applyProtection="0"/>
    <xf numFmtId="0" fontId="54" fillId="20" borderId="0" applyNumberFormat="0" applyBorder="0" applyAlignment="0" applyProtection="0"/>
    <xf numFmtId="0" fontId="54" fillId="24" borderId="0" applyNumberFormat="0" applyBorder="0" applyAlignment="0" applyProtection="0"/>
    <xf numFmtId="0" fontId="55" fillId="25" borderId="0" applyNumberFormat="0" applyBorder="0" applyAlignment="0" applyProtection="0"/>
    <xf numFmtId="0" fontId="27" fillId="23" borderId="0" applyNumberFormat="0" applyBorder="0" applyAlignment="0" applyProtection="0"/>
    <xf numFmtId="0" fontId="27" fillId="26"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5" fillId="24" borderId="0" applyNumberFormat="0" applyBorder="0" applyAlignment="0" applyProtection="0"/>
    <xf numFmtId="0" fontId="27" fillId="26" borderId="0" applyNumberFormat="0" applyBorder="0" applyAlignment="0" applyProtection="0"/>
    <xf numFmtId="0" fontId="27" fillId="15" borderId="0" applyNumberFormat="0" applyBorder="0" applyAlignment="0" applyProtection="0"/>
    <xf numFmtId="0" fontId="54" fillId="20" borderId="0" applyNumberFormat="0" applyBorder="0" applyAlignment="0" applyProtection="0"/>
    <xf numFmtId="0" fontId="54" fillId="24" borderId="0" applyNumberFormat="0" applyBorder="0" applyAlignment="0" applyProtection="0"/>
    <xf numFmtId="0" fontId="55" fillId="27"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54" fillId="20" borderId="0" applyNumberFormat="0" applyBorder="0" applyAlignment="0" applyProtection="0"/>
    <xf numFmtId="0" fontId="54" fillId="22" borderId="0" applyNumberFormat="0" applyBorder="0" applyAlignment="0" applyProtection="0"/>
    <xf numFmtId="0" fontId="55" fillId="22" borderId="0" applyNumberFormat="0" applyBorder="0" applyAlignment="0" applyProtection="0"/>
    <xf numFmtId="0" fontId="27" fillId="16" borderId="0" applyNumberFormat="0" applyBorder="0" applyAlignment="0" applyProtection="0"/>
    <xf numFmtId="0" fontId="27" fillId="18" borderId="0" applyNumberFormat="0" applyBorder="0" applyAlignment="0" applyProtection="0"/>
    <xf numFmtId="0" fontId="54" fillId="20" borderId="0" applyNumberFormat="0" applyBorder="0" applyAlignment="0" applyProtection="0"/>
    <xf numFmtId="0" fontId="54" fillId="28" borderId="0" applyNumberFormat="0" applyBorder="0" applyAlignment="0" applyProtection="0"/>
    <xf numFmtId="0" fontId="55" fillId="29" borderId="0" applyNumberFormat="0" applyBorder="0" applyAlignment="0" applyProtection="0"/>
    <xf numFmtId="0" fontId="27" fillId="18" borderId="0" applyNumberFormat="0" applyBorder="0" applyAlignment="0" applyProtection="0"/>
    <xf numFmtId="0" fontId="28" fillId="3" borderId="0" applyNumberFormat="0" applyBorder="0" applyAlignment="0" applyProtection="0"/>
    <xf numFmtId="0" fontId="29" fillId="4" borderId="0" applyNumberFormat="0" applyBorder="0" applyAlignment="0" applyProtection="0"/>
    <xf numFmtId="185" fontId="29" fillId="6" borderId="0" applyNumberFormat="0" applyBorder="0" applyAlignment="0" applyProtection="0"/>
    <xf numFmtId="185" fontId="29" fillId="6" borderId="0" applyNumberFormat="0" applyBorder="0" applyAlignment="0" applyProtection="0"/>
    <xf numFmtId="185" fontId="29" fillId="6" borderId="0" applyNumberFormat="0" applyBorder="0" applyAlignment="0" applyProtection="0"/>
    <xf numFmtId="0" fontId="30" fillId="30" borderId="1" applyNumberFormat="0" applyAlignment="0" applyProtection="0"/>
    <xf numFmtId="0" fontId="30" fillId="30" borderId="1" applyNumberFormat="0" applyAlignment="0" applyProtection="0"/>
    <xf numFmtId="185" fontId="56" fillId="31" borderId="1" applyNumberFormat="0" applyAlignment="0" applyProtection="0"/>
    <xf numFmtId="185" fontId="56" fillId="31" borderId="1" applyNumberFormat="0" applyAlignment="0" applyProtection="0"/>
    <xf numFmtId="185" fontId="56" fillId="31" borderId="1" applyNumberFormat="0" applyAlignment="0" applyProtection="0"/>
    <xf numFmtId="0" fontId="31" fillId="32" borderId="2" applyNumberFormat="0" applyAlignment="0" applyProtection="0"/>
    <xf numFmtId="0" fontId="31" fillId="25" borderId="2" applyNumberFormat="0" applyAlignment="0" applyProtection="0"/>
    <xf numFmtId="185" fontId="31" fillId="32" borderId="2" applyNumberFormat="0" applyAlignment="0" applyProtection="0"/>
    <xf numFmtId="185" fontId="31" fillId="32" borderId="2" applyNumberFormat="0" applyAlignment="0" applyProtection="0"/>
    <xf numFmtId="0" fontId="32" fillId="0" borderId="3" applyNumberFormat="0" applyFill="0" applyAlignment="0" applyProtection="0"/>
    <xf numFmtId="185" fontId="42" fillId="0" borderId="4" applyNumberFormat="0" applyFill="0" applyAlignment="0" applyProtection="0"/>
    <xf numFmtId="185" fontId="42" fillId="0" borderId="4" applyNumberFormat="0" applyFill="0" applyAlignment="0" applyProtection="0"/>
    <xf numFmtId="185" fontId="42" fillId="0" borderId="4" applyNumberFormat="0" applyFill="0" applyAlignment="0" applyProtection="0"/>
    <xf numFmtId="0" fontId="31" fillId="32" borderId="2" applyNumberFormat="0" applyAlignment="0" applyProtection="0"/>
    <xf numFmtId="182" fontId="24" fillId="0" borderId="0" applyFont="0" applyFill="0" applyBorder="0" applyAlignment="0" applyProtection="0"/>
    <xf numFmtId="182" fontId="24" fillId="0" borderId="0" applyFont="0" applyFill="0" applyBorder="0" applyAlignment="0" applyProtection="0"/>
    <xf numFmtId="182" fontId="24" fillId="0" borderId="0" applyFont="0" applyFill="0" applyBorder="0" applyAlignment="0" applyProtection="0"/>
    <xf numFmtId="186" fontId="24" fillId="0" borderId="0" applyFont="0" applyFill="0" applyBorder="0" applyAlignment="0" applyProtection="0"/>
    <xf numFmtId="178" fontId="24" fillId="0" borderId="0" applyFont="0" applyFill="0" applyBorder="0" applyAlignment="0" applyProtection="0"/>
    <xf numFmtId="171" fontId="24" fillId="0" borderId="0" applyFont="0" applyFill="0" applyBorder="0" applyAlignment="0" applyProtection="0"/>
    <xf numFmtId="0" fontId="24" fillId="0" borderId="0" applyFont="0" applyFill="0" applyBorder="0" applyAlignment="0" applyProtection="0"/>
    <xf numFmtId="43" fontId="24" fillId="0" borderId="0" applyFont="0" applyFill="0" applyBorder="0" applyAlignment="0" applyProtection="0"/>
    <xf numFmtId="181" fontId="24" fillId="0" borderId="0" applyFont="0" applyFill="0" applyBorder="0" applyAlignment="0" applyProtection="0"/>
    <xf numFmtId="0" fontId="24" fillId="0" borderId="0" applyFont="0" applyFill="0" applyBorder="0" applyAlignment="0" applyProtection="0"/>
    <xf numFmtId="181" fontId="24" fillId="0" borderId="0" applyFont="0" applyFill="0" applyBorder="0" applyAlignment="0" applyProtection="0"/>
    <xf numFmtId="167" fontId="19" fillId="0" borderId="0" applyFont="0" applyFill="0" applyBorder="0" applyAlignment="0" applyProtection="0"/>
    <xf numFmtId="174" fontId="24" fillId="0" borderId="0" applyFont="0" applyFill="0" applyBorder="0" applyAlignment="0" applyProtection="0"/>
    <xf numFmtId="167" fontId="19" fillId="0" borderId="0" applyFont="0" applyFill="0" applyBorder="0" applyAlignment="0" applyProtection="0"/>
    <xf numFmtId="43" fontId="24" fillId="0" borderId="0" applyFont="0" applyFill="0" applyBorder="0" applyAlignment="0" applyProtection="0"/>
    <xf numFmtId="167" fontId="19" fillId="0" borderId="0" applyFont="0" applyFill="0" applyBorder="0" applyAlignment="0" applyProtection="0"/>
    <xf numFmtId="180" fontId="24" fillId="0" borderId="0" applyFont="0" applyFill="0" applyBorder="0" applyAlignment="0" applyProtection="0"/>
    <xf numFmtId="182" fontId="24" fillId="0" borderId="0" applyFont="0" applyFill="0" applyBorder="0" applyAlignment="0" applyProtection="0"/>
    <xf numFmtId="182" fontId="24"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70" fontId="21" fillId="0" borderId="0" applyFont="0" applyFill="0" applyBorder="0" applyAlignment="0" applyProtection="0"/>
    <xf numFmtId="0" fontId="57" fillId="33" borderId="0" applyNumberFormat="0" applyBorder="0" applyAlignment="0" applyProtection="0"/>
    <xf numFmtId="0" fontId="57" fillId="34" borderId="0" applyNumberFormat="0" applyBorder="0" applyAlignment="0" applyProtection="0"/>
    <xf numFmtId="0" fontId="57" fillId="35" borderId="0" applyNumberFormat="0" applyBorder="0" applyAlignment="0" applyProtection="0"/>
    <xf numFmtId="0" fontId="33" fillId="0" borderId="0" applyNumberFormat="0" applyFill="0" applyBorder="0" applyAlignment="0" applyProtection="0"/>
    <xf numFmtId="185" fontId="58" fillId="0" borderId="0" applyNumberFormat="0" applyFill="0" applyBorder="0" applyAlignment="0" applyProtection="0"/>
    <xf numFmtId="185" fontId="58" fillId="0" borderId="0" applyNumberFormat="0" applyFill="0" applyBorder="0" applyAlignment="0" applyProtection="0"/>
    <xf numFmtId="185" fontId="58" fillId="0" borderId="0" applyNumberFormat="0" applyFill="0" applyBorder="0" applyAlignment="0" applyProtection="0"/>
    <xf numFmtId="0" fontId="34" fillId="33" borderId="0" applyNumberFormat="0" applyBorder="0" applyAlignment="0" applyProtection="0"/>
    <xf numFmtId="0" fontId="34" fillId="36" borderId="0" applyNumberFormat="0" applyBorder="0" applyAlignment="0" applyProtection="0"/>
    <xf numFmtId="0" fontId="34" fillId="35" borderId="0" applyNumberFormat="0" applyBorder="0" applyAlignment="0" applyProtection="0"/>
    <xf numFmtId="0" fontId="27" fillId="19"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7" fillId="21" borderId="0" applyNumberFormat="0" applyBorder="0" applyAlignment="0" applyProtection="0"/>
    <xf numFmtId="185" fontId="27" fillId="38" borderId="0" applyNumberFormat="0" applyBorder="0" applyAlignment="0" applyProtection="0"/>
    <xf numFmtId="185" fontId="27" fillId="38" borderId="0" applyNumberFormat="0" applyBorder="0" applyAlignment="0" applyProtection="0"/>
    <xf numFmtId="185" fontId="27" fillId="38" borderId="0" applyNumberFormat="0" applyBorder="0" applyAlignment="0" applyProtection="0"/>
    <xf numFmtId="0" fontId="27" fillId="23" borderId="0" applyNumberFormat="0" applyBorder="0" applyAlignment="0" applyProtection="0"/>
    <xf numFmtId="0" fontId="26" fillId="28"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7" fillId="39" borderId="0" applyNumberFormat="0" applyBorder="0" applyAlignment="0" applyProtection="0"/>
    <xf numFmtId="185" fontId="27" fillId="18" borderId="0" applyNumberFormat="0" applyBorder="0" applyAlignment="0" applyProtection="0"/>
    <xf numFmtId="185" fontId="27" fillId="18" borderId="0" applyNumberFormat="0" applyBorder="0" applyAlignment="0" applyProtection="0"/>
    <xf numFmtId="0" fontId="27" fillId="26" borderId="0" applyNumberFormat="0" applyBorder="0" applyAlignment="0" applyProtection="0"/>
    <xf numFmtId="0" fontId="26" fillId="28" borderId="0" applyNumberFormat="0" applyBorder="0" applyAlignment="0" applyProtection="0"/>
    <xf numFmtId="0" fontId="26" fillId="40" borderId="0" applyNumberFormat="0" applyBorder="0" applyAlignment="0" applyProtection="0"/>
    <xf numFmtId="0" fontId="27" fillId="24" borderId="0" applyNumberFormat="0" applyBorder="0" applyAlignment="0" applyProtection="0"/>
    <xf numFmtId="185" fontId="27" fillId="12" borderId="0" applyNumberFormat="0" applyBorder="0" applyAlignment="0" applyProtection="0"/>
    <xf numFmtId="185" fontId="27" fillId="12" borderId="0" applyNumberFormat="0" applyBorder="0" applyAlignment="0" applyProtection="0"/>
    <xf numFmtId="185" fontId="27" fillId="12" borderId="0" applyNumberFormat="0" applyBorder="0" applyAlignment="0" applyProtection="0"/>
    <xf numFmtId="0" fontId="27" fillId="15" borderId="0" applyNumberFormat="0" applyBorder="0" applyAlignment="0" applyProtection="0"/>
    <xf numFmtId="0" fontId="26" fillId="37" borderId="0" applyNumberFormat="0" applyBorder="0" applyAlignment="0" applyProtection="0"/>
    <xf numFmtId="0" fontId="26" fillId="24" borderId="0" applyNumberFormat="0" applyBorder="0" applyAlignment="0" applyProtection="0"/>
    <xf numFmtId="0" fontId="27" fillId="24" borderId="0" applyNumberFormat="0" applyBorder="0" applyAlignment="0" applyProtection="0"/>
    <xf numFmtId="185" fontId="27" fillId="41" borderId="0" applyNumberFormat="0" applyBorder="0" applyAlignment="0" applyProtection="0"/>
    <xf numFmtId="185" fontId="27" fillId="41" borderId="0" applyNumberFormat="0" applyBorder="0" applyAlignment="0" applyProtection="0"/>
    <xf numFmtId="185" fontId="27" fillId="41" borderId="0" applyNumberFormat="0" applyBorder="0" applyAlignment="0" applyProtection="0"/>
    <xf numFmtId="0" fontId="27" fillId="16" borderId="0" applyNumberFormat="0" applyBorder="0" applyAlignment="0" applyProtection="0"/>
    <xf numFmtId="0" fontId="26" fillId="22" borderId="0" applyNumberFormat="0" applyBorder="0" applyAlignment="0" applyProtection="0"/>
    <xf numFmtId="0" fontId="26" fillId="37" borderId="0" applyNumberFormat="0" applyBorder="0" applyAlignment="0" applyProtection="0"/>
    <xf numFmtId="0" fontId="27" fillId="21" borderId="0" applyNumberFormat="0" applyBorder="0" applyAlignment="0" applyProtection="0"/>
    <xf numFmtId="185" fontId="27" fillId="16" borderId="0" applyNumberFormat="0" applyBorder="0" applyAlignment="0" applyProtection="0"/>
    <xf numFmtId="185" fontId="27" fillId="16" borderId="0" applyNumberFormat="0" applyBorder="0" applyAlignment="0" applyProtection="0"/>
    <xf numFmtId="185" fontId="27" fillId="16" borderId="0" applyNumberFormat="0" applyBorder="0" applyAlignment="0" applyProtection="0"/>
    <xf numFmtId="0" fontId="35" fillId="42" borderId="0" applyNumberFormat="0" applyBorder="0" applyAlignment="0" applyProtection="0"/>
    <xf numFmtId="0" fontId="26" fillId="28" borderId="0" applyNumberFormat="0" applyBorder="0" applyAlignment="0" applyProtection="0"/>
    <xf numFmtId="0" fontId="26" fillId="20" borderId="0" applyNumberFormat="0" applyBorder="0" applyAlignment="0" applyProtection="0"/>
    <xf numFmtId="0" fontId="27" fillId="20" borderId="0" applyNumberFormat="0" applyBorder="0" applyAlignment="0" applyProtection="0"/>
    <xf numFmtId="185" fontId="27" fillId="23" borderId="0" applyNumberFormat="0" applyBorder="0" applyAlignment="0" applyProtection="0"/>
    <xf numFmtId="185" fontId="27" fillId="23" borderId="0" applyNumberFormat="0" applyBorder="0" applyAlignment="0" applyProtection="0"/>
    <xf numFmtId="185" fontId="27" fillId="23" borderId="0" applyNumberFormat="0" applyBorder="0" applyAlignment="0" applyProtection="0"/>
    <xf numFmtId="0" fontId="36" fillId="7" borderId="1" applyNumberFormat="0" applyAlignment="0" applyProtection="0"/>
    <xf numFmtId="185" fontId="36" fillId="13" borderId="1" applyNumberFormat="0" applyAlignment="0" applyProtection="0"/>
    <xf numFmtId="185" fontId="36" fillId="13" borderId="1" applyNumberFormat="0" applyAlignment="0" applyProtection="0"/>
    <xf numFmtId="185" fontId="36" fillId="13" borderId="1" applyNumberFormat="0" applyAlignment="0" applyProtection="0"/>
    <xf numFmtId="176" fontId="19"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176" fontId="24" fillId="0" borderId="0" applyFont="0" applyFill="0" applyBorder="0" applyAlignment="0" applyProtection="0"/>
    <xf numFmtId="44" fontId="24" fillId="0" borderId="0" applyFont="0" applyFill="0" applyBorder="0" applyAlignment="0" applyProtection="0"/>
    <xf numFmtId="188" fontId="68" fillId="0" borderId="0"/>
    <xf numFmtId="189" fontId="68" fillId="0" borderId="0"/>
    <xf numFmtId="0" fontId="37" fillId="0" borderId="0" applyNumberFormat="0" applyFill="0" applyBorder="0" applyAlignment="0" applyProtection="0"/>
    <xf numFmtId="190" fontId="59" fillId="0" borderId="0">
      <protection locked="0"/>
    </xf>
    <xf numFmtId="190" fontId="60" fillId="0" borderId="0">
      <protection locked="0"/>
    </xf>
    <xf numFmtId="190" fontId="60" fillId="0" borderId="0">
      <protection locked="0"/>
    </xf>
    <xf numFmtId="190" fontId="60" fillId="0" borderId="0">
      <protection locked="0"/>
    </xf>
    <xf numFmtId="190" fontId="60" fillId="0" borderId="0">
      <protection locked="0"/>
    </xf>
    <xf numFmtId="190" fontId="60" fillId="0" borderId="0">
      <protection locked="0"/>
    </xf>
    <xf numFmtId="190" fontId="60" fillId="0" borderId="0">
      <protection locked="0"/>
    </xf>
    <xf numFmtId="0" fontId="61" fillId="0" borderId="0" applyNumberFormat="0" applyFill="0" applyBorder="0" applyAlignment="0" applyProtection="0">
      <alignment vertical="top"/>
      <protection locked="0"/>
    </xf>
    <xf numFmtId="0" fontId="29" fillId="4" borderId="0" applyNumberFormat="0" applyBorder="0" applyAlignment="0" applyProtection="0"/>
    <xf numFmtId="0" fontId="38" fillId="0" borderId="5" applyNumberFormat="0" applyFill="0" applyAlignment="0" applyProtection="0"/>
    <xf numFmtId="0" fontId="39"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62" fillId="0" borderId="0" applyFill="0" applyBorder="0" applyProtection="0">
      <alignment horizontal="center" vertical="center"/>
      <protection locked="0"/>
    </xf>
    <xf numFmtId="0" fontId="63" fillId="0" borderId="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28" fillId="3" borderId="0" applyNumberFormat="0" applyBorder="0" applyAlignment="0" applyProtection="0"/>
    <xf numFmtId="185" fontId="28" fillId="5" borderId="0" applyNumberFormat="0" applyBorder="0" applyAlignment="0" applyProtection="0"/>
    <xf numFmtId="185" fontId="28" fillId="5" borderId="0" applyNumberFormat="0" applyBorder="0" applyAlignment="0" applyProtection="0"/>
    <xf numFmtId="185" fontId="28" fillId="5" borderId="0" applyNumberFormat="0" applyBorder="0" applyAlignment="0" applyProtection="0"/>
    <xf numFmtId="0" fontId="36" fillId="7" borderId="1" applyNumberFormat="0" applyAlignment="0" applyProtection="0"/>
    <xf numFmtId="0" fontId="32" fillId="0" borderId="3" applyNumberFormat="0" applyFill="0" applyAlignment="0" applyProtection="0"/>
    <xf numFmtId="41" fontId="26" fillId="0" borderId="0" applyFont="0" applyFill="0" applyBorder="0" applyAlignment="0" applyProtection="0"/>
    <xf numFmtId="41" fontId="65" fillId="0" borderId="0" applyFont="0" applyFill="0" applyBorder="0" applyAlignment="0" applyProtection="0"/>
    <xf numFmtId="0" fontId="24" fillId="0" borderId="0" applyFont="0" applyFill="0" applyBorder="0" applyAlignment="0" applyProtection="0"/>
    <xf numFmtId="40" fontId="52" fillId="0" borderId="0" applyFont="0" applyFill="0" applyBorder="0" applyAlignment="0" applyProtection="0"/>
    <xf numFmtId="40" fontId="52" fillId="0" borderId="0" applyFont="0" applyFill="0" applyBorder="0" applyAlignment="0" applyProtection="0"/>
    <xf numFmtId="40" fontId="52" fillId="0" borderId="0" applyFont="0" applyFill="0" applyBorder="0" applyAlignment="0" applyProtection="0"/>
    <xf numFmtId="43" fontId="24" fillId="0" borderId="0" applyFont="0" applyFill="0" applyBorder="0" applyAlignment="0" applyProtection="0"/>
    <xf numFmtId="43" fontId="53" fillId="0" borderId="0" applyFont="0" applyFill="0" applyBorder="0" applyAlignment="0" applyProtection="0"/>
    <xf numFmtId="40" fontId="21" fillId="0" borderId="0" applyFont="0" applyFill="0" applyBorder="0" applyAlignment="0" applyProtection="0"/>
    <xf numFmtId="191" fontId="24" fillId="0" borderId="0" applyFont="0" applyFill="0" applyBorder="0" applyAlignment="0" applyProtection="0"/>
    <xf numFmtId="43" fontId="24" fillId="0" borderId="0" applyFont="0" applyFill="0" applyBorder="0" applyAlignment="0" applyProtection="0"/>
    <xf numFmtId="191" fontId="2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77" fontId="24" fillId="0" borderId="0" applyFont="0" applyFill="0" applyBorder="0" applyAlignment="0" applyProtection="0"/>
    <xf numFmtId="43" fontId="24" fillId="0" borderId="0" applyFont="0" applyFill="0" applyBorder="0" applyAlignment="0" applyProtection="0"/>
    <xf numFmtId="177" fontId="24" fillId="0" borderId="0" applyFont="0" applyFill="0" applyBorder="0" applyAlignment="0" applyProtection="0"/>
    <xf numFmtId="168" fontId="24" fillId="0" borderId="0" applyFont="0" applyFill="0" applyBorder="0" applyAlignment="0" applyProtection="0"/>
    <xf numFmtId="192" fontId="24" fillId="0" borderId="0" applyFont="0" applyFill="0" applyBorder="0" applyAlignment="0" applyProtection="0"/>
    <xf numFmtId="43" fontId="69" fillId="0" borderId="0" applyFont="0" applyFill="0" applyBorder="0" applyAlignment="0" applyProtection="0"/>
    <xf numFmtId="168" fontId="24" fillId="0" borderId="0" applyFont="0" applyFill="0" applyBorder="0" applyAlignment="0" applyProtection="0"/>
    <xf numFmtId="43"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43" fontId="69" fillId="0" borderId="0" applyFont="0" applyFill="0" applyBorder="0" applyAlignment="0" applyProtection="0"/>
    <xf numFmtId="167" fontId="24" fillId="0" borderId="0" applyFont="0" applyFill="0" applyBorder="0" applyAlignment="0" applyProtection="0"/>
    <xf numFmtId="43" fontId="24" fillId="0" borderId="0" applyFont="0" applyFill="0" applyBorder="0" applyAlignment="0" applyProtection="0"/>
    <xf numFmtId="179" fontId="24"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40" fontId="52" fillId="0" borderId="0" applyFont="0" applyFill="0" applyBorder="0" applyAlignment="0" applyProtection="0"/>
    <xf numFmtId="183" fontId="24" fillId="0" borderId="0" applyFont="0" applyFill="0" applyBorder="0" applyAlignment="0" applyProtection="0"/>
    <xf numFmtId="0" fontId="24" fillId="0" borderId="0" applyFill="0" applyBorder="0" applyAlignment="0" applyProtection="0"/>
    <xf numFmtId="179" fontId="24"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70"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93" fontId="24" fillId="0" borderId="0" applyFont="0" applyFill="0" applyBorder="0" applyAlignment="0" applyProtection="0"/>
    <xf numFmtId="43" fontId="24" fillId="0" borderId="0" applyFont="0" applyFill="0" applyBorder="0" applyAlignment="0" applyProtection="0"/>
    <xf numFmtId="193" fontId="24" fillId="0" borderId="0" applyFont="0" applyFill="0" applyBorder="0" applyAlignment="0" applyProtection="0"/>
    <xf numFmtId="0" fontId="24" fillId="0" borderId="0" applyFont="0" applyFill="0" applyBorder="0" applyAlignment="0" applyProtection="0"/>
    <xf numFmtId="167" fontId="24" fillId="0" borderId="0" applyFont="0" applyFill="0" applyBorder="0" applyAlignment="0" applyProtection="0"/>
    <xf numFmtId="0" fontId="24" fillId="0" borderId="0" applyFont="0" applyFill="0" applyBorder="0" applyAlignment="0" applyProtection="0"/>
    <xf numFmtId="43" fontId="24" fillId="0" borderId="0" applyFont="0" applyFill="0" applyBorder="0" applyAlignment="0" applyProtection="0"/>
    <xf numFmtId="178"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7" fontId="24" fillId="0" borderId="0" applyFont="0" applyFill="0" applyBorder="0" applyAlignment="0" applyProtection="0"/>
    <xf numFmtId="194"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69" fontId="24" fillId="0" borderId="0" applyFont="0" applyFill="0" applyBorder="0" applyAlignment="0" applyProtection="0"/>
    <xf numFmtId="0" fontId="24" fillId="0" borderId="0" applyFont="0" applyFill="0" applyBorder="0" applyAlignment="0" applyProtection="0"/>
    <xf numFmtId="196" fontId="21" fillId="0" borderId="0" applyFont="0" applyFill="0" applyBorder="0" applyAlignment="0" applyProtection="0"/>
    <xf numFmtId="196" fontId="21" fillId="0" borderId="0" applyFont="0" applyFill="0" applyBorder="0" applyAlignment="0" applyProtection="0"/>
    <xf numFmtId="0" fontId="24" fillId="0" borderId="0" applyFill="0" applyBorder="0" applyAlignment="0" applyProtection="0"/>
    <xf numFmtId="177"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7"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170" fontId="52" fillId="0" borderId="0" applyFont="0" applyFill="0" applyBorder="0" applyAlignment="0" applyProtection="0"/>
    <xf numFmtId="170" fontId="52" fillId="0" borderId="0" applyFont="0" applyFill="0" applyBorder="0" applyAlignment="0" applyProtection="0"/>
    <xf numFmtId="44" fontId="53" fillId="0" borderId="0" applyFont="0" applyFill="0" applyBorder="0" applyAlignment="0" applyProtection="0"/>
    <xf numFmtId="0" fontId="40" fillId="13" borderId="0" applyNumberFormat="0" applyBorder="0" applyAlignment="0" applyProtection="0"/>
    <xf numFmtId="0" fontId="40" fillId="13" borderId="0" applyNumberFormat="0" applyBorder="0" applyAlignment="0" applyProtection="0"/>
    <xf numFmtId="185" fontId="66" fillId="13" borderId="0" applyNumberFormat="0" applyBorder="0" applyAlignment="0" applyProtection="0"/>
    <xf numFmtId="185" fontId="66" fillId="13" borderId="0" applyNumberFormat="0" applyBorder="0" applyAlignment="0" applyProtection="0"/>
    <xf numFmtId="0" fontId="23" fillId="0" borderId="0"/>
    <xf numFmtId="172" fontId="22" fillId="0" borderId="0"/>
    <xf numFmtId="0" fontId="70" fillId="0" borderId="0"/>
    <xf numFmtId="0" fontId="24" fillId="0" borderId="0"/>
    <xf numFmtId="0" fontId="24" fillId="0" borderId="0"/>
    <xf numFmtId="184" fontId="53" fillId="0" borderId="0"/>
    <xf numFmtId="0" fontId="21" fillId="0" borderId="0"/>
    <xf numFmtId="0" fontId="21" fillId="0" borderId="0"/>
    <xf numFmtId="0" fontId="21" fillId="0" borderId="0"/>
    <xf numFmtId="0" fontId="53" fillId="0" borderId="0"/>
    <xf numFmtId="0" fontId="21" fillId="0" borderId="0"/>
    <xf numFmtId="0" fontId="21" fillId="0" borderId="0"/>
    <xf numFmtId="0" fontId="21" fillId="0" borderId="0"/>
    <xf numFmtId="0" fontId="21" fillId="0" borderId="0"/>
    <xf numFmtId="0" fontId="21" fillId="0" borderId="0"/>
    <xf numFmtId="0" fontId="24" fillId="0" borderId="0"/>
    <xf numFmtId="0" fontId="24" fillId="0" borderId="0"/>
    <xf numFmtId="0" fontId="52" fillId="0" borderId="0"/>
    <xf numFmtId="0" fontId="69" fillId="0" borderId="0"/>
    <xf numFmtId="0" fontId="21" fillId="0" borderId="0"/>
    <xf numFmtId="0" fontId="24" fillId="0" borderId="0"/>
    <xf numFmtId="0" fontId="24" fillId="0" borderId="0"/>
    <xf numFmtId="0" fontId="21" fillId="0" borderId="0"/>
    <xf numFmtId="0" fontId="21" fillId="0" borderId="0"/>
    <xf numFmtId="0" fontId="24" fillId="0" borderId="0"/>
    <xf numFmtId="0" fontId="24" fillId="0" borderId="0"/>
    <xf numFmtId="0" fontId="24" fillId="0" borderId="0"/>
    <xf numFmtId="0" fontId="24" fillId="0" borderId="0"/>
    <xf numFmtId="185" fontId="69" fillId="0" borderId="0"/>
    <xf numFmtId="185" fontId="24" fillId="0" borderId="0"/>
    <xf numFmtId="0" fontId="24" fillId="0" borderId="0"/>
    <xf numFmtId="0" fontId="24" fillId="0" borderId="0"/>
    <xf numFmtId="0" fontId="21" fillId="0" borderId="0"/>
    <xf numFmtId="0" fontId="24" fillId="0" borderId="0"/>
    <xf numFmtId="0" fontId="69" fillId="0" borderId="0"/>
    <xf numFmtId="0" fontId="24" fillId="0" borderId="0"/>
    <xf numFmtId="0" fontId="24" fillId="0" borderId="0"/>
    <xf numFmtId="0" fontId="52" fillId="0" borderId="0"/>
    <xf numFmtId="0" fontId="24" fillId="0" borderId="0"/>
    <xf numFmtId="0" fontId="24" fillId="0" borderId="0"/>
    <xf numFmtId="0" fontId="21" fillId="0" borderId="0"/>
    <xf numFmtId="0" fontId="69" fillId="0" borderId="0"/>
    <xf numFmtId="0" fontId="69" fillId="0" borderId="0"/>
    <xf numFmtId="0" fontId="24" fillId="0" borderId="0"/>
    <xf numFmtId="0" fontId="69" fillId="0" borderId="0"/>
    <xf numFmtId="185" fontId="21" fillId="0" borderId="0"/>
    <xf numFmtId="185" fontId="21" fillId="0" borderId="0"/>
    <xf numFmtId="185" fontId="21" fillId="0" borderId="0"/>
    <xf numFmtId="185" fontId="21" fillId="0" borderId="0"/>
    <xf numFmtId="185" fontId="21" fillId="0" borderId="0"/>
    <xf numFmtId="0" fontId="21" fillId="0" borderId="0"/>
    <xf numFmtId="0" fontId="69"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0" fontId="52" fillId="0" borderId="0"/>
    <xf numFmtId="185" fontId="21" fillId="0" borderId="0"/>
    <xf numFmtId="185" fontId="21" fillId="0" borderId="0"/>
    <xf numFmtId="185" fontId="21" fillId="0" borderId="0"/>
    <xf numFmtId="185" fontId="21" fillId="0" borderId="0"/>
    <xf numFmtId="185" fontId="21" fillId="0" borderId="0"/>
    <xf numFmtId="0" fontId="24" fillId="0" borderId="0"/>
    <xf numFmtId="0" fontId="24" fillId="0" borderId="0"/>
    <xf numFmtId="0" fontId="52"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0" fontId="70" fillId="0" borderId="0"/>
    <xf numFmtId="0" fontId="52" fillId="0" borderId="0"/>
    <xf numFmtId="0" fontId="70" fillId="0" borderId="0"/>
    <xf numFmtId="0" fontId="24" fillId="0" borderId="0"/>
    <xf numFmtId="0" fontId="21" fillId="0" borderId="0"/>
    <xf numFmtId="0" fontId="52" fillId="0" borderId="0"/>
    <xf numFmtId="0" fontId="52" fillId="0" borderId="0"/>
    <xf numFmtId="0" fontId="19" fillId="10" borderId="8" applyNumberFormat="0" applyFont="0" applyAlignment="0" applyProtection="0"/>
    <xf numFmtId="185" fontId="21" fillId="10" borderId="8" applyNumberFormat="0" applyFont="0" applyAlignment="0" applyProtection="0"/>
    <xf numFmtId="185" fontId="21" fillId="10" borderId="8" applyNumberFormat="0" applyFont="0" applyAlignment="0" applyProtection="0"/>
    <xf numFmtId="185" fontId="21" fillId="10" borderId="8" applyNumberFormat="0" applyFont="0" applyAlignment="0" applyProtection="0"/>
    <xf numFmtId="0" fontId="19" fillId="10" borderId="8" applyNumberFormat="0" applyFont="0" applyAlignment="0" applyProtection="0"/>
    <xf numFmtId="0" fontId="41" fillId="30" borderId="9" applyNumberFormat="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5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1"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4" fillId="0" borderId="0" applyFont="0" applyFill="0" applyBorder="0" applyAlignment="0" applyProtection="0"/>
    <xf numFmtId="9" fontId="5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5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9" fillId="0" borderId="0" applyFont="0" applyFill="0" applyBorder="0" applyAlignment="0" applyProtection="0"/>
    <xf numFmtId="0" fontId="41" fillId="30" borderId="9" applyNumberFormat="0" applyAlignment="0" applyProtection="0"/>
    <xf numFmtId="185" fontId="41" fillId="31" borderId="9" applyNumberFormat="0" applyAlignment="0" applyProtection="0"/>
    <xf numFmtId="185" fontId="41" fillId="31" borderId="9" applyNumberFormat="0" applyAlignment="0" applyProtection="0"/>
    <xf numFmtId="185" fontId="41" fillId="31" borderId="9" applyNumberFormat="0" applyAlignment="0" applyProtection="0"/>
    <xf numFmtId="0" fontId="45" fillId="0" borderId="0" applyNumberFormat="0" applyFill="0" applyBorder="0" applyAlignment="0" applyProtection="0"/>
    <xf numFmtId="0" fontId="42" fillId="0" borderId="0" applyNumberFormat="0" applyFill="0" applyBorder="0" applyAlignment="0" applyProtection="0"/>
    <xf numFmtId="185" fontId="42" fillId="0" borderId="0" applyNumberFormat="0" applyFill="0" applyBorder="0" applyAlignment="0" applyProtection="0"/>
    <xf numFmtId="185" fontId="42" fillId="0" borderId="0" applyNumberFormat="0" applyFill="0" applyBorder="0" applyAlignment="0" applyProtection="0"/>
    <xf numFmtId="185" fontId="42" fillId="0" borderId="0" applyNumberFormat="0" applyFill="0" applyBorder="0" applyAlignment="0" applyProtection="0"/>
    <xf numFmtId="0" fontId="37" fillId="0" borderId="0" applyNumberFormat="0" applyFill="0" applyBorder="0" applyAlignment="0" applyProtection="0"/>
    <xf numFmtId="185" fontId="37" fillId="0" borderId="0" applyNumberFormat="0" applyFill="0" applyBorder="0" applyAlignment="0" applyProtection="0"/>
    <xf numFmtId="185" fontId="37" fillId="0" borderId="0" applyNumberFormat="0" applyFill="0" applyBorder="0" applyAlignment="0" applyProtection="0"/>
    <xf numFmtId="185" fontId="37"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10" applyNumberFormat="0" applyFill="0" applyAlignment="0" applyProtection="0"/>
    <xf numFmtId="185" fontId="44" fillId="0" borderId="11" applyNumberFormat="0" applyFill="0" applyAlignment="0" applyProtection="0"/>
    <xf numFmtId="185" fontId="44" fillId="0" borderId="11" applyNumberFormat="0" applyFill="0" applyAlignment="0" applyProtection="0"/>
    <xf numFmtId="185" fontId="44" fillId="0" borderId="11" applyNumberFormat="0" applyFill="0" applyAlignment="0" applyProtection="0"/>
    <xf numFmtId="0" fontId="39" fillId="0" borderId="6" applyNumberFormat="0" applyFill="0" applyAlignment="0" applyProtection="0"/>
    <xf numFmtId="185" fontId="67" fillId="0" borderId="12" applyNumberFormat="0" applyFill="0" applyAlignment="0" applyProtection="0"/>
    <xf numFmtId="185" fontId="67" fillId="0" borderId="12" applyNumberFormat="0" applyFill="0" applyAlignment="0" applyProtection="0"/>
    <xf numFmtId="185" fontId="67" fillId="0" borderId="12" applyNumberFormat="0" applyFill="0" applyAlignment="0" applyProtection="0"/>
    <xf numFmtId="0" fontId="33" fillId="0" borderId="7" applyNumberFormat="0" applyFill="0" applyAlignment="0" applyProtection="0"/>
    <xf numFmtId="185" fontId="58" fillId="0" borderId="13" applyNumberFormat="0" applyFill="0" applyAlignment="0" applyProtection="0"/>
    <xf numFmtId="185" fontId="58" fillId="0" borderId="13" applyNumberFormat="0" applyFill="0" applyAlignment="0" applyProtection="0"/>
    <xf numFmtId="185" fontId="58" fillId="0" borderId="13" applyNumberFormat="0" applyFill="0" applyAlignment="0" applyProtection="0"/>
    <xf numFmtId="185" fontId="45" fillId="0" borderId="0" applyNumberFormat="0" applyFill="0" applyBorder="0" applyAlignment="0" applyProtection="0"/>
    <xf numFmtId="185" fontId="45" fillId="0" borderId="0" applyNumberFormat="0" applyFill="0" applyBorder="0" applyAlignment="0" applyProtection="0"/>
    <xf numFmtId="185" fontId="45" fillId="0" borderId="0" applyNumberFormat="0" applyFill="0" applyBorder="0" applyAlignment="0" applyProtection="0"/>
    <xf numFmtId="0" fontId="45" fillId="0" borderId="0" applyNumberFormat="0" applyFill="0" applyBorder="0" applyAlignment="0" applyProtection="0"/>
    <xf numFmtId="0" fontId="34" fillId="0" borderId="14" applyNumberFormat="0" applyFill="0" applyAlignment="0" applyProtection="0"/>
    <xf numFmtId="0" fontId="34" fillId="0" borderId="14"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97" fontId="24" fillId="0" borderId="0" applyFont="0" applyFill="0" applyBorder="0" applyAlignment="0" applyProtection="0"/>
    <xf numFmtId="0" fontId="42" fillId="0" borderId="0" applyNumberFormat="0" applyFill="0" applyBorder="0" applyAlignment="0" applyProtection="0"/>
    <xf numFmtId="0" fontId="21" fillId="0" borderId="0"/>
    <xf numFmtId="0" fontId="19" fillId="0" borderId="0"/>
    <xf numFmtId="43" fontId="19" fillId="0" borderId="0" applyFont="0" applyFill="0" applyBorder="0" applyAlignment="0" applyProtection="0"/>
    <xf numFmtId="40" fontId="21" fillId="0" borderId="0" applyFont="0" applyFill="0" applyBorder="0" applyAlignment="0" applyProtection="0"/>
    <xf numFmtId="0" fontId="19" fillId="0" borderId="0"/>
    <xf numFmtId="0" fontId="19" fillId="0" borderId="0"/>
    <xf numFmtId="0" fontId="19" fillId="0" borderId="0"/>
    <xf numFmtId="0" fontId="21" fillId="0" borderId="0"/>
    <xf numFmtId="43" fontId="19" fillId="0" borderId="0" applyFont="0" applyFill="0" applyBorder="0" applyAlignment="0" applyProtection="0"/>
    <xf numFmtId="0" fontId="19" fillId="0" borderId="0"/>
    <xf numFmtId="0" fontId="21" fillId="0" borderId="0"/>
    <xf numFmtId="0" fontId="19" fillId="0" borderId="0"/>
    <xf numFmtId="0" fontId="18" fillId="0" borderId="0"/>
    <xf numFmtId="0" fontId="19" fillId="0" borderId="0"/>
    <xf numFmtId="0" fontId="17" fillId="0" borderId="0"/>
    <xf numFmtId="43" fontId="19" fillId="0" borderId="0" applyFont="0" applyFill="0" applyBorder="0" applyAlignment="0" applyProtection="0"/>
    <xf numFmtId="0" fontId="19" fillId="0" borderId="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1"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2" borderId="0" applyNumberFormat="0" applyBorder="0" applyAlignment="0" applyProtection="0"/>
    <xf numFmtId="167" fontId="17" fillId="0" borderId="0" applyFont="0" applyFill="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28"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40" borderId="0" applyNumberFormat="0" applyBorder="0" applyAlignment="0" applyProtection="0"/>
    <xf numFmtId="0" fontId="26" fillId="37" borderId="0" applyNumberFormat="0" applyBorder="0" applyAlignment="0" applyProtection="0"/>
    <xf numFmtId="0" fontId="26" fillId="24" borderId="0" applyNumberFormat="0" applyBorder="0" applyAlignment="0" applyProtection="0"/>
    <xf numFmtId="0" fontId="26" fillId="22" borderId="0" applyNumberFormat="0" applyBorder="0" applyAlignment="0" applyProtection="0"/>
    <xf numFmtId="0" fontId="26" fillId="37" borderId="0" applyNumberFormat="0" applyBorder="0" applyAlignment="0" applyProtection="0"/>
    <xf numFmtId="0" fontId="26" fillId="28" borderId="0" applyNumberFormat="0" applyBorder="0" applyAlignment="0" applyProtection="0"/>
    <xf numFmtId="0" fontId="26" fillId="20" borderId="0" applyNumberFormat="0" applyBorder="0" applyAlignment="0" applyProtection="0"/>
    <xf numFmtId="166" fontId="19" fillId="0" borderId="0" applyFont="0" applyFill="0" applyBorder="0" applyAlignment="0" applyProtection="0"/>
    <xf numFmtId="166" fontId="19" fillId="0" borderId="0" applyFont="0" applyFill="0" applyBorder="0" applyAlignment="0" applyProtection="0"/>
    <xf numFmtId="0" fontId="74" fillId="0" borderId="0" applyNumberFormat="0" applyFill="0" applyBorder="0" applyAlignment="0" applyProtection="0">
      <alignment vertical="top"/>
      <protection locked="0"/>
    </xf>
    <xf numFmtId="165" fontId="26" fillId="0" borderId="0" applyFont="0" applyFill="0" applyBorder="0" applyAlignment="0" applyProtection="0"/>
    <xf numFmtId="165" fontId="65" fillId="0" borderId="0" applyFont="0" applyFill="0" applyBorder="0" applyAlignment="0" applyProtection="0"/>
    <xf numFmtId="178" fontId="19"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9" fillId="0" borderId="0" applyFont="0" applyFill="0" applyBorder="0" applyAlignment="0" applyProtection="0"/>
    <xf numFmtId="40" fontId="2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53"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19" fillId="0" borderId="0"/>
    <xf numFmtId="0" fontId="19" fillId="0" borderId="0"/>
    <xf numFmtId="0" fontId="19" fillId="0" borderId="0"/>
    <xf numFmtId="0" fontId="19" fillId="0" borderId="0"/>
    <xf numFmtId="0" fontId="19" fillId="0" borderId="0"/>
    <xf numFmtId="0" fontId="17" fillId="0" borderId="0"/>
    <xf numFmtId="0" fontId="19" fillId="0" borderId="0"/>
    <xf numFmtId="0" fontId="16" fillId="0" borderId="0"/>
    <xf numFmtId="181" fontId="19" fillId="0" borderId="0" applyFont="0" applyFill="0" applyBorder="0" applyAlignment="0" applyProtection="0"/>
    <xf numFmtId="43" fontId="16" fillId="0" borderId="0" applyFont="0" applyFill="0" applyBorder="0" applyAlignment="0" applyProtection="0"/>
    <xf numFmtId="0" fontId="19" fillId="0" borderId="0"/>
    <xf numFmtId="43" fontId="19" fillId="0" borderId="0" applyFont="0" applyFill="0" applyBorder="0" applyAlignment="0" applyProtection="0"/>
    <xf numFmtId="186" fontId="19" fillId="0" borderId="0" applyFont="0" applyFill="0" applyBorder="0" applyAlignment="0" applyProtection="0"/>
    <xf numFmtId="0" fontId="19" fillId="0" borderId="0"/>
    <xf numFmtId="178" fontId="19" fillId="0" borderId="0" applyFont="0" applyFill="0" applyBorder="0" applyAlignment="0" applyProtection="0"/>
    <xf numFmtId="0" fontId="21" fillId="0" borderId="0"/>
    <xf numFmtId="186" fontId="19" fillId="0" borderId="0" applyFont="0" applyFill="0" applyBorder="0" applyAlignment="0" applyProtection="0"/>
    <xf numFmtId="0" fontId="21" fillId="0" borderId="0"/>
    <xf numFmtId="171" fontId="16" fillId="0" borderId="0" applyFont="0" applyFill="0" applyBorder="0" applyAlignment="0" applyProtection="0"/>
    <xf numFmtId="181" fontId="19" fillId="0" borderId="0" applyFont="0" applyFill="0" applyBorder="0" applyAlignment="0" applyProtection="0"/>
    <xf numFmtId="0" fontId="21" fillId="0" borderId="0"/>
    <xf numFmtId="174" fontId="16" fillId="0" borderId="0" applyFont="0" applyFill="0" applyBorder="0" applyAlignment="0" applyProtection="0"/>
    <xf numFmtId="9" fontId="16" fillId="0" borderId="0" applyFont="0" applyFill="0" applyBorder="0" applyAlignment="0" applyProtection="0"/>
    <xf numFmtId="0" fontId="19" fillId="0" borderId="0"/>
    <xf numFmtId="0" fontId="19" fillId="0" borderId="0"/>
    <xf numFmtId="40" fontId="21" fillId="0" borderId="0" applyFont="0" applyFill="0" applyBorder="0" applyAlignment="0" applyProtection="0"/>
    <xf numFmtId="43"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82" fontId="19" fillId="0" borderId="0" applyFont="0" applyFill="0" applyBorder="0" applyAlignment="0" applyProtection="0"/>
    <xf numFmtId="43" fontId="19" fillId="0" borderId="0" applyFont="0" applyFill="0" applyBorder="0" applyAlignment="0" applyProtection="0"/>
    <xf numFmtId="40" fontId="21" fillId="0" borderId="0" applyFont="0" applyFill="0" applyBorder="0" applyAlignment="0" applyProtection="0"/>
    <xf numFmtId="0" fontId="19" fillId="0" borderId="0" applyFont="0" applyFill="0" applyBorder="0" applyAlignment="0" applyProtection="0"/>
    <xf numFmtId="194"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0" fontId="19" fillId="0" borderId="0"/>
    <xf numFmtId="0" fontId="16" fillId="0" borderId="0"/>
    <xf numFmtId="0" fontId="19" fillId="0" borderId="0"/>
    <xf numFmtId="0" fontId="21" fillId="0" borderId="0"/>
    <xf numFmtId="0" fontId="19" fillId="0" borderId="0"/>
    <xf numFmtId="0" fontId="16" fillId="0" borderId="0"/>
    <xf numFmtId="0" fontId="19" fillId="0" borderId="0"/>
    <xf numFmtId="9" fontId="21" fillId="0" borderId="0" applyFont="0" applyFill="0" applyBorder="0" applyAlignment="0" applyProtection="0"/>
    <xf numFmtId="9" fontId="19" fillId="0" borderId="0" applyFont="0" applyFill="0" applyBorder="0" applyAlignment="0" applyProtection="0"/>
    <xf numFmtId="0" fontId="19" fillId="0" borderId="0"/>
    <xf numFmtId="0" fontId="21" fillId="0" borderId="0"/>
    <xf numFmtId="0" fontId="19" fillId="0" borderId="0"/>
    <xf numFmtId="174" fontId="19" fillId="0" borderId="0" applyFont="0" applyFill="0" applyBorder="0" applyAlignment="0" applyProtection="0"/>
    <xf numFmtId="175" fontId="19" fillId="0" borderId="0" applyFont="0" applyFill="0" applyBorder="0" applyAlignment="0" applyProtection="0"/>
    <xf numFmtId="43" fontId="19" fillId="0" borderId="0" applyFont="0" applyFill="0" applyBorder="0" applyAlignment="0" applyProtection="0"/>
    <xf numFmtId="43" fontId="15"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0" fontId="23" fillId="0" borderId="0"/>
    <xf numFmtId="0" fontId="19" fillId="0" borderId="0"/>
    <xf numFmtId="174" fontId="19" fillId="0" borderId="0" applyFont="0" applyFill="0" applyBorder="0" applyAlignment="0" applyProtection="0"/>
    <xf numFmtId="175" fontId="19" fillId="0" borderId="0" applyFont="0" applyFill="0" applyBorder="0" applyAlignment="0" applyProtection="0"/>
    <xf numFmtId="0" fontId="70" fillId="0" borderId="0"/>
    <xf numFmtId="201" fontId="19" fillId="0" borderId="0" applyFont="0" applyFill="0" applyBorder="0" applyAlignment="0" applyProtection="0"/>
    <xf numFmtId="0" fontId="14" fillId="0" borderId="0"/>
    <xf numFmtId="169" fontId="14" fillId="0" borderId="0" applyFont="0" applyFill="0" applyBorder="0" applyAlignment="0" applyProtection="0"/>
    <xf numFmtId="0" fontId="13" fillId="0" borderId="0"/>
    <xf numFmtId="171" fontId="19" fillId="0" borderId="0" applyFont="0" applyFill="0" applyBorder="0" applyAlignment="0" applyProtection="0"/>
    <xf numFmtId="0" fontId="21" fillId="0" borderId="0"/>
    <xf numFmtId="9" fontId="13" fillId="0" borderId="0" applyFont="0" applyFill="0" applyBorder="0" applyAlignment="0" applyProtection="0"/>
    <xf numFmtId="172" fontId="70" fillId="0" borderId="0" applyFont="0" applyFill="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185" fontId="26" fillId="8" borderId="0" applyNumberFormat="0" applyBorder="0" applyAlignment="0" applyProtection="0"/>
    <xf numFmtId="185" fontId="26" fillId="8" borderId="0" applyNumberFormat="0" applyBorder="0" applyAlignment="0" applyProtection="0"/>
    <xf numFmtId="185" fontId="26" fillId="8" borderId="0" applyNumberFormat="0" applyBorder="0" applyAlignment="0" applyProtection="0"/>
    <xf numFmtId="185" fontId="26" fillId="8" borderId="0" applyNumberFormat="0" applyBorder="0" applyAlignment="0" applyProtection="0"/>
    <xf numFmtId="185" fontId="26" fillId="8" borderId="0" applyNumberFormat="0" applyBorder="0" applyAlignment="0" applyProtection="0"/>
    <xf numFmtId="185" fontId="26" fillId="8" borderId="0" applyNumberFormat="0" applyBorder="0" applyAlignment="0" applyProtection="0"/>
    <xf numFmtId="185" fontId="26" fillId="9" borderId="0" applyNumberFormat="0" applyBorder="0" applyAlignment="0" applyProtection="0"/>
    <xf numFmtId="185" fontId="26" fillId="9" borderId="0" applyNumberFormat="0" applyBorder="0" applyAlignment="0" applyProtection="0"/>
    <xf numFmtId="185" fontId="26" fillId="9" borderId="0" applyNumberFormat="0" applyBorder="0" applyAlignment="0" applyProtection="0"/>
    <xf numFmtId="185" fontId="26" fillId="9" borderId="0" applyNumberFormat="0" applyBorder="0" applyAlignment="0" applyProtection="0"/>
    <xf numFmtId="185" fontId="26" fillId="9" borderId="0" applyNumberFormat="0" applyBorder="0" applyAlignment="0" applyProtection="0"/>
    <xf numFmtId="185" fontId="26" fillId="9" borderId="0" applyNumberFormat="0" applyBorder="0" applyAlignment="0" applyProtection="0"/>
    <xf numFmtId="185" fontId="26" fillId="10" borderId="0" applyNumberFormat="0" applyBorder="0" applyAlignment="0" applyProtection="0"/>
    <xf numFmtId="185" fontId="26" fillId="10" borderId="0" applyNumberFormat="0" applyBorder="0" applyAlignment="0" applyProtection="0"/>
    <xf numFmtId="185" fontId="26" fillId="10" borderId="0" applyNumberFormat="0" applyBorder="0" applyAlignment="0" applyProtection="0"/>
    <xf numFmtId="185" fontId="26" fillId="10" borderId="0" applyNumberFormat="0" applyBorder="0" applyAlignment="0" applyProtection="0"/>
    <xf numFmtId="185" fontId="26" fillId="10" borderId="0" applyNumberFormat="0" applyBorder="0" applyAlignment="0" applyProtection="0"/>
    <xf numFmtId="185" fontId="26" fillId="10" borderId="0" applyNumberFormat="0" applyBorder="0" applyAlignment="0" applyProtection="0"/>
    <xf numFmtId="185" fontId="26" fillId="7" borderId="0" applyNumberFormat="0" applyBorder="0" applyAlignment="0" applyProtection="0"/>
    <xf numFmtId="185" fontId="26" fillId="7" borderId="0" applyNumberFormat="0" applyBorder="0" applyAlignment="0" applyProtection="0"/>
    <xf numFmtId="185" fontId="26" fillId="7" borderId="0" applyNumberFormat="0" applyBorder="0" applyAlignment="0" applyProtection="0"/>
    <xf numFmtId="185" fontId="26" fillId="7" borderId="0" applyNumberFormat="0" applyBorder="0" applyAlignment="0" applyProtection="0"/>
    <xf numFmtId="185" fontId="26" fillId="7" borderId="0" applyNumberFormat="0" applyBorder="0" applyAlignment="0" applyProtection="0"/>
    <xf numFmtId="185" fontId="26" fillId="7" borderId="0" applyNumberFormat="0" applyBorder="0" applyAlignment="0" applyProtection="0"/>
    <xf numFmtId="185" fontId="26" fillId="6" borderId="0" applyNumberFormat="0" applyBorder="0" applyAlignment="0" applyProtection="0"/>
    <xf numFmtId="185" fontId="26" fillId="6" borderId="0" applyNumberFormat="0" applyBorder="0" applyAlignment="0" applyProtection="0"/>
    <xf numFmtId="185" fontId="26" fillId="6" borderId="0" applyNumberFormat="0" applyBorder="0" applyAlignment="0" applyProtection="0"/>
    <xf numFmtId="185" fontId="26" fillId="6" borderId="0" applyNumberFormat="0" applyBorder="0" applyAlignment="0" applyProtection="0"/>
    <xf numFmtId="185" fontId="26" fillId="6" borderId="0" applyNumberFormat="0" applyBorder="0" applyAlignment="0" applyProtection="0"/>
    <xf numFmtId="185" fontId="26" fillId="6" borderId="0" applyNumberFormat="0" applyBorder="0" applyAlignment="0" applyProtection="0"/>
    <xf numFmtId="185" fontId="26" fillId="10" borderId="0" applyNumberFormat="0" applyBorder="0" applyAlignment="0" applyProtection="0"/>
    <xf numFmtId="185" fontId="26" fillId="10" borderId="0" applyNumberFormat="0" applyBorder="0" applyAlignment="0" applyProtection="0"/>
    <xf numFmtId="185" fontId="26" fillId="10" borderId="0" applyNumberFormat="0" applyBorder="0" applyAlignment="0" applyProtection="0"/>
    <xf numFmtId="185" fontId="26" fillId="10" borderId="0" applyNumberFormat="0" applyBorder="0" applyAlignment="0" applyProtection="0"/>
    <xf numFmtId="185" fontId="26" fillId="10" borderId="0" applyNumberFormat="0" applyBorder="0" applyAlignment="0" applyProtection="0"/>
    <xf numFmtId="185" fontId="26" fillId="10"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1"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2" borderId="0" applyNumberFormat="0" applyBorder="0" applyAlignment="0" applyProtection="0"/>
    <xf numFmtId="185" fontId="26" fillId="6" borderId="0" applyNumberFormat="0" applyBorder="0" applyAlignment="0" applyProtection="0"/>
    <xf numFmtId="185" fontId="26" fillId="6" borderId="0" applyNumberFormat="0" applyBorder="0" applyAlignment="0" applyProtection="0"/>
    <xf numFmtId="185" fontId="26" fillId="6" borderId="0" applyNumberFormat="0" applyBorder="0" applyAlignment="0" applyProtection="0"/>
    <xf numFmtId="185" fontId="26" fillId="6" borderId="0" applyNumberFormat="0" applyBorder="0" applyAlignment="0" applyProtection="0"/>
    <xf numFmtId="185" fontId="26" fillId="6" borderId="0" applyNumberFormat="0" applyBorder="0" applyAlignment="0" applyProtection="0"/>
    <xf numFmtId="185" fontId="26" fillId="6" borderId="0" applyNumberFormat="0" applyBorder="0" applyAlignment="0" applyProtection="0"/>
    <xf numFmtId="185" fontId="26" fillId="9" borderId="0" applyNumberFormat="0" applyBorder="0" applyAlignment="0" applyProtection="0"/>
    <xf numFmtId="185" fontId="26" fillId="9" borderId="0" applyNumberFormat="0" applyBorder="0" applyAlignment="0" applyProtection="0"/>
    <xf numFmtId="185" fontId="26" fillId="9" borderId="0" applyNumberFormat="0" applyBorder="0" applyAlignment="0" applyProtection="0"/>
    <xf numFmtId="185" fontId="26" fillId="9" borderId="0" applyNumberFormat="0" applyBorder="0" applyAlignment="0" applyProtection="0"/>
    <xf numFmtId="185" fontId="26" fillId="9" borderId="0" applyNumberFormat="0" applyBorder="0" applyAlignment="0" applyProtection="0"/>
    <xf numFmtId="185" fontId="26" fillId="9" borderId="0" applyNumberFormat="0" applyBorder="0" applyAlignment="0" applyProtection="0"/>
    <xf numFmtId="185" fontId="26" fillId="13" borderId="0" applyNumberFormat="0" applyBorder="0" applyAlignment="0" applyProtection="0"/>
    <xf numFmtId="185" fontId="26" fillId="13" borderId="0" applyNumberFormat="0" applyBorder="0" applyAlignment="0" applyProtection="0"/>
    <xf numFmtId="185" fontId="26" fillId="13" borderId="0" applyNumberFormat="0" applyBorder="0" applyAlignment="0" applyProtection="0"/>
    <xf numFmtId="185" fontId="26" fillId="13" borderId="0" applyNumberFormat="0" applyBorder="0" applyAlignment="0" applyProtection="0"/>
    <xf numFmtId="185" fontId="26" fillId="13" borderId="0" applyNumberFormat="0" applyBorder="0" applyAlignment="0" applyProtection="0"/>
    <xf numFmtId="185" fontId="26" fillId="13" borderId="0" applyNumberFormat="0" applyBorder="0" applyAlignment="0" applyProtection="0"/>
    <xf numFmtId="185" fontId="26" fillId="3" borderId="0" applyNumberFormat="0" applyBorder="0" applyAlignment="0" applyProtection="0"/>
    <xf numFmtId="185" fontId="26" fillId="3" borderId="0" applyNumberFormat="0" applyBorder="0" applyAlignment="0" applyProtection="0"/>
    <xf numFmtId="185" fontId="26" fillId="3" borderId="0" applyNumberFormat="0" applyBorder="0" applyAlignment="0" applyProtection="0"/>
    <xf numFmtId="185" fontId="26" fillId="3" borderId="0" applyNumberFormat="0" applyBorder="0" applyAlignment="0" applyProtection="0"/>
    <xf numFmtId="185" fontId="26" fillId="3" borderId="0" applyNumberFormat="0" applyBorder="0" applyAlignment="0" applyProtection="0"/>
    <xf numFmtId="185" fontId="26" fillId="3" borderId="0" applyNumberFormat="0" applyBorder="0" applyAlignment="0" applyProtection="0"/>
    <xf numFmtId="185" fontId="26" fillId="6" borderId="0" applyNumberFormat="0" applyBorder="0" applyAlignment="0" applyProtection="0"/>
    <xf numFmtId="185" fontId="26" fillId="6" borderId="0" applyNumberFormat="0" applyBorder="0" applyAlignment="0" applyProtection="0"/>
    <xf numFmtId="185" fontId="26" fillId="6" borderId="0" applyNumberFormat="0" applyBorder="0" applyAlignment="0" applyProtection="0"/>
    <xf numFmtId="185" fontId="26" fillId="6" borderId="0" applyNumberFormat="0" applyBorder="0" applyAlignment="0" applyProtection="0"/>
    <xf numFmtId="185" fontId="26" fillId="6" borderId="0" applyNumberFormat="0" applyBorder="0" applyAlignment="0" applyProtection="0"/>
    <xf numFmtId="185" fontId="26" fillId="6" borderId="0" applyNumberFormat="0" applyBorder="0" applyAlignment="0" applyProtection="0"/>
    <xf numFmtId="185" fontId="26" fillId="10" borderId="0" applyNumberFormat="0" applyBorder="0" applyAlignment="0" applyProtection="0"/>
    <xf numFmtId="185" fontId="26" fillId="10" borderId="0" applyNumberFormat="0" applyBorder="0" applyAlignment="0" applyProtection="0"/>
    <xf numFmtId="185" fontId="26" fillId="10" borderId="0" applyNumberFormat="0" applyBorder="0" applyAlignment="0" applyProtection="0"/>
    <xf numFmtId="185" fontId="26" fillId="10" borderId="0" applyNumberFormat="0" applyBorder="0" applyAlignment="0" applyProtection="0"/>
    <xf numFmtId="185" fontId="26" fillId="10" borderId="0" applyNumberFormat="0" applyBorder="0" applyAlignment="0" applyProtection="0"/>
    <xf numFmtId="185" fontId="26" fillId="10" borderId="0" applyNumberFormat="0" applyBorder="0" applyAlignment="0" applyProtection="0"/>
    <xf numFmtId="0" fontId="27" fillId="14" borderId="0" applyNumberFormat="0" applyBorder="0" applyAlignment="0" applyProtection="0"/>
    <xf numFmtId="0" fontId="27" fillId="9" borderId="0" applyNumberFormat="0" applyBorder="0" applyAlignment="0" applyProtection="0"/>
    <xf numFmtId="0" fontId="27" fillId="11"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54" fillId="20"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54" fillId="21" borderId="0" applyNumberFormat="0" applyBorder="0" applyAlignment="0" applyProtection="0"/>
    <xf numFmtId="0" fontId="27" fillId="21" borderId="0" applyNumberFormat="0" applyBorder="0" applyAlignment="0" applyProtection="0"/>
    <xf numFmtId="0" fontId="55" fillId="22"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19" borderId="0" applyNumberFormat="0" applyBorder="0" applyAlignment="0" applyProtection="0"/>
    <xf numFmtId="0" fontId="77" fillId="47"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46"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54" fillId="20"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54" fillId="24" borderId="0" applyNumberFormat="0" applyBorder="0" applyAlignment="0" applyProtection="0"/>
    <xf numFmtId="0" fontId="27" fillId="25" borderId="0" applyNumberFormat="0" applyBorder="0" applyAlignment="0" applyProtection="0"/>
    <xf numFmtId="0" fontId="55" fillId="25" borderId="0" applyNumberFormat="0" applyBorder="0" applyAlignment="0" applyProtection="0"/>
    <xf numFmtId="0" fontId="27" fillId="23"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39"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39"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23"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54" fillId="2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54" fillId="20" borderId="0" applyNumberFormat="0" applyBorder="0" applyAlignment="0" applyProtection="0"/>
    <xf numFmtId="0" fontId="27" fillId="24" borderId="0" applyNumberFormat="0" applyBorder="0" applyAlignment="0" applyProtection="0"/>
    <xf numFmtId="0" fontId="55" fillId="24" borderId="0" applyNumberFormat="0" applyBorder="0" applyAlignment="0" applyProtection="0"/>
    <xf numFmtId="0" fontId="27" fillId="26"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54" fillId="20"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54" fillId="24" borderId="0" applyNumberFormat="0" applyBorder="0" applyAlignment="0" applyProtection="0"/>
    <xf numFmtId="0" fontId="27" fillId="24" borderId="0" applyNumberFormat="0" applyBorder="0" applyAlignment="0" applyProtection="0"/>
    <xf numFmtId="0" fontId="55" fillId="27" borderId="0" applyNumberFormat="0" applyBorder="0" applyAlignment="0" applyProtection="0"/>
    <xf numFmtId="0" fontId="27" fillId="15"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46"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46"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15"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54" fillId="20"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54" fillId="22" borderId="0" applyNumberFormat="0" applyBorder="0" applyAlignment="0" applyProtection="0"/>
    <xf numFmtId="0" fontId="27" fillId="21" borderId="0" applyNumberFormat="0" applyBorder="0" applyAlignment="0" applyProtection="0"/>
    <xf numFmtId="0" fontId="55" fillId="22" borderId="0" applyNumberFormat="0" applyBorder="0" applyAlignment="0" applyProtection="0"/>
    <xf numFmtId="0" fontId="27" fillId="16"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48"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48"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16"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54"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54" fillId="28" borderId="0" applyNumberFormat="0" applyBorder="0" applyAlignment="0" applyProtection="0"/>
    <xf numFmtId="0" fontId="27" fillId="20" borderId="0" applyNumberFormat="0" applyBorder="0" applyAlignment="0" applyProtection="0"/>
    <xf numFmtId="0" fontId="55" fillId="29" borderId="0" applyNumberFormat="0" applyBorder="0" applyAlignment="0" applyProtection="0"/>
    <xf numFmtId="0" fontId="27" fillId="18"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49"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49"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18" borderId="0" applyNumberFormat="0" applyBorder="0" applyAlignment="0" applyProtection="0"/>
    <xf numFmtId="0" fontId="78" fillId="27" borderId="0" applyNumberFormat="0" applyBorder="0" applyAlignment="0" applyProtection="0"/>
    <xf numFmtId="0" fontId="28" fillId="3" borderId="0" applyNumberFormat="0" applyBorder="0" applyAlignment="0" applyProtection="0"/>
    <xf numFmtId="0" fontId="79" fillId="50" borderId="1" applyNumberFormat="0" applyAlignment="0" applyProtection="0"/>
    <xf numFmtId="0" fontId="79" fillId="50" borderId="1" applyNumberFormat="0" applyAlignment="0" applyProtection="0"/>
    <xf numFmtId="0" fontId="79" fillId="50" borderId="1" applyNumberFormat="0" applyAlignment="0" applyProtection="0"/>
    <xf numFmtId="0" fontId="79" fillId="50" borderId="1" applyNumberFormat="0" applyAlignment="0" applyProtection="0"/>
    <xf numFmtId="0" fontId="79" fillId="50" borderId="1" applyNumberFormat="0" applyAlignment="0" applyProtection="0"/>
    <xf numFmtId="0" fontId="79" fillId="50" borderId="1" applyNumberFormat="0" applyAlignment="0" applyProtection="0"/>
    <xf numFmtId="0" fontId="79" fillId="50" borderId="1" applyNumberFormat="0" applyAlignment="0" applyProtection="0"/>
    <xf numFmtId="0" fontId="79" fillId="50" borderId="1" applyNumberFormat="0" applyAlignment="0" applyProtection="0"/>
    <xf numFmtId="0" fontId="79" fillId="50" borderId="1" applyNumberFormat="0" applyAlignment="0" applyProtection="0"/>
    <xf numFmtId="0" fontId="79" fillId="50" borderId="1" applyNumberFormat="0" applyAlignment="0" applyProtection="0"/>
    <xf numFmtId="0" fontId="79" fillId="50" borderId="1" applyNumberFormat="0" applyAlignment="0" applyProtection="0"/>
    <xf numFmtId="0" fontId="30" fillId="30" borderId="1" applyNumberFormat="0" applyAlignment="0" applyProtection="0"/>
    <xf numFmtId="0" fontId="30" fillId="30" borderId="1" applyNumberFormat="0" applyAlignment="0" applyProtection="0"/>
    <xf numFmtId="0" fontId="30" fillId="30" borderId="1" applyNumberFormat="0" applyAlignment="0" applyProtection="0"/>
    <xf numFmtId="0" fontId="30" fillId="30" borderId="1" applyNumberFormat="0" applyAlignment="0" applyProtection="0"/>
    <xf numFmtId="0" fontId="30" fillId="30" borderId="1" applyNumberFormat="0" applyAlignment="0" applyProtection="0"/>
    <xf numFmtId="0" fontId="30" fillId="30" borderId="1" applyNumberFormat="0" applyAlignment="0" applyProtection="0"/>
    <xf numFmtId="0" fontId="30" fillId="30" borderId="1" applyNumberFormat="0" applyAlignment="0" applyProtection="0"/>
    <xf numFmtId="0" fontId="30" fillId="30" borderId="1" applyNumberFormat="0" applyAlignment="0" applyProtection="0"/>
    <xf numFmtId="0" fontId="30" fillId="30" borderId="1" applyNumberFormat="0" applyAlignment="0" applyProtection="0"/>
    <xf numFmtId="0" fontId="30" fillId="30" borderId="1" applyNumberFormat="0" applyAlignment="0" applyProtection="0"/>
    <xf numFmtId="0" fontId="79" fillId="50" borderId="1" applyNumberFormat="0" applyAlignment="0" applyProtection="0"/>
    <xf numFmtId="0" fontId="79" fillId="50" borderId="1" applyNumberFormat="0" applyAlignment="0" applyProtection="0"/>
    <xf numFmtId="0" fontId="79" fillId="50" borderId="1" applyNumberFormat="0" applyAlignment="0" applyProtection="0"/>
    <xf numFmtId="0" fontId="79" fillId="50" borderId="1" applyNumberFormat="0" applyAlignment="0" applyProtection="0"/>
    <xf numFmtId="0" fontId="79" fillId="50" borderId="1" applyNumberFormat="0" applyAlignment="0" applyProtection="0"/>
    <xf numFmtId="0" fontId="79" fillId="50" borderId="1" applyNumberFormat="0" applyAlignment="0" applyProtection="0"/>
    <xf numFmtId="0" fontId="79" fillId="50" borderId="1" applyNumberFormat="0" applyAlignment="0" applyProtection="0"/>
    <xf numFmtId="0" fontId="79" fillId="50" borderId="1" applyNumberFormat="0" applyAlignment="0" applyProtection="0"/>
    <xf numFmtId="185" fontId="56" fillId="31" borderId="1" applyNumberFormat="0" applyAlignment="0" applyProtection="0"/>
    <xf numFmtId="185" fontId="56" fillId="31" borderId="1" applyNumberFormat="0" applyAlignment="0" applyProtection="0"/>
    <xf numFmtId="185" fontId="56" fillId="31" borderId="1" applyNumberFormat="0" applyAlignment="0" applyProtection="0"/>
    <xf numFmtId="185" fontId="56" fillId="31" borderId="1" applyNumberFormat="0" applyAlignment="0" applyProtection="0"/>
    <xf numFmtId="185" fontId="56" fillId="31" borderId="1" applyNumberFormat="0" applyAlignment="0" applyProtection="0"/>
    <xf numFmtId="185" fontId="56" fillId="31" borderId="1" applyNumberFormat="0" applyAlignment="0" applyProtection="0"/>
    <xf numFmtId="185" fontId="56" fillId="31" borderId="1" applyNumberFormat="0" applyAlignment="0" applyProtection="0"/>
    <xf numFmtId="185" fontId="56" fillId="31" borderId="1" applyNumberFormat="0" applyAlignment="0" applyProtection="0"/>
    <xf numFmtId="185" fontId="56" fillId="31" borderId="1" applyNumberFormat="0" applyAlignment="0" applyProtection="0"/>
    <xf numFmtId="185" fontId="56" fillId="31" borderId="1" applyNumberFormat="0" applyAlignment="0" applyProtection="0"/>
    <xf numFmtId="185" fontId="56" fillId="31" borderId="1" applyNumberFormat="0" applyAlignment="0" applyProtection="0"/>
    <xf numFmtId="185" fontId="56" fillId="31" borderId="1" applyNumberFormat="0" applyAlignment="0" applyProtection="0"/>
    <xf numFmtId="185" fontId="56" fillId="31" borderId="1" applyNumberFormat="0" applyAlignment="0" applyProtection="0"/>
    <xf numFmtId="185" fontId="56" fillId="31" borderId="1" applyNumberFormat="0" applyAlignment="0" applyProtection="0"/>
    <xf numFmtId="185" fontId="56" fillId="31" borderId="1" applyNumberFormat="0" applyAlignment="0" applyProtection="0"/>
    <xf numFmtId="185" fontId="56" fillId="31" borderId="1" applyNumberFormat="0" applyAlignment="0" applyProtection="0"/>
    <xf numFmtId="185" fontId="56" fillId="31" borderId="1" applyNumberFormat="0" applyAlignment="0" applyProtection="0"/>
    <xf numFmtId="185" fontId="56" fillId="31" borderId="1" applyNumberFormat="0" applyAlignment="0" applyProtection="0"/>
    <xf numFmtId="185" fontId="56" fillId="31" borderId="1" applyNumberFormat="0" applyAlignment="0" applyProtection="0"/>
    <xf numFmtId="185" fontId="56" fillId="31" borderId="1" applyNumberFormat="0" applyAlignment="0" applyProtection="0"/>
    <xf numFmtId="185" fontId="56" fillId="31" borderId="1" applyNumberFormat="0" applyAlignment="0" applyProtection="0"/>
    <xf numFmtId="185" fontId="56" fillId="31" borderId="1" applyNumberFormat="0" applyAlignment="0" applyProtection="0"/>
    <xf numFmtId="185" fontId="56" fillId="31" borderId="1" applyNumberFormat="0" applyAlignment="0" applyProtection="0"/>
    <xf numFmtId="185" fontId="56" fillId="31" borderId="1" applyNumberFormat="0" applyAlignment="0" applyProtection="0"/>
    <xf numFmtId="185" fontId="56" fillId="31" borderId="1" applyNumberFormat="0" applyAlignment="0" applyProtection="0"/>
    <xf numFmtId="185" fontId="56" fillId="31" borderId="1" applyNumberFormat="0" applyAlignment="0" applyProtection="0"/>
    <xf numFmtId="185" fontId="56" fillId="31" borderId="1" applyNumberFormat="0" applyAlignment="0" applyProtection="0"/>
    <xf numFmtId="0" fontId="31" fillId="32" borderId="2" applyNumberFormat="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40" fontId="21" fillId="0" borderId="0" applyFont="0" applyFill="0" applyBorder="0" applyAlignment="0" applyProtection="0"/>
    <xf numFmtId="202"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0" fontId="2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9" fillId="0" borderId="0" applyFont="0" applyFill="0" applyBorder="0" applyAlignment="0" applyProtection="0"/>
    <xf numFmtId="17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0" fontId="21"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179" fontId="19" fillId="0" borderId="0" applyFont="0" applyFill="0" applyBorder="0" applyAlignment="0" applyProtection="0"/>
    <xf numFmtId="43" fontId="13" fillId="0" borderId="0" applyFont="0" applyFill="0" applyBorder="0" applyAlignment="0" applyProtection="0"/>
    <xf numFmtId="43" fontId="19" fillId="0" borderId="0" applyFont="0" applyFill="0" applyBorder="0" applyAlignment="0" applyProtection="0"/>
    <xf numFmtId="43" fontId="13" fillId="0" borderId="0" applyFont="0" applyFill="0" applyBorder="0" applyAlignment="0" applyProtection="0"/>
    <xf numFmtId="181" fontId="19"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9" fillId="0" borderId="0" applyFont="0" applyFill="0" applyBorder="0" applyAlignment="0" applyProtection="0"/>
    <xf numFmtId="174" fontId="19" fillId="0" borderId="0" applyFont="0" applyFill="0" applyBorder="0" applyAlignment="0" applyProtection="0"/>
    <xf numFmtId="43" fontId="19" fillId="0" borderId="0" applyFont="0" applyFill="0" applyBorder="0" applyAlignment="0" applyProtection="0"/>
    <xf numFmtId="43" fontId="26" fillId="0" borderId="0" applyFont="0" applyFill="0" applyBorder="0" applyAlignment="0" applyProtection="0"/>
    <xf numFmtId="182" fontId="1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19" fillId="0" borderId="0" applyFont="0" applyFill="0" applyBorder="0" applyAlignment="0" applyProtection="0"/>
    <xf numFmtId="43" fontId="1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9"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43" fontId="19" fillId="0" borderId="0" applyFont="0" applyFill="0" applyBorder="0" applyAlignment="0" applyProtection="0"/>
    <xf numFmtId="3" fontId="19" fillId="0" borderId="0" applyFont="0" applyFill="0" applyBorder="0" applyAlignment="0" applyProtection="0"/>
    <xf numFmtId="0" fontId="80" fillId="0" borderId="0"/>
    <xf numFmtId="204" fontId="81" fillId="0" borderId="0">
      <protection locked="0"/>
    </xf>
    <xf numFmtId="0" fontId="82" fillId="0" borderId="0"/>
    <xf numFmtId="194" fontId="21" fillId="0" borderId="0" applyFont="0" applyFill="0" applyBorder="0" applyAlignment="0" applyProtection="0"/>
    <xf numFmtId="44" fontId="19" fillId="0" borderId="0" applyFont="0" applyFill="0" applyBorder="0" applyAlignment="0" applyProtection="0"/>
    <xf numFmtId="205" fontId="26" fillId="0" borderId="0" applyFont="0" applyFill="0" applyBorder="0" applyAlignment="0" applyProtection="0"/>
    <xf numFmtId="205" fontId="26" fillId="0" borderId="0" applyFont="0" applyFill="0" applyBorder="0" applyAlignment="0" applyProtection="0"/>
    <xf numFmtId="205" fontId="26" fillId="0" borderId="0" applyFont="0" applyFill="0" applyBorder="0" applyAlignment="0" applyProtection="0"/>
    <xf numFmtId="205" fontId="26" fillId="0" borderId="0" applyFont="0" applyFill="0" applyBorder="0" applyAlignment="0" applyProtection="0"/>
    <xf numFmtId="205" fontId="13" fillId="0" borderId="0" applyFont="0" applyFill="0" applyBorder="0" applyAlignment="0" applyProtection="0"/>
    <xf numFmtId="205" fontId="26" fillId="0" borderId="0" applyFont="0" applyFill="0" applyBorder="0" applyAlignment="0" applyProtection="0"/>
    <xf numFmtId="205" fontId="13" fillId="0" borderId="0" applyFont="0" applyFill="0" applyBorder="0" applyAlignment="0" applyProtection="0"/>
    <xf numFmtId="205" fontId="26" fillId="0" borderId="0" applyFont="0" applyFill="0" applyBorder="0" applyAlignment="0" applyProtection="0"/>
    <xf numFmtId="205" fontId="13" fillId="0" borderId="0" applyFont="0" applyFill="0" applyBorder="0" applyAlignment="0" applyProtection="0"/>
    <xf numFmtId="205" fontId="13" fillId="0" borderId="0" applyFont="0" applyFill="0" applyBorder="0" applyAlignment="0" applyProtection="0"/>
    <xf numFmtId="205" fontId="26" fillId="0" borderId="0" applyFont="0" applyFill="0" applyBorder="0" applyAlignment="0" applyProtection="0"/>
    <xf numFmtId="205" fontId="13" fillId="0" borderId="0" applyFont="0" applyFill="0" applyBorder="0" applyAlignment="0" applyProtection="0"/>
    <xf numFmtId="205" fontId="26" fillId="0" borderId="0" applyFont="0" applyFill="0" applyBorder="0" applyAlignment="0" applyProtection="0"/>
    <xf numFmtId="205" fontId="13" fillId="0" borderId="0" applyFont="0" applyFill="0" applyBorder="0" applyAlignment="0" applyProtection="0"/>
    <xf numFmtId="205" fontId="26" fillId="0" borderId="0" applyFont="0" applyFill="0" applyBorder="0" applyAlignment="0" applyProtection="0"/>
    <xf numFmtId="205" fontId="13" fillId="0" borderId="0" applyFont="0" applyFill="0" applyBorder="0" applyAlignment="0" applyProtection="0"/>
    <xf numFmtId="205" fontId="13" fillId="0" borderId="0" applyFont="0" applyFill="0" applyBorder="0" applyAlignment="0" applyProtection="0"/>
    <xf numFmtId="205" fontId="26" fillId="0" borderId="0" applyFont="0" applyFill="0" applyBorder="0" applyAlignment="0" applyProtection="0"/>
    <xf numFmtId="205" fontId="26" fillId="0" borderId="0" applyFont="0" applyFill="0" applyBorder="0" applyAlignment="0" applyProtection="0"/>
    <xf numFmtId="205" fontId="26" fillId="0" borderId="0" applyFont="0" applyFill="0" applyBorder="0" applyAlignment="0" applyProtection="0"/>
    <xf numFmtId="205" fontId="13" fillId="0" borderId="0" applyFont="0" applyFill="0" applyBorder="0" applyAlignment="0" applyProtection="0"/>
    <xf numFmtId="205" fontId="26" fillId="0" borderId="0" applyFont="0" applyFill="0" applyBorder="0" applyAlignment="0" applyProtection="0"/>
    <xf numFmtId="205" fontId="13" fillId="0" borderId="0" applyFont="0" applyFill="0" applyBorder="0" applyAlignment="0" applyProtection="0"/>
    <xf numFmtId="205" fontId="26" fillId="0" borderId="0" applyFont="0" applyFill="0" applyBorder="0" applyAlignment="0" applyProtection="0"/>
    <xf numFmtId="205" fontId="13" fillId="0" borderId="0" applyFont="0" applyFill="0" applyBorder="0" applyAlignment="0" applyProtection="0"/>
    <xf numFmtId="205" fontId="13" fillId="0" borderId="0" applyFont="0" applyFill="0" applyBorder="0" applyAlignment="0" applyProtection="0"/>
    <xf numFmtId="205" fontId="26" fillId="0" borderId="0" applyFont="0" applyFill="0" applyBorder="0" applyAlignment="0" applyProtection="0"/>
    <xf numFmtId="205" fontId="13" fillId="0" borderId="0" applyFont="0" applyFill="0" applyBorder="0" applyAlignment="0" applyProtection="0"/>
    <xf numFmtId="205" fontId="26" fillId="0" borderId="0" applyFont="0" applyFill="0" applyBorder="0" applyAlignment="0" applyProtection="0"/>
    <xf numFmtId="205" fontId="13" fillId="0" borderId="0" applyFont="0" applyFill="0" applyBorder="0" applyAlignment="0" applyProtection="0"/>
    <xf numFmtId="205" fontId="26" fillId="0" borderId="0" applyFont="0" applyFill="0" applyBorder="0" applyAlignment="0" applyProtection="0"/>
    <xf numFmtId="205" fontId="13" fillId="0" borderId="0" applyFont="0" applyFill="0" applyBorder="0" applyAlignment="0" applyProtection="0"/>
    <xf numFmtId="205" fontId="13" fillId="0" borderId="0" applyFont="0" applyFill="0" applyBorder="0" applyAlignment="0" applyProtection="0"/>
    <xf numFmtId="205" fontId="26" fillId="0" borderId="0" applyFont="0" applyFill="0" applyBorder="0" applyAlignment="0" applyProtection="0"/>
    <xf numFmtId="205" fontId="26" fillId="0" borderId="0" applyFont="0" applyFill="0" applyBorder="0" applyAlignment="0" applyProtection="0"/>
    <xf numFmtId="205" fontId="13" fillId="0" borderId="0" applyFont="0" applyFill="0" applyBorder="0" applyAlignment="0" applyProtection="0"/>
    <xf numFmtId="205" fontId="26" fillId="0" borderId="0" applyFont="0" applyFill="0" applyBorder="0" applyAlignment="0" applyProtection="0"/>
    <xf numFmtId="205" fontId="13" fillId="0" borderId="0" applyFont="0" applyFill="0" applyBorder="0" applyAlignment="0" applyProtection="0"/>
    <xf numFmtId="205" fontId="26" fillId="0" borderId="0" applyFont="0" applyFill="0" applyBorder="0" applyAlignment="0" applyProtection="0"/>
    <xf numFmtId="205" fontId="13" fillId="0" borderId="0" applyFont="0" applyFill="0" applyBorder="0" applyAlignment="0" applyProtection="0"/>
    <xf numFmtId="205" fontId="13" fillId="0" borderId="0" applyFont="0" applyFill="0" applyBorder="0" applyAlignment="0" applyProtection="0"/>
    <xf numFmtId="205" fontId="26" fillId="0" borderId="0" applyFont="0" applyFill="0" applyBorder="0" applyAlignment="0" applyProtection="0"/>
    <xf numFmtId="205" fontId="13" fillId="0" borderId="0" applyFont="0" applyFill="0" applyBorder="0" applyAlignment="0" applyProtection="0"/>
    <xf numFmtId="205" fontId="26" fillId="0" borderId="0" applyFont="0" applyFill="0" applyBorder="0" applyAlignment="0" applyProtection="0"/>
    <xf numFmtId="205" fontId="13" fillId="0" borderId="0" applyFont="0" applyFill="0" applyBorder="0" applyAlignment="0" applyProtection="0"/>
    <xf numFmtId="205" fontId="26" fillId="0" borderId="0" applyFont="0" applyFill="0" applyBorder="0" applyAlignment="0" applyProtection="0"/>
    <xf numFmtId="205" fontId="13" fillId="0" borderId="0" applyFont="0" applyFill="0" applyBorder="0" applyAlignment="0" applyProtection="0"/>
    <xf numFmtId="205" fontId="13"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205" fontId="26" fillId="0" borderId="0" applyFont="0" applyFill="0" applyBorder="0" applyAlignment="0" applyProtection="0"/>
    <xf numFmtId="205" fontId="26" fillId="0" borderId="0" applyFont="0" applyFill="0" applyBorder="0" applyAlignment="0" applyProtection="0"/>
    <xf numFmtId="205" fontId="26" fillId="0" borderId="0" applyFont="0" applyFill="0" applyBorder="0" applyAlignment="0" applyProtection="0"/>
    <xf numFmtId="205" fontId="13" fillId="0" borderId="0" applyFont="0" applyFill="0" applyBorder="0" applyAlignment="0" applyProtection="0"/>
    <xf numFmtId="205" fontId="26" fillId="0" borderId="0" applyFont="0" applyFill="0" applyBorder="0" applyAlignment="0" applyProtection="0"/>
    <xf numFmtId="205" fontId="13" fillId="0" borderId="0" applyFont="0" applyFill="0" applyBorder="0" applyAlignment="0" applyProtection="0"/>
    <xf numFmtId="205" fontId="26" fillId="0" borderId="0" applyFont="0" applyFill="0" applyBorder="0" applyAlignment="0" applyProtection="0"/>
    <xf numFmtId="205" fontId="13" fillId="0" borderId="0" applyFont="0" applyFill="0" applyBorder="0" applyAlignment="0" applyProtection="0"/>
    <xf numFmtId="205" fontId="13" fillId="0" borderId="0" applyFont="0" applyFill="0" applyBorder="0" applyAlignment="0" applyProtection="0"/>
    <xf numFmtId="205" fontId="26" fillId="0" borderId="0" applyFont="0" applyFill="0" applyBorder="0" applyAlignment="0" applyProtection="0"/>
    <xf numFmtId="205" fontId="13" fillId="0" borderId="0" applyFont="0" applyFill="0" applyBorder="0" applyAlignment="0" applyProtection="0"/>
    <xf numFmtId="205" fontId="26" fillId="0" borderId="0" applyFont="0" applyFill="0" applyBorder="0" applyAlignment="0" applyProtection="0"/>
    <xf numFmtId="205" fontId="13" fillId="0" borderId="0" applyFont="0" applyFill="0" applyBorder="0" applyAlignment="0" applyProtection="0"/>
    <xf numFmtId="205" fontId="26" fillId="0" borderId="0" applyFont="0" applyFill="0" applyBorder="0" applyAlignment="0" applyProtection="0"/>
    <xf numFmtId="205" fontId="13" fillId="0" borderId="0" applyFont="0" applyFill="0" applyBorder="0" applyAlignment="0" applyProtection="0"/>
    <xf numFmtId="205" fontId="13" fillId="0" borderId="0" applyFont="0" applyFill="0" applyBorder="0" applyAlignment="0" applyProtection="0"/>
    <xf numFmtId="205" fontId="26" fillId="0" borderId="0" applyFont="0" applyFill="0" applyBorder="0" applyAlignment="0" applyProtection="0"/>
    <xf numFmtId="205" fontId="26" fillId="0" borderId="0" applyFont="0" applyFill="0" applyBorder="0" applyAlignment="0" applyProtection="0"/>
    <xf numFmtId="205" fontId="26" fillId="0" borderId="0" applyFont="0" applyFill="0" applyBorder="0" applyAlignment="0" applyProtection="0"/>
    <xf numFmtId="205" fontId="13" fillId="0" borderId="0" applyFont="0" applyFill="0" applyBorder="0" applyAlignment="0" applyProtection="0"/>
    <xf numFmtId="205" fontId="26" fillId="0" borderId="0" applyFont="0" applyFill="0" applyBorder="0" applyAlignment="0" applyProtection="0"/>
    <xf numFmtId="205" fontId="13" fillId="0" borderId="0" applyFont="0" applyFill="0" applyBorder="0" applyAlignment="0" applyProtection="0"/>
    <xf numFmtId="205" fontId="26" fillId="0" borderId="0" applyFont="0" applyFill="0" applyBorder="0" applyAlignment="0" applyProtection="0"/>
    <xf numFmtId="205" fontId="13" fillId="0" borderId="0" applyFont="0" applyFill="0" applyBorder="0" applyAlignment="0" applyProtection="0"/>
    <xf numFmtId="205" fontId="13" fillId="0" borderId="0" applyFont="0" applyFill="0" applyBorder="0" applyAlignment="0" applyProtection="0"/>
    <xf numFmtId="205" fontId="26" fillId="0" borderId="0" applyFont="0" applyFill="0" applyBorder="0" applyAlignment="0" applyProtection="0"/>
    <xf numFmtId="205" fontId="13" fillId="0" borderId="0" applyFont="0" applyFill="0" applyBorder="0" applyAlignment="0" applyProtection="0"/>
    <xf numFmtId="205" fontId="26" fillId="0" borderId="0" applyFont="0" applyFill="0" applyBorder="0" applyAlignment="0" applyProtection="0"/>
    <xf numFmtId="205" fontId="13" fillId="0" borderId="0" applyFont="0" applyFill="0" applyBorder="0" applyAlignment="0" applyProtection="0"/>
    <xf numFmtId="205" fontId="26" fillId="0" borderId="0" applyFont="0" applyFill="0" applyBorder="0" applyAlignment="0" applyProtection="0"/>
    <xf numFmtId="205" fontId="13" fillId="0" borderId="0" applyFont="0" applyFill="0" applyBorder="0" applyAlignment="0" applyProtection="0"/>
    <xf numFmtId="205" fontId="13" fillId="0" borderId="0" applyFont="0" applyFill="0" applyBorder="0" applyAlignment="0" applyProtection="0"/>
    <xf numFmtId="205" fontId="26" fillId="0" borderId="0" applyFont="0" applyFill="0" applyBorder="0" applyAlignment="0" applyProtection="0"/>
    <xf numFmtId="205" fontId="26" fillId="0" borderId="0" applyFont="0" applyFill="0" applyBorder="0" applyAlignment="0" applyProtection="0"/>
    <xf numFmtId="205" fontId="13" fillId="0" borderId="0" applyFont="0" applyFill="0" applyBorder="0" applyAlignment="0" applyProtection="0"/>
    <xf numFmtId="205" fontId="26" fillId="0" borderId="0" applyFont="0" applyFill="0" applyBorder="0" applyAlignment="0" applyProtection="0"/>
    <xf numFmtId="205" fontId="13" fillId="0" borderId="0" applyFont="0" applyFill="0" applyBorder="0" applyAlignment="0" applyProtection="0"/>
    <xf numFmtId="205" fontId="26" fillId="0" borderId="0" applyFont="0" applyFill="0" applyBorder="0" applyAlignment="0" applyProtection="0"/>
    <xf numFmtId="205" fontId="13" fillId="0" borderId="0" applyFont="0" applyFill="0" applyBorder="0" applyAlignment="0" applyProtection="0"/>
    <xf numFmtId="205" fontId="13" fillId="0" borderId="0" applyFont="0" applyFill="0" applyBorder="0" applyAlignment="0" applyProtection="0"/>
    <xf numFmtId="205" fontId="26" fillId="0" borderId="0" applyFont="0" applyFill="0" applyBorder="0" applyAlignment="0" applyProtection="0"/>
    <xf numFmtId="205" fontId="26" fillId="0" borderId="0" applyFont="0" applyFill="0" applyBorder="0" applyAlignment="0" applyProtection="0"/>
    <xf numFmtId="205" fontId="13" fillId="0" borderId="0" applyFont="0" applyFill="0" applyBorder="0" applyAlignment="0" applyProtection="0"/>
    <xf numFmtId="205" fontId="26" fillId="0" borderId="0" applyFont="0" applyFill="0" applyBorder="0" applyAlignment="0" applyProtection="0"/>
    <xf numFmtId="205" fontId="13" fillId="0" borderId="0" applyFont="0" applyFill="0" applyBorder="0" applyAlignment="0" applyProtection="0"/>
    <xf numFmtId="205" fontId="26" fillId="0" borderId="0" applyFont="0" applyFill="0" applyBorder="0" applyAlignment="0" applyProtection="0"/>
    <xf numFmtId="205" fontId="13" fillId="0" borderId="0" applyFont="0" applyFill="0" applyBorder="0" applyAlignment="0" applyProtection="0"/>
    <xf numFmtId="205" fontId="13" fillId="0" borderId="0" applyFont="0" applyFill="0" applyBorder="0" applyAlignment="0" applyProtection="0"/>
    <xf numFmtId="44" fontId="19" fillId="0" borderId="0" applyFont="0" applyFill="0" applyBorder="0" applyAlignment="0" applyProtection="0"/>
    <xf numFmtId="171" fontId="46" fillId="0" borderId="0" applyFont="0" applyFill="0" applyBorder="0" applyAlignment="0" applyProtection="0"/>
    <xf numFmtId="44" fontId="19"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44" fontId="19"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9" fillId="0" borderId="0" applyFont="0" applyFill="0" applyBorder="0" applyAlignment="0" applyProtection="0"/>
    <xf numFmtId="44" fontId="19" fillId="0" borderId="0" applyFont="0" applyFill="0" applyBorder="0" applyAlignment="0" applyProtection="0"/>
    <xf numFmtId="171" fontId="4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95" fontId="21"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95" fontId="21"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26"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xf numFmtId="0" fontId="34" fillId="33" borderId="0" applyNumberFormat="0" applyBorder="0" applyAlignment="0" applyProtection="0"/>
    <xf numFmtId="0" fontId="57" fillId="33" borderId="0" applyNumberFormat="0" applyBorder="0" applyAlignment="0" applyProtection="0"/>
    <xf numFmtId="0" fontId="34" fillId="36" borderId="0" applyNumberFormat="0" applyBorder="0" applyAlignment="0" applyProtection="0"/>
    <xf numFmtId="0" fontId="57" fillId="34" borderId="0" applyNumberFormat="0" applyBorder="0" applyAlignment="0" applyProtection="0"/>
    <xf numFmtId="0" fontId="34" fillId="35" borderId="0" applyNumberFormat="0" applyBorder="0" applyAlignment="0" applyProtection="0"/>
    <xf numFmtId="0" fontId="57" fillId="35" borderId="0" applyNumberFormat="0" applyBorder="0" applyAlignment="0" applyProtection="0"/>
    <xf numFmtId="185" fontId="36" fillId="13" borderId="1" applyNumberFormat="0" applyAlignment="0" applyProtection="0"/>
    <xf numFmtId="185" fontId="36" fillId="13" borderId="1" applyNumberFormat="0" applyAlignment="0" applyProtection="0"/>
    <xf numFmtId="185" fontId="36" fillId="13" borderId="1" applyNumberFormat="0" applyAlignment="0" applyProtection="0"/>
    <xf numFmtId="185" fontId="36" fillId="13" borderId="1" applyNumberFormat="0" applyAlignment="0" applyProtection="0"/>
    <xf numFmtId="185" fontId="36" fillId="13" borderId="1" applyNumberFormat="0" applyAlignment="0" applyProtection="0"/>
    <xf numFmtId="185" fontId="36" fillId="13" borderId="1" applyNumberFormat="0" applyAlignment="0" applyProtection="0"/>
    <xf numFmtId="185" fontId="36" fillId="13" borderId="1" applyNumberFormat="0" applyAlignment="0" applyProtection="0"/>
    <xf numFmtId="185" fontId="36" fillId="13" borderId="1" applyNumberFormat="0" applyAlignment="0" applyProtection="0"/>
    <xf numFmtId="185" fontId="36" fillId="13" borderId="1" applyNumberFormat="0" applyAlignment="0" applyProtection="0"/>
    <xf numFmtId="185" fontId="36" fillId="13" borderId="1" applyNumberFormat="0" applyAlignment="0" applyProtection="0"/>
    <xf numFmtId="185" fontId="36" fillId="13" borderId="1" applyNumberFormat="0" applyAlignment="0" applyProtection="0"/>
    <xf numFmtId="185" fontId="36" fillId="13" borderId="1" applyNumberFormat="0" applyAlignment="0" applyProtection="0"/>
    <xf numFmtId="185" fontId="36" fillId="13" borderId="1" applyNumberFormat="0" applyAlignment="0" applyProtection="0"/>
    <xf numFmtId="185" fontId="36" fillId="13" borderId="1" applyNumberFormat="0" applyAlignment="0" applyProtection="0"/>
    <xf numFmtId="185" fontId="36" fillId="13" borderId="1" applyNumberFormat="0" applyAlignment="0" applyProtection="0"/>
    <xf numFmtId="185" fontId="36" fillId="13" borderId="1" applyNumberFormat="0" applyAlignment="0" applyProtection="0"/>
    <xf numFmtId="185" fontId="36" fillId="13" borderId="1" applyNumberFormat="0" applyAlignment="0" applyProtection="0"/>
    <xf numFmtId="185" fontId="36" fillId="13" borderId="1" applyNumberFormat="0" applyAlignment="0" applyProtection="0"/>
    <xf numFmtId="185" fontId="36" fillId="13" borderId="1" applyNumberFormat="0" applyAlignment="0" applyProtection="0"/>
    <xf numFmtId="185" fontId="36" fillId="13" borderId="1" applyNumberFormat="0" applyAlignment="0" applyProtection="0"/>
    <xf numFmtId="185" fontId="36" fillId="13" borderId="1" applyNumberFormat="0" applyAlignment="0" applyProtection="0"/>
    <xf numFmtId="185" fontId="36" fillId="13" borderId="1" applyNumberFormat="0" applyAlignment="0" applyProtection="0"/>
    <xf numFmtId="185" fontId="36" fillId="13" borderId="1" applyNumberFormat="0" applyAlignment="0" applyProtection="0"/>
    <xf numFmtId="185" fontId="36" fillId="13" borderId="1" applyNumberFormat="0" applyAlignment="0" applyProtection="0"/>
    <xf numFmtId="185" fontId="36" fillId="13" borderId="1" applyNumberFormat="0" applyAlignment="0" applyProtection="0"/>
    <xf numFmtId="185" fontId="36" fillId="13" borderId="1" applyNumberFormat="0" applyAlignment="0" applyProtection="0"/>
    <xf numFmtId="185" fontId="36" fillId="13" borderId="1" applyNumberFormat="0" applyAlignment="0" applyProtection="0"/>
    <xf numFmtId="207" fontId="19" fillId="0" borderId="0" applyFont="0" applyFill="0" applyBorder="0" applyAlignment="0" applyProtection="0"/>
    <xf numFmtId="207" fontId="19" fillId="0" borderId="0" applyFont="0" applyFill="0" applyBorder="0" applyAlignment="0" applyProtection="0"/>
    <xf numFmtId="207" fontId="19" fillId="0" borderId="0" applyFont="0" applyFill="0" applyBorder="0" applyAlignment="0" applyProtection="0"/>
    <xf numFmtId="208" fontId="19" fillId="0" borderId="0" applyFont="0" applyFill="0" applyBorder="0" applyAlignment="0" applyProtection="0"/>
    <xf numFmtId="207" fontId="65" fillId="0" borderId="0" applyNumberFormat="0" applyFont="0" applyFill="0" applyBorder="0" applyAlignment="0" applyProtection="0"/>
    <xf numFmtId="189" fontId="68" fillId="0" borderId="0"/>
    <xf numFmtId="0" fontId="19" fillId="0" borderId="0"/>
    <xf numFmtId="0" fontId="37" fillId="0" borderId="0" applyNumberFormat="0" applyFill="0" applyBorder="0" applyAlignment="0" applyProtection="0"/>
    <xf numFmtId="2" fontId="19" fillId="0" borderId="0" applyNumberFormat="0" applyFill="0" applyBorder="0" applyAlignment="0" applyProtection="0"/>
    <xf numFmtId="0" fontId="29" fillId="4" borderId="0" applyNumberFormat="0" applyBorder="0" applyAlignment="0" applyProtection="0"/>
    <xf numFmtId="0" fontId="83" fillId="0" borderId="0" applyNumberFormat="0" applyFill="0" applyBorder="0" applyAlignment="0" applyProtection="0"/>
    <xf numFmtId="0" fontId="84" fillId="0" borderId="33" applyNumberFormat="0" applyFill="0" applyAlignment="0" applyProtection="0"/>
    <xf numFmtId="0" fontId="44" fillId="0" borderId="10" applyNumberFormat="0" applyFill="0" applyAlignment="0" applyProtection="0"/>
    <xf numFmtId="0" fontId="38" fillId="0" borderId="5" applyNumberFormat="0" applyFill="0" applyAlignment="0" applyProtection="0"/>
    <xf numFmtId="0" fontId="49" fillId="0" borderId="0" applyNumberFormat="0" applyFill="0" applyBorder="0" applyAlignment="0" applyProtection="0"/>
    <xf numFmtId="0" fontId="67" fillId="0" borderId="6" applyNumberFormat="0" applyFill="0" applyAlignment="0" applyProtection="0"/>
    <xf numFmtId="0" fontId="39" fillId="0" borderId="6" applyNumberFormat="0" applyFill="0" applyAlignment="0" applyProtection="0"/>
    <xf numFmtId="0" fontId="85" fillId="0" borderId="34"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33" fillId="0" borderId="0" applyNumberForma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74"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62" fillId="0" borderId="0" applyFill="0" applyBorder="0" applyProtection="0">
      <alignment horizontal="center" vertical="center"/>
      <protection locked="0"/>
    </xf>
    <xf numFmtId="0" fontId="36" fillId="7" borderId="1" applyNumberFormat="0" applyAlignment="0" applyProtection="0"/>
    <xf numFmtId="0" fontId="36" fillId="7" borderId="1" applyNumberFormat="0" applyAlignment="0" applyProtection="0"/>
    <xf numFmtId="0" fontId="36" fillId="7" borderId="1" applyNumberFormat="0" applyAlignment="0" applyProtection="0"/>
    <xf numFmtId="0" fontId="36" fillId="7" borderId="1" applyNumberFormat="0" applyAlignment="0" applyProtection="0"/>
    <xf numFmtId="0" fontId="36" fillId="7" borderId="1" applyNumberFormat="0" applyAlignment="0" applyProtection="0"/>
    <xf numFmtId="0" fontId="36" fillId="7" borderId="1" applyNumberFormat="0" applyAlignment="0" applyProtection="0"/>
    <xf numFmtId="0" fontId="36" fillId="7" borderId="1" applyNumberFormat="0" applyAlignment="0" applyProtection="0"/>
    <xf numFmtId="0" fontId="36" fillId="7" borderId="1" applyNumberFormat="0" applyAlignment="0" applyProtection="0"/>
    <xf numFmtId="0" fontId="36" fillId="7" borderId="1" applyNumberFormat="0" applyAlignment="0" applyProtection="0"/>
    <xf numFmtId="0" fontId="36" fillId="7" borderId="1" applyNumberFormat="0" applyAlignment="0" applyProtection="0"/>
    <xf numFmtId="0" fontId="36" fillId="7" borderId="1" applyNumberFormat="0" applyAlignment="0" applyProtection="0"/>
    <xf numFmtId="0" fontId="36" fillId="7" borderId="1" applyNumberFormat="0" applyAlignment="0" applyProtection="0"/>
    <xf numFmtId="0" fontId="36" fillId="7" borderId="1" applyNumberFormat="0" applyAlignment="0" applyProtection="0"/>
    <xf numFmtId="0" fontId="36" fillId="7" borderId="1" applyNumberFormat="0" applyAlignment="0" applyProtection="0"/>
    <xf numFmtId="0" fontId="36" fillId="7" borderId="1" applyNumberFormat="0" applyAlignment="0" applyProtection="0"/>
    <xf numFmtId="0" fontId="36" fillId="7" borderId="1" applyNumberFormat="0" applyAlignment="0" applyProtection="0"/>
    <xf numFmtId="0" fontId="36" fillId="7" borderId="1" applyNumberFormat="0" applyAlignment="0" applyProtection="0"/>
    <xf numFmtId="0" fontId="36" fillId="7" borderId="1" applyNumberFormat="0" applyAlignment="0" applyProtection="0"/>
    <xf numFmtId="0" fontId="36" fillId="7" borderId="1" applyNumberFormat="0" applyAlignment="0" applyProtection="0"/>
    <xf numFmtId="0" fontId="32" fillId="0" borderId="3" applyNumberFormat="0" applyFill="0" applyAlignment="0" applyProtection="0"/>
    <xf numFmtId="209" fontId="19" fillId="0" borderId="0" applyFont="0" applyFill="0" applyBorder="0" applyAlignment="0" applyProtection="0"/>
    <xf numFmtId="43" fontId="19"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40" fontId="21" fillId="0" borderId="0" applyFont="0" applyFill="0" applyBorder="0" applyAlignment="0" applyProtection="0"/>
    <xf numFmtId="43" fontId="19" fillId="0" borderId="0" applyFont="0" applyFill="0" applyBorder="0" applyAlignment="0" applyProtection="0"/>
    <xf numFmtId="40" fontId="21" fillId="0" borderId="0" applyFont="0" applyFill="0" applyBorder="0" applyAlignment="0" applyProtection="0"/>
    <xf numFmtId="43" fontId="19" fillId="0" borderId="0" applyFont="0" applyFill="0" applyBorder="0" applyAlignment="0" applyProtection="0"/>
    <xf numFmtId="43" fontId="53" fillId="0" borderId="0" applyFont="0" applyFill="0" applyBorder="0" applyAlignment="0" applyProtection="0"/>
    <xf numFmtId="210" fontId="19" fillId="0" borderId="0" applyFont="0" applyFill="0" applyBorder="0" applyAlignment="0" applyProtection="0"/>
    <xf numFmtId="201" fontId="19" fillId="0" borderId="0" applyFont="0" applyFill="0" applyBorder="0" applyAlignment="0" applyProtection="0"/>
    <xf numFmtId="167" fontId="19" fillId="0" borderId="0" applyFont="0" applyFill="0" applyBorder="0" applyAlignment="0" applyProtection="0"/>
    <xf numFmtId="202"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74" fontId="19" fillId="0" borderId="0" applyFont="0" applyFill="0" applyBorder="0" applyAlignment="0" applyProtection="0"/>
    <xf numFmtId="203" fontId="19" fillId="0" borderId="0" applyFont="0" applyFill="0" applyBorder="0" applyAlignment="0" applyProtection="0"/>
    <xf numFmtId="167" fontId="19" fillId="0" borderId="0" applyFont="0" applyFill="0" applyBorder="0" applyAlignment="0" applyProtection="0"/>
    <xf numFmtId="175" fontId="19" fillId="0" borderId="0" applyFont="0" applyFill="0" applyBorder="0" applyAlignment="0" applyProtection="0"/>
    <xf numFmtId="43" fontId="19" fillId="0" borderId="0" applyFont="0" applyFill="0" applyBorder="0" applyAlignment="0" applyProtection="0"/>
    <xf numFmtId="209" fontId="19" fillId="0" borderId="0" applyFont="0" applyFill="0" applyBorder="0" applyAlignment="0" applyProtection="0"/>
    <xf numFmtId="211"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0" fontId="21" fillId="0" borderId="0" applyFont="0" applyFill="0" applyBorder="0" applyAlignment="0" applyProtection="0"/>
    <xf numFmtId="177" fontId="19" fillId="0" borderId="0" applyFont="0" applyFill="0" applyBorder="0" applyAlignment="0" applyProtection="0"/>
    <xf numFmtId="166" fontId="19" fillId="0" borderId="0" applyFont="0" applyFill="0" applyBorder="0" applyAlignment="0" applyProtection="0"/>
    <xf numFmtId="169" fontId="19" fillId="0" borderId="0" applyFont="0" applyFill="0" applyBorder="0" applyAlignment="0" applyProtection="0"/>
    <xf numFmtId="43" fontId="13" fillId="0" borderId="0" applyFont="0" applyFill="0" applyBorder="0" applyAlignment="0" applyProtection="0"/>
    <xf numFmtId="168" fontId="19" fillId="0" borderId="0" applyFont="0" applyFill="0" applyBorder="0" applyAlignment="0" applyProtection="0"/>
    <xf numFmtId="40" fontId="21" fillId="0" borderId="0" applyFont="0" applyFill="0" applyBorder="0" applyAlignment="0" applyProtection="0"/>
    <xf numFmtId="43" fontId="19" fillId="0" borderId="0" applyFont="0" applyFill="0" applyBorder="0" applyAlignment="0" applyProtection="0"/>
    <xf numFmtId="40" fontId="21" fillId="0" borderId="0" applyFont="0" applyFill="0" applyBorder="0" applyAlignment="0" applyProtection="0"/>
    <xf numFmtId="43" fontId="19" fillId="0" borderId="0" applyFont="0" applyFill="0" applyBorder="0" applyAlignment="0" applyProtection="0"/>
    <xf numFmtId="183" fontId="19" fillId="0" borderId="0" applyFont="0" applyFill="0" applyBorder="0" applyAlignment="0" applyProtection="0"/>
    <xf numFmtId="43" fontId="6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12" fontId="19" fillId="0" borderId="0" applyFill="0" applyBorder="0" applyAlignment="0" applyProtection="0"/>
    <xf numFmtId="212" fontId="19" fillId="0" borderId="0" applyFill="0" applyBorder="0" applyAlignment="0" applyProtection="0"/>
    <xf numFmtId="43" fontId="19" fillId="0" borderId="0" applyFont="0" applyFill="0" applyBorder="0" applyAlignment="0" applyProtection="0"/>
    <xf numFmtId="212" fontId="19" fillId="0" borderId="0" applyFill="0" applyBorder="0" applyAlignment="0" applyProtection="0"/>
    <xf numFmtId="177" fontId="19" fillId="0" borderId="0" applyFont="0" applyFill="0" applyBorder="0" applyAlignment="0" applyProtection="0"/>
    <xf numFmtId="212" fontId="19" fillId="0" borderId="0" applyFill="0" applyBorder="0" applyAlignment="0" applyProtection="0"/>
    <xf numFmtId="212" fontId="19" fillId="0" borderId="0" applyFill="0" applyBorder="0" applyAlignment="0" applyProtection="0"/>
    <xf numFmtId="40" fontId="21" fillId="0" borderId="0" applyFont="0" applyFill="0" applyBorder="0" applyAlignment="0" applyProtection="0"/>
    <xf numFmtId="212" fontId="19" fillId="0" borderId="0" applyFill="0" applyBorder="0" applyAlignment="0" applyProtection="0"/>
    <xf numFmtId="177"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0" fontId="2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9" fontId="19" fillId="0" borderId="0" applyFont="0" applyFill="0" applyBorder="0" applyAlignment="0" applyProtection="0"/>
    <xf numFmtId="43" fontId="19" fillId="0" borderId="0" applyFont="0" applyFill="0" applyBorder="0" applyAlignment="0" applyProtection="0"/>
    <xf numFmtId="40" fontId="21" fillId="0" borderId="0" applyFont="0" applyFill="0" applyBorder="0" applyAlignment="0" applyProtection="0"/>
    <xf numFmtId="43" fontId="19" fillId="0" borderId="0" applyFont="0" applyFill="0" applyBorder="0" applyAlignment="0" applyProtection="0"/>
    <xf numFmtId="183" fontId="19" fillId="0" borderId="0" applyFont="0" applyFill="0" applyBorder="0" applyAlignment="0" applyProtection="0"/>
    <xf numFmtId="183" fontId="19" fillId="0" borderId="0" applyFont="0" applyFill="0" applyBorder="0" applyAlignment="0" applyProtection="0"/>
    <xf numFmtId="170" fontId="19" fillId="0" borderId="0" applyFont="0" applyFill="0" applyBorder="0" applyAlignment="0" applyProtection="0"/>
    <xf numFmtId="187" fontId="1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7"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7"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3" fillId="0" borderId="0" applyFont="0" applyFill="0" applyBorder="0" applyAlignment="0" applyProtection="0"/>
    <xf numFmtId="43" fontId="1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213" fontId="8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9" fillId="0" borderId="0" applyFont="0" applyFill="0" applyBorder="0" applyAlignment="0" applyProtection="0"/>
    <xf numFmtId="43" fontId="13"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14" fontId="19" fillId="0" borderId="0" applyFill="0" applyBorder="0" applyAlignment="0" applyProtection="0"/>
    <xf numFmtId="167" fontId="19" fillId="0" borderId="0" applyFont="0" applyFill="0" applyBorder="0" applyAlignment="0" applyProtection="0"/>
    <xf numFmtId="214" fontId="19" fillId="0" borderId="0" applyFill="0" applyBorder="0" applyAlignment="0" applyProtection="0"/>
    <xf numFmtId="214" fontId="19" fillId="0" borderId="0" applyFill="0" applyBorder="0" applyAlignment="0" applyProtection="0"/>
    <xf numFmtId="43" fontId="19" fillId="0" borderId="0" applyFont="0" applyFill="0" applyBorder="0" applyAlignment="0" applyProtection="0"/>
    <xf numFmtId="214" fontId="19" fillId="0" borderId="0" applyFill="0" applyBorder="0" applyAlignment="0" applyProtection="0"/>
    <xf numFmtId="0" fontId="19" fillId="0" borderId="0" applyFont="0" applyFill="0" applyBorder="0" applyAlignment="0" applyProtection="0"/>
    <xf numFmtId="208" fontId="19" fillId="0" borderId="0" applyFont="0" applyFill="0" applyBorder="0" applyAlignment="0" applyProtection="0"/>
    <xf numFmtId="208" fontId="19" fillId="0" borderId="0" applyFont="0" applyFill="0" applyBorder="0" applyAlignment="0" applyProtection="0"/>
    <xf numFmtId="167" fontId="19" fillId="0" borderId="0" applyFont="0" applyFill="0" applyBorder="0" applyAlignment="0" applyProtection="0"/>
    <xf numFmtId="215"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67" fontId="19" fillId="0" borderId="0" applyFont="0" applyFill="0" applyBorder="0" applyAlignment="0" applyProtection="0"/>
    <xf numFmtId="43" fontId="19" fillId="0" borderId="0" applyFont="0" applyFill="0" applyBorder="0" applyAlignment="0" applyProtection="0"/>
    <xf numFmtId="43" fontId="26" fillId="0" borderId="0" applyFont="0" applyFill="0" applyBorder="0" applyAlignment="0" applyProtection="0"/>
    <xf numFmtId="43" fontId="19" fillId="0" borderId="0" applyFont="0" applyFill="0" applyBorder="0" applyAlignment="0" applyProtection="0"/>
    <xf numFmtId="179" fontId="19" fillId="0" borderId="0" applyFont="0" applyFill="0" applyBorder="0" applyAlignment="0" applyProtection="0"/>
    <xf numFmtId="43" fontId="19" fillId="0" borderId="0" applyFont="0" applyFill="0" applyBorder="0" applyAlignment="0" applyProtection="0"/>
    <xf numFmtId="216" fontId="21" fillId="0" borderId="0" applyFont="0" applyFill="0" applyBorder="0" applyAlignment="0" applyProtection="0"/>
    <xf numFmtId="194" fontId="21" fillId="0" borderId="0" applyFont="0" applyFill="0" applyBorder="0" applyAlignment="0" applyProtection="0"/>
    <xf numFmtId="44" fontId="19" fillId="0" borderId="0" applyFont="0" applyFill="0" applyBorder="0" applyAlignment="0" applyProtection="0"/>
    <xf numFmtId="174" fontId="19" fillId="0" borderId="0" applyFont="0" applyFill="0" applyBorder="0" applyAlignment="0" applyProtection="0"/>
    <xf numFmtId="217" fontId="19" fillId="0" borderId="0" applyFill="0" applyBorder="0" applyAlignment="0" applyProtection="0"/>
    <xf numFmtId="0" fontId="26" fillId="0" borderId="0" applyFont="0" applyFill="0" applyBorder="0" applyAlignment="0" applyProtection="0"/>
    <xf numFmtId="217" fontId="19" fillId="0" borderId="0" applyFill="0" applyBorder="0" applyAlignment="0" applyProtection="0"/>
    <xf numFmtId="177" fontId="19" fillId="0" borderId="0" applyFont="0" applyFill="0" applyBorder="0" applyAlignment="0" applyProtection="0"/>
    <xf numFmtId="195" fontId="21" fillId="0" borderId="0" applyFont="0" applyFill="0" applyBorder="0" applyAlignment="0" applyProtection="0"/>
    <xf numFmtId="196" fontId="21" fillId="0" borderId="0" applyFont="0" applyFill="0" applyBorder="0" applyAlignment="0" applyProtection="0"/>
    <xf numFmtId="170" fontId="21" fillId="0" borderId="0" applyFont="0" applyFill="0" applyBorder="0" applyAlignment="0" applyProtection="0"/>
    <xf numFmtId="166" fontId="19" fillId="0" borderId="0" applyFont="0" applyFill="0" applyBorder="0" applyAlignment="0" applyProtection="0"/>
    <xf numFmtId="196" fontId="21" fillId="0" borderId="0" applyFont="0" applyFill="0" applyBorder="0" applyAlignment="0" applyProtection="0"/>
    <xf numFmtId="171"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68" fontId="2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209" fontId="19" fillId="0" borderId="0" applyFont="0" applyFill="0" applyBorder="0" applyAlignment="0" applyProtection="0"/>
    <xf numFmtId="209" fontId="19" fillId="0" borderId="0" applyFont="0" applyFill="0" applyBorder="0" applyAlignment="0" applyProtection="0"/>
    <xf numFmtId="209" fontId="19" fillId="0" borderId="0" applyFont="0" applyFill="0" applyBorder="0" applyAlignment="0" applyProtection="0"/>
    <xf numFmtId="209" fontId="19" fillId="0" borderId="0" applyFont="0" applyFill="0" applyBorder="0" applyAlignment="0" applyProtection="0"/>
    <xf numFmtId="209" fontId="19" fillId="0" borderId="0" applyFont="0" applyFill="0" applyBorder="0" applyAlignment="0" applyProtection="0"/>
    <xf numFmtId="209" fontId="19" fillId="0" borderId="0" applyFont="0" applyFill="0" applyBorder="0" applyAlignment="0" applyProtection="0"/>
    <xf numFmtId="209" fontId="19" fillId="0" borderId="0" applyFont="0" applyFill="0" applyBorder="0" applyAlignment="0" applyProtection="0"/>
    <xf numFmtId="209" fontId="19" fillId="0" borderId="0" applyFont="0" applyFill="0" applyBorder="0" applyAlignment="0" applyProtection="0"/>
    <xf numFmtId="209" fontId="19" fillId="0" borderId="0" applyFont="0" applyFill="0" applyBorder="0" applyAlignment="0" applyProtection="0"/>
    <xf numFmtId="217" fontId="19" fillId="0" borderId="0" applyFill="0" applyBorder="0" applyAlignment="0" applyProtection="0"/>
    <xf numFmtId="44" fontId="19" fillId="0" borderId="0" applyFont="0" applyFill="0" applyBorder="0" applyAlignment="0" applyProtection="0"/>
    <xf numFmtId="217" fontId="19" fillId="0" borderId="0" applyFill="0" applyBorder="0" applyAlignment="0" applyProtection="0"/>
    <xf numFmtId="171" fontId="19" fillId="0" borderId="0" applyFont="0" applyFill="0" applyBorder="0" applyAlignment="0" applyProtection="0"/>
    <xf numFmtId="217" fontId="19" fillId="0" borderId="0" applyFill="0" applyBorder="0" applyAlignment="0" applyProtection="0"/>
    <xf numFmtId="177" fontId="19" fillId="0" borderId="0" applyFont="0" applyFill="0" applyBorder="0" applyAlignment="0" applyProtection="0"/>
    <xf numFmtId="209" fontId="19" fillId="0" borderId="0" applyFont="0" applyFill="0" applyBorder="0" applyAlignment="0" applyProtection="0"/>
    <xf numFmtId="209" fontId="19" fillId="0" borderId="0" applyFont="0" applyFill="0" applyBorder="0" applyAlignment="0" applyProtection="0"/>
    <xf numFmtId="209" fontId="19" fillId="0" borderId="0" applyFont="0" applyFill="0" applyBorder="0" applyAlignment="0" applyProtection="0"/>
    <xf numFmtId="209" fontId="19" fillId="0" borderId="0" applyFont="0" applyFill="0" applyBorder="0" applyAlignment="0" applyProtection="0"/>
    <xf numFmtId="44" fontId="19"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85" fontId="66" fillId="13" borderId="0" applyNumberFormat="0" applyBorder="0" applyAlignment="0" applyProtection="0"/>
    <xf numFmtId="0" fontId="40" fillId="13" borderId="0" applyNumberFormat="0" applyBorder="0" applyAlignment="0" applyProtection="0"/>
    <xf numFmtId="0" fontId="21" fillId="0" borderId="0"/>
    <xf numFmtId="0" fontId="19" fillId="0" borderId="0"/>
    <xf numFmtId="185" fontId="26" fillId="0" borderId="0"/>
    <xf numFmtId="0" fontId="7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9" fillId="0" borderId="0"/>
    <xf numFmtId="0" fontId="19" fillId="0" borderId="0"/>
    <xf numFmtId="185" fontId="26" fillId="0" borderId="0"/>
    <xf numFmtId="185" fontId="26" fillId="0" borderId="0"/>
    <xf numFmtId="184" fontId="5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0" borderId="0"/>
    <xf numFmtId="185"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0" borderId="0"/>
    <xf numFmtId="0" fontId="13" fillId="0" borderId="0"/>
    <xf numFmtId="0" fontId="13" fillId="0" borderId="0"/>
    <xf numFmtId="0" fontId="13" fillId="0" borderId="0"/>
    <xf numFmtId="185" fontId="2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0" borderId="0"/>
    <xf numFmtId="0" fontId="13" fillId="0" borderId="0"/>
    <xf numFmtId="0" fontId="13" fillId="0" borderId="0"/>
    <xf numFmtId="0" fontId="13" fillId="0" borderId="0"/>
    <xf numFmtId="0" fontId="13" fillId="0" borderId="0"/>
    <xf numFmtId="185" fontId="26" fillId="0" borderId="0"/>
    <xf numFmtId="185" fontId="26" fillId="0" borderId="0"/>
    <xf numFmtId="185" fontId="26" fillId="0" borderId="0"/>
    <xf numFmtId="0" fontId="19" fillId="0" borderId="0"/>
    <xf numFmtId="185" fontId="26" fillId="0" borderId="0"/>
    <xf numFmtId="185" fontId="26" fillId="0" borderId="0"/>
    <xf numFmtId="0" fontId="1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85" fontId="26" fillId="0" borderId="0"/>
    <xf numFmtId="0" fontId="1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85" fontId="26" fillId="0" borderId="0"/>
    <xf numFmtId="0" fontId="19" fillId="0" borderId="0"/>
    <xf numFmtId="185"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85" fontId="13" fillId="0" borderId="0"/>
    <xf numFmtId="185" fontId="13" fillId="0" borderId="0"/>
    <xf numFmtId="0" fontId="19" fillId="0" borderId="0"/>
    <xf numFmtId="185" fontId="13" fillId="0" borderId="0"/>
    <xf numFmtId="0" fontId="21" fillId="0" borderId="0"/>
    <xf numFmtId="0" fontId="19" fillId="0" borderId="0"/>
    <xf numFmtId="0" fontId="21" fillId="0" borderId="0"/>
    <xf numFmtId="0" fontId="13" fillId="0" borderId="0"/>
    <xf numFmtId="0" fontId="1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0" borderId="0"/>
    <xf numFmtId="0" fontId="19" fillId="0" borderId="0"/>
    <xf numFmtId="185" fontId="21" fillId="0" borderId="0"/>
    <xf numFmtId="0" fontId="21" fillId="0" borderId="0"/>
    <xf numFmtId="185" fontId="21" fillId="0" borderId="0"/>
    <xf numFmtId="0" fontId="19" fillId="0" borderId="0"/>
    <xf numFmtId="185"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85" fontId="13" fillId="0" borderId="0"/>
    <xf numFmtId="185" fontId="13" fillId="0" borderId="0"/>
    <xf numFmtId="0" fontId="19" fillId="0" borderId="0"/>
    <xf numFmtId="185" fontId="13" fillId="0" borderId="0"/>
    <xf numFmtId="185" fontId="1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85" fontId="19" fillId="0" borderId="0"/>
    <xf numFmtId="185" fontId="19" fillId="0" borderId="0"/>
    <xf numFmtId="0" fontId="1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0" borderId="0"/>
    <xf numFmtId="0" fontId="1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0" borderId="0"/>
    <xf numFmtId="0" fontId="1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 fontId="65" fillId="0" borderId="0" applyNumberFormat="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0" borderId="0"/>
    <xf numFmtId="0" fontId="46" fillId="0" borderId="0"/>
    <xf numFmtId="0" fontId="19" fillId="0" borderId="0"/>
    <xf numFmtId="0" fontId="13" fillId="0" borderId="0"/>
    <xf numFmtId="0" fontId="21" fillId="0" borderId="0"/>
    <xf numFmtId="0" fontId="2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2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6" fillId="0" borderId="0"/>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3" fillId="0" borderId="0"/>
    <xf numFmtId="0" fontId="13" fillId="0" borderId="0"/>
    <xf numFmtId="0" fontId="70" fillId="0" borderId="0"/>
    <xf numFmtId="185" fontId="2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85" fontId="21" fillId="0" borderId="0"/>
    <xf numFmtId="0" fontId="46" fillId="0" borderId="0"/>
    <xf numFmtId="185" fontId="21" fillId="0" borderId="0"/>
    <xf numFmtId="0" fontId="19" fillId="0" borderId="0"/>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85" fontId="21" fillId="0" borderId="0"/>
    <xf numFmtId="0" fontId="21" fillId="0" borderId="0"/>
    <xf numFmtId="0" fontId="21" fillId="0" borderId="0"/>
    <xf numFmtId="185" fontId="21" fillId="0" borderId="0"/>
    <xf numFmtId="0" fontId="19" fillId="0" borderId="0"/>
    <xf numFmtId="185" fontId="21" fillId="0" borderId="0"/>
    <xf numFmtId="0" fontId="2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0" borderId="0"/>
    <xf numFmtId="185" fontId="26"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0" borderId="0"/>
    <xf numFmtId="185" fontId="26" fillId="0" borderId="0"/>
    <xf numFmtId="0" fontId="70" fillId="0" borderId="0"/>
    <xf numFmtId="0" fontId="19" fillId="0" borderId="0"/>
    <xf numFmtId="0" fontId="19" fillId="0" borderId="0"/>
    <xf numFmtId="0" fontId="1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0" borderId="0"/>
    <xf numFmtId="0" fontId="1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0" borderId="0"/>
    <xf numFmtId="185" fontId="26" fillId="0" borderId="0"/>
    <xf numFmtId="0" fontId="21" fillId="0" borderId="0"/>
    <xf numFmtId="0" fontId="19" fillId="0" borderId="0"/>
    <xf numFmtId="0" fontId="19" fillId="0" borderId="0"/>
    <xf numFmtId="0" fontId="19" fillId="0" borderId="0"/>
    <xf numFmtId="0" fontId="19" fillId="0" borderId="0"/>
    <xf numFmtId="0" fontId="19" fillId="0" borderId="0"/>
    <xf numFmtId="0" fontId="13" fillId="0" borderId="0"/>
    <xf numFmtId="0" fontId="13" fillId="0" borderId="0"/>
    <xf numFmtId="0" fontId="13" fillId="0" borderId="0"/>
    <xf numFmtId="0" fontId="53" fillId="0" borderId="0"/>
    <xf numFmtId="0" fontId="19" fillId="0" borderId="0"/>
    <xf numFmtId="0" fontId="19" fillId="0" borderId="0"/>
    <xf numFmtId="0" fontId="53" fillId="0" borderId="0"/>
    <xf numFmtId="4" fontId="65" fillId="0" borderId="0" applyNumberFormat="0"/>
    <xf numFmtId="0" fontId="19" fillId="0" borderId="0"/>
    <xf numFmtId="0" fontId="19" fillId="0" borderId="0"/>
    <xf numFmtId="185" fontId="26" fillId="0" borderId="0"/>
    <xf numFmtId="0" fontId="21" fillId="0" borderId="0"/>
    <xf numFmtId="0" fontId="53" fillId="0" borderId="0"/>
    <xf numFmtId="0" fontId="53" fillId="0" borderId="0"/>
    <xf numFmtId="4" fontId="65" fillId="0" borderId="0" applyNumberFormat="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87" fillId="0" borderId="0"/>
    <xf numFmtId="185" fontId="21" fillId="10" borderId="8" applyNumberFormat="0" applyFont="0" applyAlignment="0" applyProtection="0"/>
    <xf numFmtId="185" fontId="21" fillId="10" borderId="8" applyNumberFormat="0" applyFont="0" applyAlignment="0" applyProtection="0"/>
    <xf numFmtId="185" fontId="21" fillId="10" borderId="8" applyNumberFormat="0" applyFont="0" applyAlignment="0" applyProtection="0"/>
    <xf numFmtId="185" fontId="21" fillId="10" borderId="8" applyNumberFormat="0" applyFont="0" applyAlignment="0" applyProtection="0"/>
    <xf numFmtId="185" fontId="21" fillId="10" borderId="8" applyNumberFormat="0" applyFont="0" applyAlignment="0" applyProtection="0"/>
    <xf numFmtId="185" fontId="21" fillId="10" borderId="8" applyNumberFormat="0" applyFont="0" applyAlignment="0" applyProtection="0"/>
    <xf numFmtId="185" fontId="21" fillId="10" borderId="8" applyNumberFormat="0" applyFont="0" applyAlignment="0" applyProtection="0"/>
    <xf numFmtId="185" fontId="21" fillId="10" borderId="8" applyNumberFormat="0" applyFont="0" applyAlignment="0" applyProtection="0"/>
    <xf numFmtId="185" fontId="21" fillId="10" borderId="8" applyNumberFormat="0" applyFont="0" applyAlignment="0" applyProtection="0"/>
    <xf numFmtId="185" fontId="21" fillId="10" borderId="8" applyNumberFormat="0" applyFont="0" applyAlignment="0" applyProtection="0"/>
    <xf numFmtId="185" fontId="21" fillId="10" borderId="8" applyNumberFormat="0" applyFont="0" applyAlignment="0" applyProtection="0"/>
    <xf numFmtId="185" fontId="21" fillId="10" borderId="8" applyNumberFormat="0" applyFont="0" applyAlignment="0" applyProtection="0"/>
    <xf numFmtId="185" fontId="21" fillId="10" borderId="8" applyNumberFormat="0" applyFont="0" applyAlignment="0" applyProtection="0"/>
    <xf numFmtId="185" fontId="21" fillId="10" borderId="8" applyNumberFormat="0" applyFont="0" applyAlignment="0" applyProtection="0"/>
    <xf numFmtId="185" fontId="21" fillId="10" borderId="8" applyNumberFormat="0" applyFont="0" applyAlignment="0" applyProtection="0"/>
    <xf numFmtId="185" fontId="21" fillId="10" borderId="8" applyNumberFormat="0" applyFont="0" applyAlignment="0" applyProtection="0"/>
    <xf numFmtId="185" fontId="21" fillId="10" borderId="8" applyNumberFormat="0" applyFont="0" applyAlignment="0" applyProtection="0"/>
    <xf numFmtId="185" fontId="21" fillId="10" borderId="8" applyNumberFormat="0" applyFont="0" applyAlignment="0" applyProtection="0"/>
    <xf numFmtId="185" fontId="21" fillId="10" borderId="8" applyNumberFormat="0" applyFont="0" applyAlignment="0" applyProtection="0"/>
    <xf numFmtId="185" fontId="21" fillId="10" borderId="8" applyNumberFormat="0" applyFont="0" applyAlignment="0" applyProtection="0"/>
    <xf numFmtId="185" fontId="21" fillId="10" borderId="8" applyNumberFormat="0" applyFont="0" applyAlignment="0" applyProtection="0"/>
    <xf numFmtId="0" fontId="19" fillId="10" borderId="8" applyNumberFormat="0" applyFont="0" applyAlignment="0" applyProtection="0"/>
    <xf numFmtId="0" fontId="19" fillId="10" borderId="8" applyNumberFormat="0" applyFont="0" applyAlignment="0" applyProtection="0"/>
    <xf numFmtId="0" fontId="19" fillId="10" borderId="8" applyNumberFormat="0" applyFont="0" applyAlignment="0" applyProtection="0"/>
    <xf numFmtId="0" fontId="19" fillId="10" borderId="8" applyNumberFormat="0" applyFont="0" applyAlignment="0" applyProtection="0"/>
    <xf numFmtId="0" fontId="19" fillId="10" borderId="8" applyNumberFormat="0" applyFont="0" applyAlignment="0" applyProtection="0"/>
    <xf numFmtId="0" fontId="19" fillId="10" borderId="8" applyNumberFormat="0" applyFont="0" applyAlignment="0" applyProtection="0"/>
    <xf numFmtId="0" fontId="19" fillId="10" borderId="8" applyNumberFormat="0" applyFont="0" applyAlignment="0" applyProtection="0"/>
    <xf numFmtId="0" fontId="19" fillId="10" borderId="8" applyNumberFormat="0" applyFont="0" applyAlignment="0" applyProtection="0"/>
    <xf numFmtId="0" fontId="19" fillId="10" borderId="8" applyNumberFormat="0" applyFont="0" applyAlignment="0" applyProtection="0"/>
    <xf numFmtId="0" fontId="19" fillId="10" borderId="8" applyNumberFormat="0" applyFont="0" applyAlignment="0" applyProtection="0"/>
    <xf numFmtId="0" fontId="19" fillId="10" borderId="8" applyNumberFormat="0" applyFont="0" applyAlignment="0" applyProtection="0"/>
    <xf numFmtId="0" fontId="19" fillId="10" borderId="8" applyNumberFormat="0" applyFont="0" applyAlignment="0" applyProtection="0"/>
    <xf numFmtId="0" fontId="19" fillId="10" borderId="8" applyNumberFormat="0" applyFont="0" applyAlignment="0" applyProtection="0"/>
    <xf numFmtId="0" fontId="19" fillId="10" borderId="8" applyNumberFormat="0" applyFont="0" applyAlignment="0" applyProtection="0"/>
    <xf numFmtId="0" fontId="19" fillId="10" borderId="8" applyNumberFormat="0" applyFont="0" applyAlignment="0" applyProtection="0"/>
    <xf numFmtId="0" fontId="41" fillId="50" borderId="9" applyNumberFormat="0" applyAlignment="0" applyProtection="0"/>
    <xf numFmtId="0" fontId="41" fillId="50" borderId="9" applyNumberFormat="0" applyAlignment="0" applyProtection="0"/>
    <xf numFmtId="0" fontId="41" fillId="50" borderId="9" applyNumberFormat="0" applyAlignment="0" applyProtection="0"/>
    <xf numFmtId="0" fontId="41" fillId="50" borderId="9" applyNumberFormat="0" applyAlignment="0" applyProtection="0"/>
    <xf numFmtId="0" fontId="41" fillId="50" borderId="9" applyNumberFormat="0" applyAlignment="0" applyProtection="0"/>
    <xf numFmtId="0" fontId="41" fillId="50" borderId="9" applyNumberFormat="0" applyAlignment="0" applyProtection="0"/>
    <xf numFmtId="0" fontId="41" fillId="50" borderId="9" applyNumberFormat="0" applyAlignment="0" applyProtection="0"/>
    <xf numFmtId="0" fontId="41" fillId="50" borderId="9" applyNumberFormat="0" applyAlignment="0" applyProtection="0"/>
    <xf numFmtId="0" fontId="41" fillId="50" borderId="9" applyNumberFormat="0" applyAlignment="0" applyProtection="0"/>
    <xf numFmtId="0" fontId="41" fillId="50" borderId="9" applyNumberFormat="0" applyAlignment="0" applyProtection="0"/>
    <xf numFmtId="0" fontId="41" fillId="50" borderId="9" applyNumberFormat="0" applyAlignment="0" applyProtection="0"/>
    <xf numFmtId="0" fontId="41" fillId="50" borderId="9" applyNumberFormat="0" applyAlignment="0" applyProtection="0"/>
    <xf numFmtId="0" fontId="41" fillId="50" borderId="9" applyNumberFormat="0" applyAlignment="0" applyProtection="0"/>
    <xf numFmtId="0" fontId="41" fillId="30" borderId="9" applyNumberFormat="0" applyAlignment="0" applyProtection="0"/>
    <xf numFmtId="0" fontId="41" fillId="30" borderId="9" applyNumberFormat="0" applyAlignment="0" applyProtection="0"/>
    <xf numFmtId="0" fontId="41" fillId="30" borderId="9" applyNumberFormat="0" applyAlignment="0" applyProtection="0"/>
    <xf numFmtId="0" fontId="41" fillId="30" borderId="9" applyNumberFormat="0" applyAlignment="0" applyProtection="0"/>
    <xf numFmtId="0" fontId="41" fillId="30" borderId="9" applyNumberFormat="0" applyAlignment="0" applyProtection="0"/>
    <xf numFmtId="0" fontId="41" fillId="30" borderId="9" applyNumberFormat="0" applyAlignment="0" applyProtection="0"/>
    <xf numFmtId="0" fontId="41" fillId="30" borderId="9" applyNumberFormat="0" applyAlignment="0" applyProtection="0"/>
    <xf numFmtId="0" fontId="41" fillId="30" borderId="9" applyNumberFormat="0" applyAlignment="0" applyProtection="0"/>
    <xf numFmtId="0" fontId="41" fillId="30" borderId="9" applyNumberFormat="0" applyAlignment="0" applyProtection="0"/>
    <xf numFmtId="0" fontId="41" fillId="30" borderId="9" applyNumberFormat="0" applyAlignment="0" applyProtection="0"/>
    <xf numFmtId="0" fontId="41" fillId="30" borderId="9" applyNumberFormat="0" applyAlignment="0" applyProtection="0"/>
    <xf numFmtId="0" fontId="41" fillId="50" borderId="9" applyNumberFormat="0" applyAlignment="0" applyProtection="0"/>
    <xf numFmtId="0" fontId="41" fillId="50" borderId="9" applyNumberFormat="0" applyAlignment="0" applyProtection="0"/>
    <xf numFmtId="0" fontId="41" fillId="50" borderId="9" applyNumberFormat="0" applyAlignment="0" applyProtection="0"/>
    <xf numFmtId="0" fontId="41" fillId="50" borderId="9" applyNumberFormat="0" applyAlignment="0" applyProtection="0"/>
    <xf numFmtId="0" fontId="41" fillId="50" borderId="9" applyNumberFormat="0" applyAlignment="0" applyProtection="0"/>
    <xf numFmtId="0" fontId="41" fillId="50" borderId="9" applyNumberFormat="0" applyAlignment="0" applyProtection="0"/>
    <xf numFmtId="0" fontId="41" fillId="50" borderId="9" applyNumberFormat="0" applyAlignment="0" applyProtection="0"/>
    <xf numFmtId="0" fontId="41" fillId="50" borderId="9" applyNumberFormat="0" applyAlignment="0" applyProtection="0"/>
    <xf numFmtId="9" fontId="19" fillId="0" borderId="0" applyFont="0" applyFill="0" applyBorder="0" applyAlignment="0" applyProtection="0"/>
    <xf numFmtId="9" fontId="19"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19"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19"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9"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19"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9" fillId="0" borderId="0" applyFont="0" applyFill="0" applyBorder="0" applyAlignment="0" applyProtection="0"/>
    <xf numFmtId="9" fontId="70" fillId="0" borderId="0" applyFont="0" applyFill="0" applyBorder="0" applyAlignment="0" applyProtection="0"/>
    <xf numFmtId="9" fontId="53" fillId="0" borderId="0" applyFont="0" applyFill="0" applyBorder="0" applyAlignment="0" applyProtection="0"/>
    <xf numFmtId="9" fontId="19" fillId="0" borderId="0" applyFill="0" applyBorder="0" applyAlignment="0" applyProtection="0"/>
    <xf numFmtId="9" fontId="19" fillId="0" borderId="0" applyFont="0" applyFill="0" applyBorder="0" applyAlignment="0" applyProtection="0"/>
    <xf numFmtId="9" fontId="2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5" fillId="0" borderId="0" applyFont="0" applyFill="0" applyBorder="0" applyAlignment="0" applyProtection="0"/>
    <xf numFmtId="9" fontId="26" fillId="0" borderId="0" applyFont="0" applyFill="0" applyBorder="0" applyAlignment="0" applyProtection="0"/>
    <xf numFmtId="9" fontId="19" fillId="0" borderId="0" applyFont="0" applyFill="0" applyBorder="0" applyAlignment="0" applyProtection="0"/>
    <xf numFmtId="9" fontId="2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1" fillId="0" borderId="0" applyFont="0" applyFill="0" applyBorder="0" applyAlignment="0" applyProtection="0"/>
    <xf numFmtId="9" fontId="1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3" fillId="0" borderId="0" applyFont="0" applyFill="0" applyBorder="0" applyAlignment="0" applyProtection="0"/>
    <xf numFmtId="9" fontId="13" fillId="0" borderId="0" applyFont="0" applyFill="0" applyBorder="0" applyAlignment="0" applyProtection="0"/>
    <xf numFmtId="38" fontId="88" fillId="0" borderId="0"/>
    <xf numFmtId="185" fontId="41" fillId="31" borderId="9" applyNumberFormat="0" applyAlignment="0" applyProtection="0"/>
    <xf numFmtId="185" fontId="41" fillId="31" borderId="9" applyNumberFormat="0" applyAlignment="0" applyProtection="0"/>
    <xf numFmtId="185" fontId="41" fillId="31" borderId="9" applyNumberFormat="0" applyAlignment="0" applyProtection="0"/>
    <xf numFmtId="185" fontId="41" fillId="31" borderId="9" applyNumberFormat="0" applyAlignment="0" applyProtection="0"/>
    <xf numFmtId="185" fontId="41" fillId="31" borderId="9" applyNumberFormat="0" applyAlignment="0" applyProtection="0"/>
    <xf numFmtId="185" fontId="41" fillId="31" borderId="9" applyNumberFormat="0" applyAlignment="0" applyProtection="0"/>
    <xf numFmtId="185" fontId="41" fillId="31" borderId="9" applyNumberFormat="0" applyAlignment="0" applyProtection="0"/>
    <xf numFmtId="185" fontId="41" fillId="31" borderId="9" applyNumberFormat="0" applyAlignment="0" applyProtection="0"/>
    <xf numFmtId="185" fontId="41" fillId="31" borderId="9" applyNumberFormat="0" applyAlignment="0" applyProtection="0"/>
    <xf numFmtId="185" fontId="41" fillId="31" borderId="9" applyNumberFormat="0" applyAlignment="0" applyProtection="0"/>
    <xf numFmtId="185" fontId="41" fillId="31" borderId="9" applyNumberFormat="0" applyAlignment="0" applyProtection="0"/>
    <xf numFmtId="185" fontId="41" fillId="31" borderId="9" applyNumberFormat="0" applyAlignment="0" applyProtection="0"/>
    <xf numFmtId="185" fontId="41" fillId="31" borderId="9" applyNumberFormat="0" applyAlignment="0" applyProtection="0"/>
    <xf numFmtId="185" fontId="41" fillId="31" borderId="9" applyNumberFormat="0" applyAlignment="0" applyProtection="0"/>
    <xf numFmtId="185" fontId="41" fillId="31" borderId="9" applyNumberFormat="0" applyAlignment="0" applyProtection="0"/>
    <xf numFmtId="185" fontId="41" fillId="31" borderId="9" applyNumberFormat="0" applyAlignment="0" applyProtection="0"/>
    <xf numFmtId="185" fontId="41" fillId="31" borderId="9" applyNumberFormat="0" applyAlignment="0" applyProtection="0"/>
    <xf numFmtId="185" fontId="41" fillId="31" borderId="9" applyNumberFormat="0" applyAlignment="0" applyProtection="0"/>
    <xf numFmtId="185" fontId="41" fillId="31" borderId="9" applyNumberFormat="0" applyAlignment="0" applyProtection="0"/>
    <xf numFmtId="185" fontId="41" fillId="31" borderId="9" applyNumberFormat="0" applyAlignment="0" applyProtection="0"/>
    <xf numFmtId="185" fontId="41" fillId="31" borderId="9" applyNumberFormat="0" applyAlignment="0" applyProtection="0"/>
    <xf numFmtId="185" fontId="41" fillId="31" borderId="9" applyNumberFormat="0" applyAlignment="0" applyProtection="0"/>
    <xf numFmtId="185" fontId="41" fillId="31" borderId="9" applyNumberFormat="0" applyAlignment="0" applyProtection="0"/>
    <xf numFmtId="185" fontId="41" fillId="31" borderId="9" applyNumberFormat="0" applyAlignment="0" applyProtection="0"/>
    <xf numFmtId="185" fontId="41" fillId="31" borderId="9" applyNumberFormat="0" applyAlignment="0" applyProtection="0"/>
    <xf numFmtId="185" fontId="41" fillId="31" borderId="9" applyNumberFormat="0" applyAlignment="0" applyProtection="0"/>
    <xf numFmtId="185" fontId="41" fillId="31" borderId="9" applyNumberFormat="0" applyAlignment="0" applyProtection="0"/>
    <xf numFmtId="185" fontId="41" fillId="31" borderId="9" applyNumberFormat="0" applyAlignment="0" applyProtection="0"/>
    <xf numFmtId="185" fontId="41" fillId="31" borderId="9" applyNumberFormat="0" applyAlignment="0" applyProtection="0"/>
    <xf numFmtId="185" fontId="41" fillId="31" borderId="9" applyNumberFormat="0" applyAlignment="0" applyProtection="0"/>
    <xf numFmtId="0" fontId="43" fillId="0" borderId="0" applyNumberFormat="0" applyFill="0" applyBorder="0" applyAlignment="0" applyProtection="0"/>
    <xf numFmtId="185" fontId="58" fillId="0" borderId="13" applyNumberFormat="0" applyFill="0" applyAlignment="0" applyProtection="0"/>
    <xf numFmtId="185" fontId="58" fillId="0" borderId="13" applyNumberFormat="0" applyFill="0" applyAlignment="0" applyProtection="0"/>
    <xf numFmtId="185" fontId="58" fillId="0" borderId="13" applyNumberFormat="0" applyFill="0" applyAlignment="0" applyProtection="0"/>
    <xf numFmtId="185" fontId="58" fillId="0" borderId="13" applyNumberFormat="0" applyFill="0" applyAlignment="0" applyProtection="0"/>
    <xf numFmtId="185" fontId="58" fillId="0" borderId="13" applyNumberFormat="0" applyFill="0" applyAlignment="0" applyProtection="0"/>
    <xf numFmtId="185" fontId="58" fillId="0" borderId="13" applyNumberFormat="0" applyFill="0" applyAlignment="0" applyProtection="0"/>
    <xf numFmtId="185" fontId="58" fillId="0" borderId="13" applyNumberFormat="0" applyFill="0" applyAlignment="0" applyProtection="0"/>
    <xf numFmtId="185" fontId="58" fillId="0" borderId="13" applyNumberFormat="0" applyFill="0" applyAlignment="0" applyProtection="0"/>
    <xf numFmtId="185" fontId="58" fillId="0" borderId="13" applyNumberFormat="0" applyFill="0" applyAlignment="0" applyProtection="0"/>
    <xf numFmtId="185" fontId="58" fillId="0" borderId="13" applyNumberFormat="0" applyFill="0" applyAlignment="0" applyProtection="0"/>
    <xf numFmtId="185" fontId="58" fillId="0" borderId="13" applyNumberFormat="0" applyFill="0" applyAlignment="0" applyProtection="0"/>
    <xf numFmtId="185" fontId="58" fillId="0" borderId="13" applyNumberFormat="0" applyFill="0" applyAlignment="0" applyProtection="0"/>
    <xf numFmtId="185" fontId="58" fillId="0" borderId="13" applyNumberFormat="0" applyFill="0" applyAlignment="0" applyProtection="0"/>
    <xf numFmtId="185" fontId="58" fillId="0" borderId="13" applyNumberFormat="0" applyFill="0" applyAlignment="0" applyProtection="0"/>
    <xf numFmtId="185" fontId="58" fillId="0" borderId="13" applyNumberFormat="0" applyFill="0" applyAlignment="0" applyProtection="0"/>
    <xf numFmtId="185" fontId="58" fillId="0" borderId="13" applyNumberFormat="0" applyFill="0" applyAlignment="0" applyProtection="0"/>
    <xf numFmtId="185" fontId="58" fillId="0" borderId="13" applyNumberFormat="0" applyFill="0" applyAlignment="0" applyProtection="0"/>
    <xf numFmtId="185" fontId="58" fillId="0" borderId="13" applyNumberFormat="0" applyFill="0" applyAlignment="0" applyProtection="0"/>
    <xf numFmtId="185" fontId="58" fillId="0" borderId="13" applyNumberFormat="0" applyFill="0" applyAlignment="0" applyProtection="0"/>
    <xf numFmtId="185" fontId="58" fillId="0" borderId="13" applyNumberFormat="0" applyFill="0" applyAlignment="0" applyProtection="0"/>
    <xf numFmtId="185" fontId="58" fillId="0" borderId="13"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0" fontId="19" fillId="0" borderId="36" applyNumberFormat="0" applyFont="0" applyFill="0" applyAlignment="0" applyProtection="0"/>
    <xf numFmtId="0" fontId="19" fillId="0" borderId="36" applyNumberFormat="0" applyFon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0" fontId="42" fillId="0" borderId="0" applyNumberFormat="0" applyFill="0" applyBorder="0" applyAlignment="0" applyProtection="0"/>
    <xf numFmtId="0" fontId="89" fillId="0" borderId="0"/>
    <xf numFmtId="0" fontId="90" fillId="0" borderId="0" applyFont="0" applyFill="0" applyBorder="0" applyAlignment="0" applyProtection="0"/>
    <xf numFmtId="0" fontId="90" fillId="0" borderId="0" applyFont="0" applyFill="0" applyBorder="0" applyAlignment="0" applyProtection="0"/>
    <xf numFmtId="0" fontId="91" fillId="0" borderId="0"/>
    <xf numFmtId="0" fontId="92" fillId="0" borderId="0"/>
    <xf numFmtId="43" fontId="12" fillId="0" borderId="0" applyFont="0" applyFill="0" applyBorder="0" applyAlignment="0" applyProtection="0"/>
    <xf numFmtId="0" fontId="12" fillId="0" borderId="0"/>
    <xf numFmtId="9" fontId="19" fillId="0" borderId="0" applyFont="0" applyFill="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7" borderId="0" applyNumberFormat="0" applyBorder="0" applyAlignment="0" applyProtection="0"/>
    <xf numFmtId="0" fontId="26" fillId="6" borderId="0" applyNumberFormat="0" applyBorder="0" applyAlignment="0" applyProtection="0"/>
    <xf numFmtId="0" fontId="26" fillId="10" borderId="0" applyNumberFormat="0" applyBorder="0" applyAlignment="0" applyProtection="0"/>
    <xf numFmtId="0" fontId="26" fillId="6" borderId="0" applyNumberFormat="0" applyBorder="0" applyAlignment="0" applyProtection="0"/>
    <xf numFmtId="0" fontId="26" fillId="9" borderId="0" applyNumberFormat="0" applyBorder="0" applyAlignment="0" applyProtection="0"/>
    <xf numFmtId="0" fontId="26" fillId="13" borderId="0" applyNumberFormat="0" applyBorder="0" applyAlignment="0" applyProtection="0"/>
    <xf numFmtId="0" fontId="26" fillId="3" borderId="0" applyNumberFormat="0" applyBorder="0" applyAlignment="0" applyProtection="0"/>
    <xf numFmtId="0" fontId="26" fillId="6" borderId="0" applyNumberFormat="0" applyBorder="0" applyAlignment="0" applyProtection="0"/>
    <xf numFmtId="0" fontId="26" fillId="10" borderId="0" applyNumberFormat="0" applyBorder="0" applyAlignment="0" applyProtection="0"/>
    <xf numFmtId="0" fontId="49" fillId="0" borderId="0"/>
    <xf numFmtId="14" fontId="19" fillId="0" borderId="0"/>
    <xf numFmtId="2" fontId="19" fillId="0" borderId="0"/>
    <xf numFmtId="0" fontId="93" fillId="0" borderId="0" applyNumberFormat="0" applyFill="0" applyBorder="0" applyAlignment="0" applyProtection="0">
      <alignment vertical="top"/>
      <protection locked="0"/>
    </xf>
    <xf numFmtId="179" fontId="12" fillId="0" borderId="0" applyFont="0" applyFill="0" applyBorder="0" applyAlignment="0" applyProtection="0"/>
    <xf numFmtId="179" fontId="12" fillId="0" borderId="0" applyFont="0" applyFill="0" applyBorder="0" applyAlignment="0" applyProtection="0"/>
    <xf numFmtId="181" fontId="12"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18" fontId="19" fillId="0" borderId="0" applyFont="0" applyFill="0" applyBorder="0" applyAlignment="0" applyProtection="0"/>
    <xf numFmtId="200" fontId="19" fillId="0" borderId="0" applyFont="0" applyFill="0" applyBorder="0" applyAlignment="0" applyProtection="0"/>
    <xf numFmtId="0" fontId="19" fillId="0" borderId="0" applyFont="0" applyFill="0" applyBorder="0" applyAlignment="0" applyProtection="0"/>
    <xf numFmtId="43" fontId="12" fillId="0" borderId="0" applyFont="0" applyFill="0" applyBorder="0" applyAlignment="0" applyProtection="0"/>
    <xf numFmtId="43" fontId="26" fillId="0" borderId="0" applyFont="0" applyFill="0" applyBorder="0" applyAlignment="0" applyProtection="0"/>
    <xf numFmtId="43" fontId="1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26" fillId="0" borderId="0" applyFont="0" applyFill="0" applyBorder="0" applyAlignment="0" applyProtection="0"/>
    <xf numFmtId="179" fontId="19" fillId="0" borderId="0" applyFont="0" applyFill="0" applyBorder="0" applyAlignment="0" applyProtection="0"/>
    <xf numFmtId="179" fontId="26"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0" fontId="21" fillId="0" borderId="0" applyFont="0" applyFill="0" applyBorder="0" applyAlignment="0" applyProtection="0"/>
    <xf numFmtId="43" fontId="12" fillId="0" borderId="0" applyFont="0" applyFill="0" applyBorder="0" applyAlignment="0" applyProtection="0"/>
    <xf numFmtId="172" fontId="19" fillId="0" borderId="0" applyFont="0" applyFill="0" applyBorder="0" applyAlignment="0" applyProtection="0"/>
    <xf numFmtId="219" fontId="19" fillId="0" borderId="0" applyFont="0" applyFill="0" applyAlignment="0" applyProtection="0"/>
    <xf numFmtId="40" fontId="21" fillId="0" borderId="0" applyFont="0" applyFill="0" applyBorder="0" applyAlignment="0" applyProtection="0"/>
    <xf numFmtId="179" fontId="12" fillId="0" borderId="0" applyFont="0" applyFill="0" applyBorder="0" applyAlignment="0" applyProtection="0"/>
    <xf numFmtId="179" fontId="12" fillId="0" borderId="0" applyFont="0" applyFill="0" applyBorder="0" applyAlignment="0" applyProtection="0"/>
    <xf numFmtId="219" fontId="19" fillId="0" borderId="0" applyFont="0" applyFill="0" applyAlignment="0" applyProtection="0"/>
    <xf numFmtId="179" fontId="19" fillId="0" borderId="0" applyFont="0" applyFill="0" applyBorder="0" applyAlignment="0" applyProtection="0"/>
    <xf numFmtId="220" fontId="21" fillId="0" borderId="0" applyFont="0" applyFill="0" applyBorder="0" applyAlignment="0" applyProtection="0"/>
    <xf numFmtId="209" fontId="19" fillId="0" borderId="0" applyFont="0" applyFill="0" applyBorder="0" applyAlignment="0" applyProtection="0"/>
    <xf numFmtId="209" fontId="19" fillId="0" borderId="0" applyFont="0" applyFill="0" applyBorder="0" applyAlignment="0" applyProtection="0"/>
    <xf numFmtId="221"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1" fillId="0" borderId="0"/>
    <xf numFmtId="0" fontId="12" fillId="0" borderId="0"/>
    <xf numFmtId="0" fontId="26" fillId="0" borderId="0"/>
    <xf numFmtId="9" fontId="21" fillId="0" borderId="0" applyFont="0" applyFill="0" applyBorder="0" applyAlignment="0" applyProtection="0"/>
    <xf numFmtId="9" fontId="19" fillId="0" borderId="0" applyFont="0" applyFill="0" applyBorder="0" applyAlignment="0" applyProtection="0"/>
    <xf numFmtId="9" fontId="26" fillId="0" borderId="0" applyFont="0" applyFill="0" applyBorder="0" applyAlignment="0" applyProtection="0"/>
    <xf numFmtId="3" fontId="19" fillId="0" borderId="0"/>
    <xf numFmtId="207" fontId="46" fillId="0" borderId="0" applyFont="0" applyFill="0" applyBorder="0" applyAlignment="0" applyProtection="0"/>
    <xf numFmtId="178" fontId="94" fillId="13" borderId="0" applyNumberFormat="0" applyBorder="0" applyAlignment="0" applyProtection="0"/>
    <xf numFmtId="167" fontId="11" fillId="0" borderId="0" applyFont="0" applyFill="0" applyBorder="0" applyAlignment="0" applyProtection="0"/>
    <xf numFmtId="0" fontId="11" fillId="0" borderId="0"/>
    <xf numFmtId="181" fontId="19" fillId="0" borderId="0" applyFont="0" applyFill="0" applyBorder="0" applyAlignment="0" applyProtection="0"/>
    <xf numFmtId="203" fontId="19" fillId="0" borderId="0" applyFont="0" applyFill="0" applyBorder="0" applyAlignment="0" applyProtection="0"/>
    <xf numFmtId="0" fontId="21" fillId="0" borderId="0"/>
    <xf numFmtId="167" fontId="19" fillId="0" borderId="0" applyFont="0" applyFill="0" applyBorder="0" applyAlignment="0" applyProtection="0"/>
    <xf numFmtId="167" fontId="19" fillId="0" borderId="0" applyFont="0" applyFill="0" applyBorder="0" applyAlignment="0" applyProtection="0"/>
    <xf numFmtId="224" fontId="19" fillId="0" borderId="0" applyFont="0" applyFill="0" applyBorder="0" applyAlignment="0" applyProtection="0"/>
    <xf numFmtId="178" fontId="19" fillId="0" borderId="0" applyFont="0" applyFill="0" applyBorder="0" applyAlignment="0" applyProtection="0"/>
    <xf numFmtId="225" fontId="19" fillId="0" borderId="0" applyFont="0" applyFill="0" applyBorder="0" applyAlignment="0" applyProtection="0"/>
    <xf numFmtId="225" fontId="19" fillId="0" borderId="0" applyFont="0" applyFill="0" applyBorder="0" applyAlignment="0" applyProtection="0"/>
    <xf numFmtId="181" fontId="19" fillId="0" borderId="0" applyFont="0" applyFill="0" applyBorder="0" applyAlignment="0" applyProtection="0"/>
    <xf numFmtId="167" fontId="19" fillId="0" borderId="0" applyFont="0" applyFill="0" applyBorder="0" applyAlignment="0" applyProtection="0"/>
    <xf numFmtId="179" fontId="19" fillId="0" borderId="0" applyFont="0" applyFill="0" applyBorder="0" applyAlignment="0" applyProtection="0"/>
    <xf numFmtId="167" fontId="19" fillId="0" borderId="0" applyFont="0" applyFill="0" applyBorder="0" applyAlignment="0" applyProtection="0"/>
    <xf numFmtId="226" fontId="19" fillId="0" borderId="0" applyFont="0" applyFill="0" applyBorder="0" applyAlignment="0" applyProtection="0"/>
    <xf numFmtId="203"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203" fontId="19" fillId="0" borderId="0" applyFont="0" applyFill="0" applyBorder="0" applyAlignment="0" applyProtection="0"/>
    <xf numFmtId="227"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228" fontId="19" fillId="0" borderId="0" applyFont="0" applyFill="0" applyBorder="0" applyAlignment="0" applyProtection="0"/>
    <xf numFmtId="0" fontId="95"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4"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223" fontId="19" fillId="0" borderId="0" applyFont="0" applyFill="0" applyBorder="0" applyAlignment="0" applyProtection="0"/>
    <xf numFmtId="172"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71" fontId="19" fillId="0" borderId="0" applyFont="0" applyFill="0" applyBorder="0" applyAlignment="0" applyProtection="0"/>
    <xf numFmtId="167" fontId="19" fillId="0" borderId="0" applyFont="0" applyFill="0" applyBorder="0" applyAlignment="0" applyProtection="0"/>
    <xf numFmtId="179" fontId="19" fillId="0" borderId="0" applyFont="0" applyFill="0" applyBorder="0" applyAlignment="0" applyProtection="0"/>
    <xf numFmtId="167" fontId="11" fillId="0" borderId="0" applyFont="0" applyFill="0" applyBorder="0" applyAlignment="0" applyProtection="0"/>
    <xf numFmtId="167" fontId="19" fillId="0" borderId="0" applyFont="0" applyFill="0" applyBorder="0" applyAlignment="0" applyProtection="0"/>
    <xf numFmtId="172" fontId="19" fillId="0" borderId="0" applyFont="0" applyFill="0" applyBorder="0" applyAlignment="0" applyProtection="0"/>
    <xf numFmtId="167" fontId="19" fillId="0" borderId="0" applyFont="0" applyFill="0" applyBorder="0" applyAlignment="0" applyProtection="0"/>
    <xf numFmtId="167" fontId="1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79" fontId="19" fillId="0" borderId="0" applyFont="0" applyFill="0" applyBorder="0" applyAlignment="0" applyProtection="0"/>
    <xf numFmtId="167" fontId="19" fillId="0" borderId="0" applyFont="0" applyFill="0" applyBorder="0" applyAlignment="0" applyProtection="0"/>
    <xf numFmtId="17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0" fontId="21" fillId="0" borderId="0" applyFont="0" applyFill="0" applyBorder="0" applyAlignment="0" applyProtection="0"/>
    <xf numFmtId="180" fontId="19" fillId="0" borderId="0" applyFont="0" applyFill="0" applyBorder="0" applyAlignment="0" applyProtection="0"/>
    <xf numFmtId="167" fontId="11" fillId="0" borderId="0" applyFont="0" applyFill="0" applyBorder="0" applyAlignment="0" applyProtection="0"/>
    <xf numFmtId="222" fontId="19" fillId="0" borderId="0" applyFont="0" applyFill="0" applyBorder="0" applyAlignment="0" applyProtection="0"/>
    <xf numFmtId="16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4" fontId="19" fillId="0" borderId="0" applyFont="0" applyFill="0" applyBorder="0" applyAlignment="0" applyProtection="0"/>
    <xf numFmtId="179" fontId="19" fillId="0" borderId="0" applyFont="0" applyFill="0" applyBorder="0" applyAlignment="0" applyProtection="0"/>
    <xf numFmtId="229" fontId="19" fillId="0" borderId="0" applyFont="0" applyFill="0" applyBorder="0" applyAlignment="0" applyProtection="0"/>
    <xf numFmtId="175" fontId="11" fillId="0" borderId="0" applyFont="0" applyFill="0" applyBorder="0" applyAlignment="0" applyProtection="0"/>
    <xf numFmtId="17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167" fontId="19" fillId="0" borderId="0" applyFont="0" applyFill="0" applyBorder="0" applyAlignment="0" applyProtection="0"/>
    <xf numFmtId="230" fontId="19" fillId="0" borderId="0" applyFont="0" applyFill="0" applyBorder="0" applyAlignment="0" applyProtection="0"/>
    <xf numFmtId="167"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1" fontId="19" fillId="0" borderId="0" applyFont="0" applyFill="0" applyBorder="0" applyAlignment="0" applyProtection="0"/>
    <xf numFmtId="172"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21"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7"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77" fontId="19" fillId="0" borderId="0" applyFont="0" applyFill="0" applyBorder="0" applyAlignment="0" applyProtection="0"/>
    <xf numFmtId="166" fontId="19" fillId="0" borderId="0" applyFont="0" applyFill="0" applyBorder="0" applyAlignment="0" applyProtection="0"/>
    <xf numFmtId="229"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229" fontId="19" fillId="0" borderId="0" applyFont="0" applyFill="0" applyBorder="0" applyAlignment="0" applyProtection="0"/>
    <xf numFmtId="171" fontId="19" fillId="0" borderId="0" applyFont="0" applyFill="0" applyBorder="0" applyAlignment="0" applyProtection="0"/>
    <xf numFmtId="166"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66" fontId="19" fillId="0" borderId="0" applyFont="0" applyFill="0" applyBorder="0" applyAlignment="0" applyProtection="0"/>
    <xf numFmtId="171" fontId="1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0" fontId="66" fillId="29" borderId="0" applyNumberFormat="0" applyBorder="0" applyAlignment="0" applyProtection="0"/>
    <xf numFmtId="0" fontId="11" fillId="0" borderId="0"/>
    <xf numFmtId="0" fontId="11" fillId="0" borderId="0"/>
    <xf numFmtId="0" fontId="19" fillId="0" borderId="0"/>
    <xf numFmtId="39" fontId="23" fillId="0" borderId="0"/>
    <xf numFmtId="0" fontId="19" fillId="0" borderId="0"/>
    <xf numFmtId="0" fontId="11" fillId="0" borderId="0"/>
    <xf numFmtId="0" fontId="19" fillId="0" borderId="0"/>
    <xf numFmtId="0" fontId="19" fillId="0" borderId="0"/>
    <xf numFmtId="0" fontId="96" fillId="0" borderId="0" applyNumberFormat="0" applyFill="0" applyBorder="0" applyProtection="0">
      <alignment vertical="top" wrapText="1"/>
    </xf>
    <xf numFmtId="0" fontId="11" fillId="0" borderId="0"/>
    <xf numFmtId="0" fontId="26" fillId="0" borderId="0"/>
    <xf numFmtId="0" fontId="19" fillId="0" borderId="0"/>
    <xf numFmtId="0" fontId="19" fillId="0" borderId="0"/>
    <xf numFmtId="0" fontId="19" fillId="0" borderId="0"/>
    <xf numFmtId="0" fontId="11" fillId="0" borderId="0"/>
    <xf numFmtId="0" fontId="11" fillId="0" borderId="0"/>
    <xf numFmtId="0" fontId="96" fillId="0" borderId="0" applyNumberFormat="0" applyFill="0" applyBorder="0" applyProtection="0">
      <alignment vertical="top" wrapText="1"/>
    </xf>
    <xf numFmtId="0" fontId="19" fillId="0" borderId="0"/>
    <xf numFmtId="0" fontId="21" fillId="0" borderId="0"/>
    <xf numFmtId="0" fontId="11" fillId="0" borderId="0"/>
    <xf numFmtId="0" fontId="96" fillId="0" borderId="0" applyNumberFormat="0" applyFill="0" applyBorder="0" applyProtection="0">
      <alignment vertical="top" wrapText="1"/>
    </xf>
    <xf numFmtId="0" fontId="11" fillId="0" borderId="0"/>
    <xf numFmtId="0" fontId="19" fillId="0" borderId="0"/>
    <xf numFmtId="0" fontId="19" fillId="0" borderId="0"/>
    <xf numFmtId="0" fontId="96" fillId="0" borderId="0" applyNumberFormat="0" applyFill="0" applyBorder="0" applyProtection="0">
      <alignment vertical="top" wrapText="1"/>
    </xf>
    <xf numFmtId="0" fontId="19" fillId="0" borderId="0"/>
    <xf numFmtId="0" fontId="96" fillId="0" borderId="0" applyNumberFormat="0" applyFill="0" applyBorder="0" applyProtection="0">
      <alignment vertical="top" wrapText="1"/>
    </xf>
    <xf numFmtId="0" fontId="11" fillId="0" borderId="0"/>
    <xf numFmtId="0" fontId="96" fillId="0" borderId="0" applyNumberFormat="0" applyFill="0" applyBorder="0" applyProtection="0">
      <alignment vertical="top" wrapText="1"/>
    </xf>
    <xf numFmtId="0" fontId="96" fillId="0" borderId="0" applyNumberFormat="0" applyFill="0" applyBorder="0" applyProtection="0">
      <alignment vertical="top" wrapText="1"/>
    </xf>
    <xf numFmtId="0" fontId="19" fillId="10" borderId="8" applyNumberFormat="0" applyFont="0" applyAlignment="0" applyProtection="0"/>
    <xf numFmtId="0" fontId="19" fillId="10" borderId="8" applyNumberFormat="0" applyFont="0" applyAlignment="0" applyProtection="0"/>
    <xf numFmtId="0" fontId="19" fillId="10" borderId="8" applyNumberFormat="0" applyFont="0" applyAlignment="0" applyProtection="0"/>
    <xf numFmtId="9" fontId="19"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1" fillId="0" borderId="0" applyFont="0" applyFill="0" applyBorder="0" applyAlignment="0" applyProtection="0"/>
    <xf numFmtId="0" fontId="34" fillId="0" borderId="37" applyNumberFormat="0" applyFill="0" applyAlignment="0" applyProtection="0"/>
    <xf numFmtId="197" fontId="19" fillId="0" borderId="0" applyFont="0" applyFill="0" applyBorder="0" applyAlignment="0" applyProtection="0"/>
    <xf numFmtId="0" fontId="19" fillId="0" borderId="0"/>
    <xf numFmtId="0" fontId="19" fillId="0" borderId="0"/>
    <xf numFmtId="0" fontId="21" fillId="0" borderId="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1"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2" borderId="0" applyNumberFormat="0" applyBorder="0" applyAlignment="0" applyProtection="0"/>
    <xf numFmtId="0" fontId="27" fillId="14" borderId="0" applyNumberFormat="0" applyBorder="0" applyAlignment="0" applyProtection="0"/>
    <xf numFmtId="0" fontId="27" fillId="9" borderId="0" applyNumberFormat="0" applyBorder="0" applyAlignment="0" applyProtection="0"/>
    <xf numFmtId="0" fontId="27" fillId="11"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9" borderId="0" applyNumberFormat="0" applyBorder="0" applyAlignment="0" applyProtection="0"/>
    <xf numFmtId="0" fontId="27" fillId="23" borderId="0" applyNumberFormat="0" applyBorder="0" applyAlignment="0" applyProtection="0"/>
    <xf numFmtId="0" fontId="27" fillId="26"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8" borderId="0" applyNumberFormat="0" applyBorder="0" applyAlignment="0" applyProtection="0"/>
    <xf numFmtId="0" fontId="28" fillId="3" borderId="0" applyNumberFormat="0" applyBorder="0" applyAlignment="0" applyProtection="0"/>
    <xf numFmtId="0" fontId="29" fillId="4" borderId="0" applyNumberFormat="0" applyBorder="0" applyAlignment="0" applyProtection="0"/>
    <xf numFmtId="0" fontId="30" fillId="30" borderId="1" applyNumberFormat="0" applyAlignment="0" applyProtection="0"/>
    <xf numFmtId="0" fontId="30" fillId="30" borderId="1" applyNumberFormat="0" applyAlignment="0" applyProtection="0"/>
    <xf numFmtId="0" fontId="31" fillId="32" borderId="2" applyNumberFormat="0" applyAlignment="0" applyProtection="0"/>
    <xf numFmtId="0" fontId="32" fillId="0" borderId="3" applyNumberFormat="0" applyFill="0" applyAlignment="0" applyProtection="0"/>
    <xf numFmtId="167" fontId="26" fillId="0" borderId="0" applyFont="0" applyFill="0" applyBorder="0" applyAlignment="0" applyProtection="0"/>
    <xf numFmtId="167" fontId="26" fillId="0" borderId="0" applyFont="0" applyFill="0" applyBorder="0" applyAlignment="0" applyProtection="0"/>
    <xf numFmtId="167"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67" fontId="19" fillId="0" borderId="0" applyFont="0" applyFill="0" applyBorder="0" applyAlignment="0" applyProtection="0"/>
    <xf numFmtId="0" fontId="19" fillId="0" borderId="0" applyFont="0" applyFill="0" applyBorder="0" applyAlignment="0" applyProtection="0"/>
    <xf numFmtId="167" fontId="19" fillId="0" borderId="0" applyFont="0" applyFill="0" applyBorder="0" applyAlignment="0" applyProtection="0"/>
    <xf numFmtId="204" fontId="81" fillId="0" borderId="0">
      <protection locked="0"/>
    </xf>
    <xf numFmtId="166" fontId="11" fillId="0" borderId="0" applyFont="0" applyFill="0" applyBorder="0" applyAlignment="0" applyProtection="0"/>
    <xf numFmtId="231" fontId="19" fillId="0" borderId="0" applyFont="0" applyFill="0" applyBorder="0" applyAlignment="0" applyProtection="0"/>
    <xf numFmtId="232" fontId="81" fillId="0" borderId="0">
      <protection locked="0"/>
    </xf>
    <xf numFmtId="0" fontId="50" fillId="0" borderId="0" applyFont="0" applyFill="0" applyBorder="0" applyAlignment="0" applyProtection="0"/>
    <xf numFmtId="0" fontId="33" fillId="0" borderId="0" applyNumberFormat="0" applyFill="0" applyBorder="0" applyAlignment="0" applyProtection="0"/>
    <xf numFmtId="0" fontId="27" fillId="19" borderId="0" applyNumberFormat="0" applyBorder="0" applyAlignment="0" applyProtection="0"/>
    <xf numFmtId="0" fontId="27" fillId="23" borderId="0" applyNumberFormat="0" applyBorder="0" applyAlignment="0" applyProtection="0"/>
    <xf numFmtId="0" fontId="27" fillId="26"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8" borderId="0" applyNumberFormat="0" applyBorder="0" applyAlignment="0" applyProtection="0"/>
    <xf numFmtId="0" fontId="36" fillId="7" borderId="1" applyNumberFormat="0" applyAlignment="0" applyProtection="0"/>
    <xf numFmtId="215" fontId="21" fillId="0" borderId="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2" fontId="5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33" fillId="0" borderId="7" applyNumberFormat="0" applyFill="0" applyAlignment="0" applyProtection="0"/>
    <xf numFmtId="0" fontId="28" fillId="3" borderId="0" applyNumberFormat="0" applyBorder="0" applyAlignment="0" applyProtection="0"/>
    <xf numFmtId="0"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26" fillId="0" borderId="0" applyFont="0" applyFill="0" applyBorder="0" applyAlignment="0" applyProtection="0"/>
    <xf numFmtId="40" fontId="21" fillId="0" borderId="0" applyFont="0" applyFill="0" applyBorder="0" applyAlignment="0" applyProtection="0"/>
    <xf numFmtId="233" fontId="19" fillId="0" borderId="0" applyFont="0" applyFill="0" applyBorder="0" applyAlignment="0" applyProtection="0"/>
    <xf numFmtId="197" fontId="19" fillId="0" borderId="0" applyFont="0" applyFill="0" applyBorder="0" applyAlignment="0" applyProtection="0"/>
    <xf numFmtId="166" fontId="19" fillId="0" borderId="0" applyFont="0" applyFill="0" applyBorder="0" applyAlignment="0" applyProtection="0"/>
    <xf numFmtId="197" fontId="19" fillId="0" borderId="0" applyFont="0" applyFill="0" applyBorder="0" applyAlignment="0" applyProtection="0"/>
    <xf numFmtId="169" fontId="19" fillId="0" borderId="0" applyFont="0" applyFill="0" applyBorder="0" applyAlignment="0" applyProtection="0"/>
    <xf numFmtId="234" fontId="19" fillId="0" borderId="0" applyFont="0" applyFill="0" applyBorder="0" applyAlignment="0" applyProtection="0"/>
    <xf numFmtId="167" fontId="26" fillId="0" borderId="0" applyFont="0" applyFill="0" applyBorder="0" applyAlignment="0" applyProtection="0"/>
    <xf numFmtId="234"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5" fontId="19" fillId="0" borderId="0" applyFont="0" applyFill="0" applyBorder="0" applyAlignment="0" applyProtection="0"/>
    <xf numFmtId="167" fontId="19" fillId="0" borderId="0" applyFont="0" applyFill="0" applyBorder="0" applyAlignment="0" applyProtection="0"/>
    <xf numFmtId="167" fontId="26" fillId="0" borderId="0" applyFont="0" applyFill="0" applyBorder="0" applyAlignment="0" applyProtection="0"/>
    <xf numFmtId="215" fontId="19" fillId="0" borderId="0" applyFont="0" applyFill="0" applyBorder="0" applyAlignment="0" applyProtection="0"/>
    <xf numFmtId="181" fontId="21" fillId="0" borderId="0" applyFont="0" applyFill="0" applyBorder="0" applyAlignment="0" applyProtection="0"/>
    <xf numFmtId="181" fontId="21"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0" fontId="19"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174" fontId="21" fillId="0" borderId="0" applyFont="0" applyFill="0" applyBorder="0" applyAlignment="0" applyProtection="0"/>
    <xf numFmtId="0" fontId="50" fillId="0" borderId="0"/>
    <xf numFmtId="0" fontId="11" fillId="0" borderId="0"/>
    <xf numFmtId="185" fontId="26" fillId="0" borderId="0"/>
    <xf numFmtId="0" fontId="21" fillId="0" borderId="0"/>
    <xf numFmtId="0" fontId="19" fillId="0" borderId="0"/>
    <xf numFmtId="0" fontId="11" fillId="0" borderId="0"/>
    <xf numFmtId="0" fontId="19" fillId="0" borderId="0"/>
    <xf numFmtId="0" fontId="19" fillId="0" borderId="0"/>
    <xf numFmtId="0" fontId="97" fillId="0" borderId="0"/>
    <xf numFmtId="0" fontId="21" fillId="0" borderId="0"/>
    <xf numFmtId="0" fontId="53" fillId="0" borderId="0"/>
    <xf numFmtId="0" fontId="11" fillId="0" borderId="0"/>
    <xf numFmtId="0" fontId="11" fillId="0" borderId="0"/>
    <xf numFmtId="0" fontId="11" fillId="0" borderId="0"/>
    <xf numFmtId="0" fontId="19" fillId="0" borderId="0"/>
    <xf numFmtId="0" fontId="11" fillId="0" borderId="0"/>
    <xf numFmtId="0" fontId="21" fillId="0" borderId="0"/>
    <xf numFmtId="237" fontId="50" fillId="0" borderId="0"/>
    <xf numFmtId="185" fontId="21" fillId="0" borderId="0"/>
    <xf numFmtId="0" fontId="19" fillId="0" borderId="0"/>
    <xf numFmtId="0" fontId="70" fillId="0" borderId="0"/>
    <xf numFmtId="0" fontId="53" fillId="0" borderId="0"/>
    <xf numFmtId="0" fontId="41" fillId="30" borderId="9" applyNumberFormat="0" applyAlignment="0" applyProtection="0"/>
    <xf numFmtId="9" fontId="19" fillId="0" borderId="0" applyFont="0" applyFill="0" applyBorder="0" applyAlignment="0" applyProtection="0"/>
    <xf numFmtId="9" fontId="19" fillId="0" borderId="0" applyFont="0" applyFill="0" applyBorder="0" applyAlignment="0" applyProtection="0"/>
    <xf numFmtId="9" fontId="2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1" fillId="0" borderId="0" applyFont="0" applyFill="0" applyBorder="0" applyAlignment="0" applyProtection="0"/>
    <xf numFmtId="0" fontId="41" fillId="30" borderId="9" applyNumberFormat="0" applyAlignment="0" applyProtection="0"/>
    <xf numFmtId="0" fontId="42" fillId="0" borderId="0" applyNumberFormat="0" applyFill="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33" fillId="0" borderId="7" applyNumberFormat="0" applyFill="0" applyAlignment="0" applyProtection="0"/>
    <xf numFmtId="0" fontId="43" fillId="0" borderId="0" applyNumberFormat="0" applyFill="0" applyBorder="0" applyAlignment="0" applyProtection="0"/>
    <xf numFmtId="0" fontId="19" fillId="0" borderId="0" applyFont="0" applyFill="0" applyBorder="0" applyAlignment="0" applyProtection="0"/>
    <xf numFmtId="236" fontId="19" fillId="0" borderId="0" applyFont="0" applyFill="0" applyBorder="0" applyAlignment="0" applyProtection="0"/>
    <xf numFmtId="0" fontId="21" fillId="0" borderId="0"/>
    <xf numFmtId="0" fontId="19" fillId="0" borderId="0"/>
    <xf numFmtId="181" fontId="19" fillId="0" borderId="0" applyFont="0" applyFill="0" applyBorder="0" applyAlignment="0" applyProtection="0"/>
    <xf numFmtId="167" fontId="19" fillId="0" borderId="0" applyFont="0" applyFill="0" applyBorder="0" applyAlignment="0" applyProtection="0"/>
    <xf numFmtId="0" fontId="19" fillId="0" borderId="0" applyFont="0" applyFill="0" applyBorder="0" applyAlignment="0" applyProtection="0"/>
    <xf numFmtId="189" fontId="19" fillId="0" borderId="0" applyFont="0" applyFill="0" applyBorder="0" applyAlignment="0" applyProtection="0"/>
    <xf numFmtId="0" fontId="21" fillId="0" borderId="0"/>
    <xf numFmtId="0" fontId="21" fillId="0" borderId="0"/>
    <xf numFmtId="0" fontId="11" fillId="0" borderId="0"/>
    <xf numFmtId="222" fontId="19" fillId="0" borderId="0" applyFont="0" applyFill="0" applyBorder="0" applyAlignment="0" applyProtection="0"/>
    <xf numFmtId="224" fontId="70" fillId="0" borderId="0" applyFont="0" applyFill="0" applyBorder="0" applyAlignment="0" applyProtection="0"/>
    <xf numFmtId="9" fontId="11" fillId="0" borderId="0" applyFont="0" applyFill="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1" fillId="0" borderId="0" applyFont="0" applyFill="0" applyBorder="0" applyAlignment="0" applyProtection="0"/>
    <xf numFmtId="167" fontId="19"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9"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19" fillId="0" borderId="0" applyFont="0" applyFill="0" applyBorder="0" applyAlignment="0" applyProtection="0"/>
    <xf numFmtId="167" fontId="1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26"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6" fontId="19" fillId="0" borderId="0" applyFont="0" applyFill="0" applyBorder="0" applyAlignment="0" applyProtection="0"/>
    <xf numFmtId="205" fontId="11" fillId="0" borderId="0" applyFont="0" applyFill="0" applyBorder="0" applyAlignment="0" applyProtection="0"/>
    <xf numFmtId="205" fontId="11" fillId="0" borderId="0" applyFont="0" applyFill="0" applyBorder="0" applyAlignment="0" applyProtection="0"/>
    <xf numFmtId="205" fontId="11" fillId="0" borderId="0" applyFont="0" applyFill="0" applyBorder="0" applyAlignment="0" applyProtection="0"/>
    <xf numFmtId="205" fontId="11" fillId="0" borderId="0" applyFont="0" applyFill="0" applyBorder="0" applyAlignment="0" applyProtection="0"/>
    <xf numFmtId="205" fontId="11" fillId="0" borderId="0" applyFont="0" applyFill="0" applyBorder="0" applyAlignment="0" applyProtection="0"/>
    <xf numFmtId="205" fontId="11" fillId="0" borderId="0" applyFont="0" applyFill="0" applyBorder="0" applyAlignment="0" applyProtection="0"/>
    <xf numFmtId="205" fontId="11" fillId="0" borderId="0" applyFont="0" applyFill="0" applyBorder="0" applyAlignment="0" applyProtection="0"/>
    <xf numFmtId="205" fontId="11" fillId="0" borderId="0" applyFont="0" applyFill="0" applyBorder="0" applyAlignment="0" applyProtection="0"/>
    <xf numFmtId="205" fontId="11" fillId="0" borderId="0" applyFont="0" applyFill="0" applyBorder="0" applyAlignment="0" applyProtection="0"/>
    <xf numFmtId="205" fontId="11" fillId="0" borderId="0" applyFont="0" applyFill="0" applyBorder="0" applyAlignment="0" applyProtection="0"/>
    <xf numFmtId="205" fontId="11" fillId="0" borderId="0" applyFont="0" applyFill="0" applyBorder="0" applyAlignment="0" applyProtection="0"/>
    <xf numFmtId="205" fontId="11" fillId="0" borderId="0" applyFont="0" applyFill="0" applyBorder="0" applyAlignment="0" applyProtection="0"/>
    <xf numFmtId="205" fontId="11" fillId="0" borderId="0" applyFont="0" applyFill="0" applyBorder="0" applyAlignment="0" applyProtection="0"/>
    <xf numFmtId="205" fontId="11" fillId="0" borderId="0" applyFont="0" applyFill="0" applyBorder="0" applyAlignment="0" applyProtection="0"/>
    <xf numFmtId="205" fontId="11" fillId="0" borderId="0" applyFont="0" applyFill="0" applyBorder="0" applyAlignment="0" applyProtection="0"/>
    <xf numFmtId="205" fontId="11" fillId="0" borderId="0" applyFont="0" applyFill="0" applyBorder="0" applyAlignment="0" applyProtection="0"/>
    <xf numFmtId="205" fontId="11" fillId="0" borderId="0" applyFont="0" applyFill="0" applyBorder="0" applyAlignment="0" applyProtection="0"/>
    <xf numFmtId="205" fontId="11" fillId="0" borderId="0" applyFont="0" applyFill="0" applyBorder="0" applyAlignment="0" applyProtection="0"/>
    <xf numFmtId="205" fontId="11" fillId="0" borderId="0" applyFont="0" applyFill="0" applyBorder="0" applyAlignment="0" applyProtection="0"/>
    <xf numFmtId="205" fontId="11" fillId="0" borderId="0" applyFont="0" applyFill="0" applyBorder="0" applyAlignment="0" applyProtection="0"/>
    <xf numFmtId="205" fontId="11" fillId="0" borderId="0" applyFont="0" applyFill="0" applyBorder="0" applyAlignment="0" applyProtection="0"/>
    <xf numFmtId="205" fontId="11" fillId="0" borderId="0" applyFont="0" applyFill="0" applyBorder="0" applyAlignment="0" applyProtection="0"/>
    <xf numFmtId="205" fontId="11" fillId="0" borderId="0" applyFont="0" applyFill="0" applyBorder="0" applyAlignment="0" applyProtection="0"/>
    <xf numFmtId="205"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205" fontId="11" fillId="0" borderId="0" applyFont="0" applyFill="0" applyBorder="0" applyAlignment="0" applyProtection="0"/>
    <xf numFmtId="205" fontId="11" fillId="0" borderId="0" applyFont="0" applyFill="0" applyBorder="0" applyAlignment="0" applyProtection="0"/>
    <xf numFmtId="205" fontId="11" fillId="0" borderId="0" applyFont="0" applyFill="0" applyBorder="0" applyAlignment="0" applyProtection="0"/>
    <xf numFmtId="205" fontId="11" fillId="0" borderId="0" applyFont="0" applyFill="0" applyBorder="0" applyAlignment="0" applyProtection="0"/>
    <xf numFmtId="205" fontId="11" fillId="0" borderId="0" applyFont="0" applyFill="0" applyBorder="0" applyAlignment="0" applyProtection="0"/>
    <xf numFmtId="205" fontId="11" fillId="0" borderId="0" applyFont="0" applyFill="0" applyBorder="0" applyAlignment="0" applyProtection="0"/>
    <xf numFmtId="205" fontId="11" fillId="0" borderId="0" applyFont="0" applyFill="0" applyBorder="0" applyAlignment="0" applyProtection="0"/>
    <xf numFmtId="205" fontId="11" fillId="0" borderId="0" applyFont="0" applyFill="0" applyBorder="0" applyAlignment="0" applyProtection="0"/>
    <xf numFmtId="205" fontId="11" fillId="0" borderId="0" applyFont="0" applyFill="0" applyBorder="0" applyAlignment="0" applyProtection="0"/>
    <xf numFmtId="205" fontId="11" fillId="0" borderId="0" applyFont="0" applyFill="0" applyBorder="0" applyAlignment="0" applyProtection="0"/>
    <xf numFmtId="205" fontId="11" fillId="0" borderId="0" applyFont="0" applyFill="0" applyBorder="0" applyAlignment="0" applyProtection="0"/>
    <xf numFmtId="205" fontId="11" fillId="0" borderId="0" applyFont="0" applyFill="0" applyBorder="0" applyAlignment="0" applyProtection="0"/>
    <xf numFmtId="205" fontId="11" fillId="0" borderId="0" applyFont="0" applyFill="0" applyBorder="0" applyAlignment="0" applyProtection="0"/>
    <xf numFmtId="205" fontId="11" fillId="0" borderId="0" applyFont="0" applyFill="0" applyBorder="0" applyAlignment="0" applyProtection="0"/>
    <xf numFmtId="205" fontId="11" fillId="0" borderId="0" applyFont="0" applyFill="0" applyBorder="0" applyAlignment="0" applyProtection="0"/>
    <xf numFmtId="205" fontId="11" fillId="0" borderId="0" applyFont="0" applyFill="0" applyBorder="0" applyAlignment="0" applyProtection="0"/>
    <xf numFmtId="205" fontId="11" fillId="0" borderId="0" applyFont="0" applyFill="0" applyBorder="0" applyAlignment="0" applyProtection="0"/>
    <xf numFmtId="205" fontId="11" fillId="0" borderId="0" applyFont="0" applyFill="0" applyBorder="0" applyAlignment="0" applyProtection="0"/>
    <xf numFmtId="205" fontId="11" fillId="0" borderId="0" applyFont="0" applyFill="0" applyBorder="0" applyAlignment="0" applyProtection="0"/>
    <xf numFmtId="205" fontId="11" fillId="0" borderId="0" applyFont="0" applyFill="0" applyBorder="0" applyAlignment="0" applyProtection="0"/>
    <xf numFmtId="205" fontId="11" fillId="0" borderId="0" applyFont="0" applyFill="0" applyBorder="0" applyAlignment="0" applyProtection="0"/>
    <xf numFmtId="205" fontId="11" fillId="0" borderId="0" applyFont="0" applyFill="0" applyBorder="0" applyAlignment="0" applyProtection="0"/>
    <xf numFmtId="205" fontId="11" fillId="0" borderId="0" applyFont="0" applyFill="0" applyBorder="0" applyAlignment="0" applyProtection="0"/>
    <xf numFmtId="205" fontId="1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66" fontId="19"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66" fontId="19"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5" fontId="65"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53"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65" fillId="0" borderId="0" applyFont="0" applyFill="0" applyBorder="0" applyAlignment="0" applyProtection="0"/>
    <xf numFmtId="167" fontId="19" fillId="0" borderId="0" applyFont="0" applyFill="0" applyBorder="0" applyAlignment="0" applyProtection="0"/>
    <xf numFmtId="167" fontId="65" fillId="0" borderId="0" applyFont="0" applyFill="0" applyBorder="0" applyAlignment="0" applyProtection="0"/>
    <xf numFmtId="167" fontId="19" fillId="0" borderId="0" applyFont="0" applyFill="0" applyBorder="0" applyAlignment="0" applyProtection="0"/>
    <xf numFmtId="167" fontId="1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0" fontId="19" fillId="0" borderId="0"/>
    <xf numFmtId="167" fontId="65"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87" fontId="1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1" fillId="0" borderId="0" applyFont="0" applyFill="0" applyBorder="0" applyAlignment="0" applyProtection="0"/>
    <xf numFmtId="167" fontId="19"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9" fillId="0" borderId="0" applyFont="0" applyFill="0" applyBorder="0" applyAlignment="0" applyProtection="0"/>
    <xf numFmtId="167" fontId="1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0" fontId="21" fillId="0" borderId="0" applyFont="0" applyFill="0" applyBorder="0" applyAlignment="0" applyProtection="0"/>
    <xf numFmtId="167" fontId="26"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209" fontId="19" fillId="0" borderId="0" applyFont="0" applyFill="0" applyBorder="0" applyAlignment="0" applyProtection="0"/>
    <xf numFmtId="209"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209"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26"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5"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5" fontId="11" fillId="0" borderId="0"/>
    <xf numFmtId="185" fontId="11" fillId="0" borderId="0"/>
    <xf numFmtId="185" fontId="11" fillId="0" borderId="0"/>
    <xf numFmtId="0" fontId="21" fillId="0" borderId="0"/>
    <xf numFmtId="0" fontId="1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185"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5" fontId="11" fillId="0" borderId="0"/>
    <xf numFmtId="185" fontId="11" fillId="0" borderId="0"/>
    <xf numFmtId="185"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38"/>
    <xf numFmtId="0" fontId="19" fillId="0" borderId="38"/>
    <xf numFmtId="0" fontId="19" fillId="0" borderId="38"/>
    <xf numFmtId="0" fontId="19" fillId="0" borderId="38"/>
    <xf numFmtId="0" fontId="19" fillId="0" borderId="38"/>
    <xf numFmtId="0" fontId="19" fillId="0" borderId="38"/>
    <xf numFmtId="0" fontId="19" fillId="0" borderId="38"/>
    <xf numFmtId="0" fontId="19" fillId="0" borderId="38"/>
    <xf numFmtId="0" fontId="19" fillId="0" borderId="38"/>
    <xf numFmtId="0" fontId="19" fillId="0" borderId="38"/>
    <xf numFmtId="0" fontId="19" fillId="0" borderId="38"/>
    <xf numFmtId="0" fontId="19" fillId="0" borderId="38"/>
    <xf numFmtId="0" fontId="19" fillId="0" borderId="38"/>
    <xf numFmtId="0" fontId="19" fillId="0" borderId="38"/>
    <xf numFmtId="0" fontId="19" fillId="0" borderId="38"/>
    <xf numFmtId="0" fontId="19" fillId="0" borderId="38"/>
    <xf numFmtId="0" fontId="19" fillId="0" borderId="38"/>
    <xf numFmtId="0" fontId="19" fillId="0" borderId="38"/>
    <xf numFmtId="0" fontId="19" fillId="0" borderId="38"/>
    <xf numFmtId="0" fontId="19" fillId="0" borderId="38"/>
    <xf numFmtId="0" fontId="19" fillId="0" borderId="38"/>
    <xf numFmtId="0" fontId="19" fillId="0" borderId="38"/>
    <xf numFmtId="0" fontId="19" fillId="0" borderId="38"/>
    <xf numFmtId="0" fontId="19" fillId="0" borderId="38"/>
    <xf numFmtId="0" fontId="19" fillId="0" borderId="38"/>
    <xf numFmtId="0" fontId="19" fillId="0" borderId="38"/>
    <xf numFmtId="0" fontId="19" fillId="0" borderId="38"/>
    <xf numFmtId="0" fontId="19" fillId="0" borderId="38"/>
    <xf numFmtId="0" fontId="19" fillId="0" borderId="38"/>
    <xf numFmtId="0" fontId="19" fillId="0" borderId="38"/>
    <xf numFmtId="0" fontId="19" fillId="0" borderId="38"/>
    <xf numFmtId="0" fontId="19" fillId="0" borderId="38"/>
    <xf numFmtId="0" fontId="19" fillId="0" borderId="38"/>
    <xf numFmtId="0" fontId="19" fillId="0" borderId="38"/>
    <xf numFmtId="0" fontId="19" fillId="0" borderId="38"/>
    <xf numFmtId="0" fontId="19" fillId="0" borderId="38"/>
    <xf numFmtId="0" fontId="19" fillId="0" borderId="38"/>
    <xf numFmtId="0" fontId="19" fillId="0" borderId="38"/>
    <xf numFmtId="0" fontId="19" fillId="0" borderId="38"/>
    <xf numFmtId="0" fontId="19" fillId="0" borderId="38"/>
    <xf numFmtId="0" fontId="19" fillId="0" borderId="38"/>
    <xf numFmtId="0" fontId="19" fillId="0" borderId="38"/>
    <xf numFmtId="0" fontId="19" fillId="0" borderId="38"/>
    <xf numFmtId="0" fontId="19" fillId="0" borderId="38"/>
    <xf numFmtId="0" fontId="19" fillId="0" borderId="38"/>
    <xf numFmtId="0" fontId="19" fillId="0" borderId="38"/>
    <xf numFmtId="0" fontId="19" fillId="0" borderId="38"/>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38"/>
    <xf numFmtId="0" fontId="19" fillId="0" borderId="38"/>
    <xf numFmtId="0" fontId="19" fillId="0" borderId="38"/>
    <xf numFmtId="0" fontId="19" fillId="0" borderId="38"/>
    <xf numFmtId="0" fontId="19" fillId="0" borderId="38"/>
    <xf numFmtId="0" fontId="19" fillId="0" borderId="38"/>
    <xf numFmtId="0" fontId="19" fillId="0" borderId="38"/>
    <xf numFmtId="0" fontId="19" fillId="0" borderId="38"/>
    <xf numFmtId="0" fontId="19" fillId="0" borderId="38"/>
    <xf numFmtId="0" fontId="19" fillId="0" borderId="38"/>
    <xf numFmtId="0" fontId="19" fillId="0" borderId="38"/>
    <xf numFmtId="0" fontId="19" fillId="0" borderId="38"/>
    <xf numFmtId="0" fontId="19" fillId="0" borderId="38"/>
    <xf numFmtId="0" fontId="19" fillId="0" borderId="38"/>
    <xf numFmtId="0" fontId="19" fillId="0" borderId="38"/>
    <xf numFmtId="0" fontId="19" fillId="0" borderId="38"/>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204" fontId="81" fillId="0" borderId="0">
      <protection locked="0"/>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3"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1" fontId="19" fillId="0" borderId="0" applyFont="0" applyFill="0" applyBorder="0" applyAlignment="0" applyProtection="0"/>
    <xf numFmtId="20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0" fillId="0" borderId="0"/>
    <xf numFmtId="0" fontId="9" fillId="0" borderId="0"/>
    <xf numFmtId="0" fontId="8" fillId="0" borderId="0"/>
    <xf numFmtId="43" fontId="26" fillId="0" borderId="0" applyFont="0" applyFill="0" applyBorder="0" applyAlignment="0" applyProtection="0"/>
    <xf numFmtId="16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9" fillId="0" borderId="0" applyFont="0" applyFill="0" applyBorder="0" applyAlignment="0" applyProtection="0"/>
    <xf numFmtId="192" fontId="19" fillId="0" borderId="0" applyFont="0" applyFill="0" applyBorder="0" applyAlignment="0" applyProtection="0"/>
    <xf numFmtId="166" fontId="8" fillId="0" borderId="0" applyFont="0" applyFill="0" applyBorder="0" applyAlignment="0" applyProtection="0"/>
    <xf numFmtId="0" fontId="8" fillId="0" borderId="0"/>
    <xf numFmtId="0" fontId="8" fillId="0" borderId="0"/>
    <xf numFmtId="0" fontId="21" fillId="0" borderId="0"/>
    <xf numFmtId="0" fontId="8" fillId="0" borderId="0"/>
    <xf numFmtId="0" fontId="8" fillId="0" borderId="0"/>
    <xf numFmtId="0" fontId="8" fillId="0" borderId="0"/>
    <xf numFmtId="9" fontId="8" fillId="0" borderId="0" applyFont="0" applyFill="0" applyBorder="0" applyAlignment="0" applyProtection="0"/>
    <xf numFmtId="0" fontId="19" fillId="0" borderId="0"/>
    <xf numFmtId="173" fontId="19"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191" fontId="19" fillId="0" borderId="0" applyFont="0" applyFill="0" applyBorder="0" applyAlignment="0" applyProtection="0"/>
    <xf numFmtId="0" fontId="7" fillId="0" borderId="0"/>
    <xf numFmtId="173" fontId="19" fillId="0" borderId="0" applyFont="0" applyFill="0" applyBorder="0" applyAlignment="0" applyProtection="0"/>
    <xf numFmtId="191" fontId="19" fillId="0" borderId="0" applyFont="0" applyFill="0" applyBorder="0" applyAlignment="0" applyProtection="0"/>
    <xf numFmtId="178" fontId="19" fillId="0" borderId="0" applyFont="0" applyFill="0" applyBorder="0" applyAlignment="0" applyProtection="0"/>
    <xf numFmtId="43" fontId="7" fillId="0" borderId="0" applyFont="0" applyFill="0" applyBorder="0" applyAlignment="0" applyProtection="0"/>
    <xf numFmtId="0" fontId="30" fillId="30" borderId="42" applyNumberFormat="0" applyAlignment="0" applyProtection="0"/>
    <xf numFmtId="182" fontId="19"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40" fontId="21"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44" fontId="7" fillId="0" borderId="0" applyFont="0" applyFill="0" applyBorder="0" applyAlignment="0" applyProtection="0"/>
    <xf numFmtId="6"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76" fontId="19" fillId="0" borderId="0" applyFont="0" applyFill="0" applyBorder="0" applyAlignment="0" applyProtection="0"/>
    <xf numFmtId="167" fontId="53" fillId="0" borderId="0" applyFont="0" applyFill="0" applyBorder="0" applyAlignment="0" applyProtection="0"/>
    <xf numFmtId="170"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7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7" fontId="19" fillId="0" borderId="0" applyFont="0" applyFill="0" applyBorder="0" applyAlignment="0" applyProtection="0"/>
    <xf numFmtId="171"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0" fontId="7" fillId="0" borderId="0"/>
    <xf numFmtId="0" fontId="7" fillId="0" borderId="0"/>
    <xf numFmtId="0" fontId="7" fillId="0" borderId="0"/>
    <xf numFmtId="0" fontId="41" fillId="30" borderId="43" applyNumberFormat="0" applyAlignment="0" applyProtection="0"/>
    <xf numFmtId="9" fontId="7"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43" fontId="7" fillId="0" borderId="0" applyFont="0" applyFill="0" applyBorder="0" applyAlignment="0" applyProtection="0"/>
    <xf numFmtId="0" fontId="7" fillId="0" borderId="0"/>
    <xf numFmtId="179" fontId="26" fillId="0" borderId="0" applyFont="0" applyFill="0" applyBorder="0" applyAlignment="0" applyProtection="0"/>
    <xf numFmtId="183" fontId="19" fillId="0" borderId="0" applyFont="0" applyFill="0" applyBorder="0" applyAlignment="0" applyProtection="0"/>
    <xf numFmtId="167" fontId="6" fillId="0" borderId="0" applyFont="0" applyFill="0" applyBorder="0" applyAlignment="0" applyProtection="0"/>
    <xf numFmtId="43" fontId="70" fillId="0" borderId="0" applyFont="0" applyFill="0" applyBorder="0" applyAlignment="0" applyProtection="0"/>
    <xf numFmtId="0" fontId="6" fillId="0" borderId="0"/>
    <xf numFmtId="43" fontId="26" fillId="0" borderId="0" applyFont="0" applyFill="0" applyBorder="0" applyAlignment="0" applyProtection="0"/>
    <xf numFmtId="9" fontId="6" fillId="0" borderId="0" applyFont="0" applyFill="0" applyBorder="0" applyAlignment="0" applyProtection="0"/>
    <xf numFmtId="0" fontId="19" fillId="0" borderId="0"/>
    <xf numFmtId="0" fontId="19" fillId="0" borderId="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30" fillId="31" borderId="42" applyNumberFormat="0" applyAlignment="0" applyProtection="0"/>
    <xf numFmtId="0" fontId="30" fillId="31" borderId="42" applyNumberFormat="0" applyAlignment="0" applyProtection="0"/>
    <xf numFmtId="0" fontId="30" fillId="31"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31" fillId="32" borderId="2" applyNumberFormat="0" applyAlignment="0" applyProtection="0"/>
    <xf numFmtId="185" fontId="31" fillId="32" borderId="2" applyNumberFormat="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86" fontId="19"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00"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26" fillId="0" borderId="0" applyFont="0" applyFill="0" applyBorder="0" applyAlignment="0" applyProtection="0"/>
    <xf numFmtId="167" fontId="19"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235" fontId="19" fillId="0" borderId="0" applyFont="0" applyFill="0" applyBorder="0" applyAlignment="0" applyProtection="0"/>
    <xf numFmtId="235" fontId="19"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82"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239" fontId="19" fillId="0" borderId="0" applyFont="0" applyFill="0" applyBorder="0" applyAlignment="0" applyProtection="0"/>
    <xf numFmtId="239"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209" fontId="19" fillId="0" borderId="0" applyFont="0" applyFill="0" applyBorder="0" applyAlignment="0" applyProtection="0"/>
    <xf numFmtId="209" fontId="19" fillId="0" borderId="0" applyFont="0" applyFill="0" applyBorder="0" applyAlignment="0" applyProtection="0"/>
    <xf numFmtId="167" fontId="19"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240"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82" fontId="19" fillId="0" borderId="0" applyFont="0" applyFill="0" applyBorder="0" applyAlignment="0" applyProtection="0"/>
    <xf numFmtId="170" fontId="2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70" fontId="21"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231" fontId="19" fillId="0" borderId="0" applyFont="0" applyFill="0" applyBorder="0" applyAlignment="0" applyProtection="0"/>
    <xf numFmtId="231" fontId="19"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5" fontId="19" fillId="0" borderId="0" applyFont="0" applyFill="0" applyBorder="0" applyAlignment="0" applyProtection="0"/>
    <xf numFmtId="167" fontId="19" fillId="0" borderId="0" applyFont="0" applyFill="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185" fontId="27" fillId="18" borderId="0" applyNumberFormat="0" applyBorder="0" applyAlignment="0" applyProtection="0"/>
    <xf numFmtId="185" fontId="27" fillId="18" borderId="0" applyNumberFormat="0" applyBorder="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66" fontId="19" fillId="0" borderId="0" applyFont="0" applyFill="0" applyBorder="0" applyAlignment="0" applyProtection="0"/>
    <xf numFmtId="241" fontId="19" fillId="0" borderId="0" applyFont="0" applyFill="0" applyBorder="0" applyAlignment="0" applyProtection="0"/>
    <xf numFmtId="241" fontId="19" fillId="0" borderId="0" applyFont="0" applyFill="0" applyBorder="0" applyAlignment="0" applyProtection="0"/>
    <xf numFmtId="16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207" fontId="19" fillId="0" borderId="0" applyFont="0" applyFill="0" applyBorder="0" applyAlignment="0" applyProtection="0"/>
    <xf numFmtId="215" fontId="21" fillId="0" borderId="0" applyFont="0" applyFill="0" applyBorder="0" applyAlignment="0" applyProtection="0"/>
    <xf numFmtId="215" fontId="21" fillId="0" borderId="0" applyFont="0" applyFill="0" applyBorder="0" applyAlignment="0" applyProtection="0"/>
    <xf numFmtId="208" fontId="19" fillId="0" borderId="0" applyFont="0" applyFill="0" applyBorder="0" applyAlignment="0" applyProtection="0"/>
    <xf numFmtId="208" fontId="19" fillId="0" borderId="0" applyFont="0" applyFill="0" applyBorder="0" applyAlignment="0" applyProtection="0"/>
    <xf numFmtId="0" fontId="64"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101" fillId="0" borderId="0" applyNumberFormat="0" applyFill="0" applyBorder="0" applyAlignment="0" applyProtection="0">
      <alignment vertical="top"/>
      <protection locked="0"/>
    </xf>
    <xf numFmtId="0" fontId="101" fillId="0" borderId="0" applyNumberFormat="0" applyFill="0" applyBorder="0" applyAlignment="0" applyProtection="0">
      <alignment vertical="top"/>
      <protection locked="0"/>
    </xf>
    <xf numFmtId="185" fontId="63" fillId="0" borderId="0" applyFill="0" applyBorder="0" applyAlignment="0" applyProtection="0">
      <alignment vertical="top"/>
      <protection locked="0"/>
    </xf>
    <xf numFmtId="185" fontId="63" fillId="0" borderId="0" applyFill="0" applyBorder="0" applyAlignment="0" applyProtection="0">
      <alignment vertical="top"/>
      <protection locked="0"/>
    </xf>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165" fontId="19"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0" fontId="2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53" fillId="0" borderId="0" applyFont="0" applyFill="0" applyBorder="0" applyAlignment="0" applyProtection="0"/>
    <xf numFmtId="167" fontId="53" fillId="0" borderId="0" applyFont="0" applyFill="0" applyBorder="0" applyAlignment="0" applyProtection="0"/>
    <xf numFmtId="167" fontId="53"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3" fontId="26" fillId="0" borderId="0" applyFont="0" applyFill="0" applyBorder="0" applyAlignment="0" applyProtection="0"/>
    <xf numFmtId="167" fontId="26"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208" fontId="19" fillId="0" borderId="0" applyFont="0" applyFill="0" applyBorder="0" applyAlignment="0" applyProtection="0"/>
    <xf numFmtId="201"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0"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0" fontId="19"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231" fontId="19" fillId="0" borderId="0" applyFont="0" applyFill="0" applyBorder="0" applyAlignment="0" applyProtection="0"/>
    <xf numFmtId="231" fontId="19" fillId="0" borderId="0" applyFont="0" applyFill="0" applyBorder="0" applyAlignment="0" applyProtection="0"/>
    <xf numFmtId="231" fontId="19" fillId="0" borderId="0" applyFont="0" applyFill="0" applyBorder="0" applyAlignment="0" applyProtection="0"/>
    <xf numFmtId="231" fontId="19"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242" fontId="19" fillId="0" borderId="0" applyFont="0" applyFill="0" applyBorder="0" applyAlignment="0" applyProtection="0"/>
    <xf numFmtId="242" fontId="19" fillId="0" borderId="0" applyFont="0" applyFill="0" applyBorder="0" applyAlignment="0" applyProtection="0"/>
    <xf numFmtId="242" fontId="19" fillId="0" borderId="0" applyFont="0" applyFill="0" applyBorder="0" applyAlignment="0" applyProtection="0"/>
    <xf numFmtId="242" fontId="19" fillId="0" borderId="0" applyFont="0" applyFill="0" applyBorder="0" applyAlignment="0" applyProtection="0"/>
    <xf numFmtId="242"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167"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242" fontId="19" fillId="0" borderId="0" applyFont="0" applyFill="0" applyBorder="0" applyAlignment="0" applyProtection="0"/>
    <xf numFmtId="242" fontId="19" fillId="0" borderId="0" applyFont="0" applyFill="0" applyBorder="0" applyAlignment="0" applyProtection="0"/>
    <xf numFmtId="242" fontId="19" fillId="0" borderId="0" applyFont="0" applyFill="0" applyBorder="0" applyAlignment="0" applyProtection="0"/>
    <xf numFmtId="242" fontId="19" fillId="0" borderId="0" applyFont="0" applyFill="0" applyBorder="0" applyAlignment="0" applyProtection="0"/>
    <xf numFmtId="242" fontId="19" fillId="0" borderId="0" applyFont="0" applyFill="0" applyBorder="0" applyAlignment="0" applyProtection="0"/>
    <xf numFmtId="242" fontId="19" fillId="0" borderId="0" applyFont="0" applyFill="0" applyBorder="0" applyAlignment="0" applyProtection="0"/>
    <xf numFmtId="242" fontId="19" fillId="0" borderId="0" applyFont="0" applyFill="0" applyBorder="0" applyAlignment="0" applyProtection="0"/>
    <xf numFmtId="242" fontId="19" fillId="0" borderId="0" applyFont="0" applyFill="0" applyBorder="0" applyAlignment="0" applyProtection="0"/>
    <xf numFmtId="242" fontId="19" fillId="0" borderId="0" applyFont="0" applyFill="0" applyBorder="0" applyAlignment="0" applyProtection="0"/>
    <xf numFmtId="242" fontId="19" fillId="0" borderId="0" applyFont="0" applyFill="0" applyBorder="0" applyAlignment="0" applyProtection="0"/>
    <xf numFmtId="243" fontId="19" fillId="0" borderId="0" applyFont="0" applyFill="0" applyBorder="0" applyAlignment="0" applyProtection="0"/>
    <xf numFmtId="208" fontId="19" fillId="0" borderId="0" applyFont="0" applyFill="0" applyBorder="0" applyAlignment="0" applyProtection="0"/>
    <xf numFmtId="219" fontId="19" fillId="0" borderId="0" applyFont="0" applyFill="0" applyBorder="0" applyAlignment="0" applyProtection="0"/>
    <xf numFmtId="220"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0" fontId="19" fillId="0" borderId="0"/>
    <xf numFmtId="0" fontId="19" fillId="0" borderId="0"/>
    <xf numFmtId="244" fontId="19" fillId="0" borderId="0" applyFont="0" applyFill="0" applyBorder="0" applyAlignment="0" applyProtection="0"/>
    <xf numFmtId="244"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69"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222" fontId="19" fillId="0" borderId="0" applyFont="0" applyFill="0" applyBorder="0" applyAlignment="0" applyProtection="0"/>
    <xf numFmtId="223" fontId="19" fillId="0" borderId="0" applyFont="0" applyFill="0" applyBorder="0" applyAlignment="0" applyProtection="0"/>
    <xf numFmtId="242" fontId="19" fillId="0" borderId="0" applyFont="0" applyFill="0" applyBorder="0" applyAlignment="0" applyProtection="0"/>
    <xf numFmtId="242" fontId="19"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43" fontId="26" fillId="0" borderId="0" applyFont="0" applyFill="0" applyBorder="0" applyAlignment="0" applyProtection="0"/>
    <xf numFmtId="167" fontId="26" fillId="0" borderId="0" applyFont="0" applyFill="0" applyBorder="0" applyAlignment="0" applyProtection="0"/>
    <xf numFmtId="245"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167" fontId="6" fillId="0" borderId="0" applyFont="0" applyFill="0" applyBorder="0" applyAlignment="0" applyProtection="0"/>
    <xf numFmtId="40" fontId="2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0" fontId="19" fillId="0" borderId="0"/>
    <xf numFmtId="0" fontId="19" fillId="0" borderId="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43" fontId="19"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9" fillId="0" borderId="0" applyFont="0" applyFill="0" applyBorder="0" applyAlignment="0" applyProtection="0"/>
    <xf numFmtId="164"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3" fontId="6" fillId="0" borderId="0" applyFont="0" applyFill="0" applyBorder="0" applyAlignment="0" applyProtection="0"/>
    <xf numFmtId="167" fontId="6" fillId="0" borderId="0" applyFont="0" applyFill="0" applyBorder="0" applyAlignment="0" applyProtection="0"/>
    <xf numFmtId="43" fontId="6" fillId="0" borderId="0" applyFont="0" applyFill="0" applyBorder="0" applyAlignment="0" applyProtection="0"/>
    <xf numFmtId="167" fontId="6"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207" fontId="50"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212" fontId="19" fillId="0" borderId="0" applyFill="0" applyBorder="0" applyAlignment="0" applyProtection="0"/>
    <xf numFmtId="212" fontId="19" fillId="0" borderId="0" applyFill="0" applyBorder="0" applyAlignment="0" applyProtection="0"/>
    <xf numFmtId="207" fontId="19" fillId="0" borderId="0" applyFont="0" applyFill="0" applyBorder="0" applyAlignment="0" applyProtection="0"/>
    <xf numFmtId="20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246" fontId="19" fillId="0" borderId="0" applyFont="0" applyFill="0" applyBorder="0" applyAlignment="0" applyProtection="0"/>
    <xf numFmtId="246" fontId="19" fillId="0" borderId="0" applyFont="0" applyFill="0" applyBorder="0" applyAlignment="0" applyProtection="0"/>
    <xf numFmtId="207" fontId="19" fillId="0" borderId="0" applyFont="0" applyFill="0" applyBorder="0" applyAlignment="0" applyProtection="0"/>
    <xf numFmtId="207" fontId="19" fillId="0" borderId="0" applyFont="0" applyFill="0" applyBorder="0" applyAlignment="0" applyProtection="0"/>
    <xf numFmtId="43" fontId="26" fillId="0" borderId="0" applyFont="0" applyFill="0" applyBorder="0" applyAlignment="0" applyProtection="0"/>
    <xf numFmtId="167" fontId="26" fillId="0" borderId="0" applyFont="0" applyFill="0" applyBorder="0" applyAlignment="0" applyProtection="0"/>
    <xf numFmtId="43" fontId="26" fillId="0" borderId="0" applyFont="0" applyFill="0" applyBorder="0" applyAlignment="0" applyProtection="0"/>
    <xf numFmtId="167" fontId="26"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26"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0" fontId="2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26"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70"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221" fontId="19" fillId="0" borderId="0" applyFont="0" applyFill="0" applyBorder="0" applyAlignment="0" applyProtection="0"/>
    <xf numFmtId="222" fontId="19" fillId="0" borderId="0" applyFont="0" applyFill="0" applyBorder="0" applyAlignment="0" applyProtection="0"/>
    <xf numFmtId="215" fontId="19" fillId="0" borderId="0" applyFont="0" applyFill="0" applyBorder="0" applyAlignment="0" applyProtection="0"/>
    <xf numFmtId="218" fontId="19" fillId="0" borderId="0" applyFont="0" applyFill="0" applyBorder="0" applyAlignment="0" applyProtection="0"/>
    <xf numFmtId="219" fontId="19"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213" fontId="86" fillId="0" borderId="0" applyFont="0" applyFill="0" applyBorder="0" applyAlignment="0" applyProtection="0"/>
    <xf numFmtId="167" fontId="19"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2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6"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231" fontId="19" fillId="0" borderId="0" applyFont="0" applyFill="0" applyBorder="0" applyAlignment="0" applyProtection="0"/>
    <xf numFmtId="231"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26" fillId="0" borderId="0" applyFont="0" applyFill="0" applyBorder="0" applyAlignment="0" applyProtection="0"/>
    <xf numFmtId="214" fontId="19" fillId="0" borderId="0" applyFill="0" applyBorder="0" applyAlignment="0" applyProtection="0"/>
    <xf numFmtId="214" fontId="19" fillId="0" borderId="0" applyFill="0" applyBorder="0" applyAlignment="0" applyProtection="0"/>
    <xf numFmtId="24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15" fontId="19" fillId="0" borderId="0" applyFont="0" applyFill="0" applyBorder="0" applyAlignment="0" applyProtection="0"/>
    <xf numFmtId="248" fontId="19" fillId="0" borderId="0" applyFont="0" applyFill="0" applyBorder="0" applyAlignment="0" applyProtection="0"/>
    <xf numFmtId="215" fontId="19" fillId="0" borderId="0" applyFont="0" applyFill="0" applyBorder="0" applyAlignment="0" applyProtection="0"/>
    <xf numFmtId="215"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0"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6"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70" fillId="0" borderId="0" applyFont="0" applyFill="0" applyBorder="0" applyAlignment="0" applyProtection="0"/>
    <xf numFmtId="167" fontId="70"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79"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3" fontId="26"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94"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81" fontId="21" fillId="0" borderId="0" applyFont="0" applyFill="0" applyBorder="0" applyAlignment="0" applyProtection="0"/>
    <xf numFmtId="181"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81" fontId="21" fillId="0" borderId="0" applyFont="0" applyFill="0" applyBorder="0" applyAlignment="0" applyProtection="0"/>
    <xf numFmtId="181"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85" fontId="6"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85" fontId="6"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85" fontId="6" fillId="0" borderId="0" applyFont="0" applyFill="0" applyBorder="0" applyAlignment="0" applyProtection="0"/>
    <xf numFmtId="249" fontId="19" fillId="0" borderId="0" applyFont="0" applyFill="0" applyBorder="0" applyAlignment="0" applyProtection="0"/>
    <xf numFmtId="249" fontId="19" fillId="0" borderId="0" applyFont="0" applyFill="0" applyBorder="0" applyAlignment="0" applyProtection="0"/>
    <xf numFmtId="249" fontId="19" fillId="0" borderId="0" applyFont="0" applyFill="0" applyBorder="0" applyAlignment="0" applyProtection="0"/>
    <xf numFmtId="249" fontId="19" fillId="0" borderId="0" applyFont="0" applyFill="0" applyBorder="0" applyAlignment="0" applyProtection="0"/>
    <xf numFmtId="249" fontId="19" fillId="0" borderId="0" applyFont="0" applyFill="0" applyBorder="0" applyAlignment="0" applyProtection="0"/>
    <xf numFmtId="249" fontId="19" fillId="0" borderId="0" applyFont="0" applyFill="0" applyBorder="0" applyAlignment="0" applyProtection="0"/>
    <xf numFmtId="169"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17" fontId="19" fillId="0" borderId="0" applyFill="0" applyBorder="0" applyAlignment="0" applyProtection="0"/>
    <xf numFmtId="217" fontId="19" fillId="0" borderId="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249" fontId="19" fillId="0" borderId="0" applyFont="0" applyFill="0" applyBorder="0" applyAlignment="0" applyProtection="0"/>
    <xf numFmtId="249" fontId="19" fillId="0" borderId="0" applyFont="0" applyFill="0" applyBorder="0" applyAlignment="0" applyProtection="0"/>
    <xf numFmtId="249" fontId="19" fillId="0" borderId="0" applyFont="0" applyFill="0" applyBorder="0" applyAlignment="0" applyProtection="0"/>
    <xf numFmtId="249" fontId="19" fillId="0" borderId="0" applyFont="0" applyFill="0" applyBorder="0" applyAlignment="0" applyProtection="0"/>
    <xf numFmtId="249" fontId="19" fillId="0" borderId="0" applyFont="0" applyFill="0" applyBorder="0" applyAlignment="0" applyProtection="0"/>
    <xf numFmtId="249" fontId="19" fillId="0" borderId="0" applyFont="0" applyFill="0" applyBorder="0" applyAlignment="0" applyProtection="0"/>
    <xf numFmtId="249" fontId="19" fillId="0" borderId="0" applyFont="0" applyFill="0" applyBorder="0" applyAlignment="0" applyProtection="0"/>
    <xf numFmtId="249" fontId="19" fillId="0" borderId="0" applyFont="0" applyFill="0" applyBorder="0" applyAlignment="0" applyProtection="0"/>
    <xf numFmtId="249" fontId="19" fillId="0" borderId="0" applyFont="0" applyFill="0" applyBorder="0" applyAlignment="0" applyProtection="0"/>
    <xf numFmtId="249" fontId="19" fillId="0" borderId="0" applyFont="0" applyFill="0" applyBorder="0" applyAlignment="0" applyProtection="0"/>
    <xf numFmtId="249" fontId="19" fillId="0" borderId="0" applyFont="0" applyFill="0" applyBorder="0" applyAlignment="0" applyProtection="0"/>
    <xf numFmtId="249" fontId="19" fillId="0" borderId="0" applyFont="0" applyFill="0" applyBorder="0" applyAlignment="0" applyProtection="0"/>
    <xf numFmtId="250" fontId="19" fillId="0" borderId="0" applyFont="0" applyFill="0" applyBorder="0" applyAlignment="0" applyProtection="0"/>
    <xf numFmtId="225"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25" fontId="21" fillId="0" borderId="0" applyFont="0" applyFill="0" applyBorder="0" applyAlignment="0" applyProtection="0"/>
    <xf numFmtId="225" fontId="21" fillId="0" borderId="0" applyFont="0" applyFill="0" applyBorder="0" applyAlignment="0" applyProtection="0"/>
    <xf numFmtId="225" fontId="21" fillId="0" borderId="0" applyFont="0" applyFill="0" applyBorder="0" applyAlignment="0" applyProtection="0"/>
    <xf numFmtId="194" fontId="21" fillId="0" borderId="0" applyFont="0" applyFill="0" applyBorder="0" applyAlignment="0" applyProtection="0"/>
    <xf numFmtId="251" fontId="2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67" fontId="6"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252" fontId="21" fillId="0" borderId="0" applyFont="0" applyFill="0" applyBorder="0" applyAlignment="0" applyProtection="0"/>
    <xf numFmtId="252" fontId="21" fillId="0" borderId="0" applyFont="0" applyFill="0" applyBorder="0" applyAlignment="0" applyProtection="0"/>
    <xf numFmtId="251" fontId="50"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231" fontId="19"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71" fontId="19"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71" fontId="19"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1" fontId="26"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6" fontId="19" fillId="0" borderId="0" applyFont="0" applyFill="0" applyBorder="0" applyAlignment="0" applyProtection="0"/>
    <xf numFmtId="231" fontId="21" fillId="0" borderId="0" applyFont="0" applyFill="0" applyBorder="0" applyAlignment="0" applyProtection="0"/>
    <xf numFmtId="231" fontId="21" fillId="0" borderId="0" applyFont="0" applyFill="0" applyBorder="0" applyAlignment="0" applyProtection="0"/>
    <xf numFmtId="0" fontId="50" fillId="0" borderId="0"/>
    <xf numFmtId="0" fontId="19" fillId="0" borderId="0"/>
    <xf numFmtId="0" fontId="19" fillId="0" borderId="0"/>
    <xf numFmtId="0" fontId="19" fillId="0" borderId="0"/>
    <xf numFmtId="0" fontId="19" fillId="0" borderId="0"/>
    <xf numFmtId="0" fontId="19" fillId="0" borderId="0"/>
    <xf numFmtId="185" fontId="26" fillId="0" borderId="0"/>
    <xf numFmtId="185" fontId="26" fillId="0" borderId="0"/>
    <xf numFmtId="0" fontId="6" fillId="0" borderId="0"/>
    <xf numFmtId="0" fontId="6" fillId="0" borderId="0"/>
    <xf numFmtId="185" fontId="26" fillId="0" borderId="0"/>
    <xf numFmtId="185" fontId="26" fillId="0" borderId="0"/>
    <xf numFmtId="0" fontId="19" fillId="0" borderId="0"/>
    <xf numFmtId="0" fontId="19" fillId="0" borderId="0"/>
    <xf numFmtId="0" fontId="19" fillId="0" borderId="0"/>
    <xf numFmtId="0" fontId="19" fillId="0" borderId="0"/>
    <xf numFmtId="185" fontId="26" fillId="0" borderId="0"/>
    <xf numFmtId="185" fontId="26" fillId="0" borderId="0"/>
    <xf numFmtId="0" fontId="19" fillId="0" borderId="0"/>
    <xf numFmtId="0" fontId="19" fillId="0" borderId="0"/>
    <xf numFmtId="185"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6" fillId="0" borderId="0"/>
    <xf numFmtId="185" fontId="26" fillId="0" borderId="0"/>
    <xf numFmtId="185" fontId="26" fillId="0" borderId="0"/>
    <xf numFmtId="0" fontId="21" fillId="0" borderId="0"/>
    <xf numFmtId="193" fontId="50" fillId="0" borderId="0"/>
    <xf numFmtId="185" fontId="26" fillId="0" borderId="0"/>
    <xf numFmtId="185"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6" fillId="0" borderId="0"/>
    <xf numFmtId="185" fontId="26" fillId="0" borderId="0"/>
    <xf numFmtId="0" fontId="6" fillId="0" borderId="0"/>
    <xf numFmtId="0" fontId="6" fillId="0" borderId="0"/>
    <xf numFmtId="0" fontId="6" fillId="0" borderId="0"/>
    <xf numFmtId="0" fontId="6" fillId="0" borderId="0"/>
    <xf numFmtId="0" fontId="6" fillId="0" borderId="0"/>
    <xf numFmtId="0" fontId="6" fillId="0" borderId="0"/>
    <xf numFmtId="185" fontId="26" fillId="0" borderId="0"/>
    <xf numFmtId="185" fontId="26" fillId="0" borderId="0"/>
    <xf numFmtId="0" fontId="21" fillId="0" borderId="0"/>
    <xf numFmtId="0" fontId="21" fillId="0" borderId="0"/>
    <xf numFmtId="0" fontId="21" fillId="0" borderId="0"/>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6" fillId="0" borderId="0"/>
    <xf numFmtId="185" fontId="26" fillId="0" borderId="0"/>
    <xf numFmtId="185"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6" fillId="0" borderId="0"/>
    <xf numFmtId="185" fontId="26" fillId="0" borderId="0"/>
    <xf numFmtId="185" fontId="26" fillId="0" borderId="0"/>
    <xf numFmtId="185" fontId="26" fillId="0" borderId="0"/>
    <xf numFmtId="185" fontId="26" fillId="0" borderId="0"/>
    <xf numFmtId="185" fontId="26" fillId="0" borderId="0"/>
    <xf numFmtId="185"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6" fillId="0" borderId="0"/>
    <xf numFmtId="185" fontId="26" fillId="0" borderId="0"/>
    <xf numFmtId="185" fontId="26" fillId="0" borderId="0"/>
    <xf numFmtId="185"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6" fillId="0" borderId="0"/>
    <xf numFmtId="185" fontId="26" fillId="0" borderId="0"/>
    <xf numFmtId="185"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6" fillId="0" borderId="0"/>
    <xf numFmtId="185" fontId="6" fillId="0" borderId="0"/>
    <xf numFmtId="185" fontId="6" fillId="0" borderId="0"/>
    <xf numFmtId="185" fontId="6" fillId="0" borderId="0"/>
    <xf numFmtId="0" fontId="97" fillId="0" borderId="0"/>
    <xf numFmtId="0" fontId="97" fillId="0" borderId="0"/>
    <xf numFmtId="0" fontId="19" fillId="0" borderId="0"/>
    <xf numFmtId="0" fontId="97" fillId="0" borderId="0"/>
    <xf numFmtId="0" fontId="9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7" fillId="0" borderId="0"/>
    <xf numFmtId="0" fontId="19" fillId="0" borderId="0"/>
    <xf numFmtId="0" fontId="21" fillId="0" borderId="0"/>
    <xf numFmtId="0" fontId="21" fillId="0" borderId="0"/>
    <xf numFmtId="0" fontId="6" fillId="0" borderId="0"/>
    <xf numFmtId="0" fontId="21" fillId="0" borderId="0"/>
    <xf numFmtId="0" fontId="21" fillId="0" borderId="0"/>
    <xf numFmtId="0" fontId="6" fillId="0" borderId="0"/>
    <xf numFmtId="0" fontId="19" fillId="0" borderId="0"/>
    <xf numFmtId="0" fontId="19" fillId="0" borderId="0"/>
    <xf numFmtId="0" fontId="6" fillId="0" borderId="0"/>
    <xf numFmtId="0" fontId="6" fillId="0" borderId="0"/>
    <xf numFmtId="0" fontId="19" fillId="0" borderId="0"/>
    <xf numFmtId="0" fontId="6" fillId="0" borderId="0"/>
    <xf numFmtId="0" fontId="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21" fillId="0" borderId="0"/>
    <xf numFmtId="0" fontId="19" fillId="0" borderId="0"/>
    <xf numFmtId="0" fontId="19" fillId="0" borderId="0"/>
    <xf numFmtId="0" fontId="102" fillId="0" borderId="0"/>
    <xf numFmtId="0" fontId="102" fillId="0" borderId="0"/>
    <xf numFmtId="0" fontId="21" fillId="0" borderId="0"/>
    <xf numFmtId="0" fontId="21" fillId="0" borderId="0"/>
    <xf numFmtId="0" fontId="21" fillId="0" borderId="0"/>
    <xf numFmtId="0" fontId="21" fillId="0" borderId="0"/>
    <xf numFmtId="0" fontId="97"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6" fillId="0" borderId="0"/>
    <xf numFmtId="0" fontId="6"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185" fontId="21" fillId="0" borderId="0"/>
    <xf numFmtId="0" fontId="19" fillId="0" borderId="0"/>
    <xf numFmtId="0" fontId="19" fillId="0" borderId="0"/>
    <xf numFmtId="0" fontId="19" fillId="0" borderId="0"/>
    <xf numFmtId="0" fontId="26" fillId="0" borderId="0"/>
    <xf numFmtId="0" fontId="19" fillId="0" borderId="0"/>
    <xf numFmtId="0" fontId="26" fillId="0" borderId="0"/>
    <xf numFmtId="0" fontId="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6" fillId="0" borderId="0"/>
    <xf numFmtId="185" fontId="6" fillId="0" borderId="0"/>
    <xf numFmtId="185" fontId="6" fillId="0" borderId="0"/>
    <xf numFmtId="18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19" fillId="0" borderId="0"/>
    <xf numFmtId="185" fontId="19"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0" borderId="0"/>
    <xf numFmtId="0" fontId="21" fillId="0" borderId="0"/>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 fillId="0" borderId="0"/>
    <xf numFmtId="0" fontId="19" fillId="0" borderId="0"/>
    <xf numFmtId="0" fontId="53" fillId="0" borderId="0"/>
    <xf numFmtId="0" fontId="5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0" borderId="0"/>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 fontId="65" fillId="0" borderId="0" applyNumberFormat="0"/>
    <xf numFmtId="4" fontId="65" fillId="0" borderId="0" applyNumberForma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0" fillId="0" borderId="0"/>
    <xf numFmtId="0" fontId="50" fillId="0" borderId="0"/>
    <xf numFmtId="0" fontId="19" fillId="0" borderId="0"/>
    <xf numFmtId="0" fontId="19" fillId="0" borderId="0"/>
    <xf numFmtId="0" fontId="6" fillId="0" borderId="0"/>
    <xf numFmtId="0" fontId="6" fillId="0" borderId="0"/>
    <xf numFmtId="0" fontId="21" fillId="0" borderId="0"/>
    <xf numFmtId="0" fontId="21" fillId="0" borderId="0"/>
    <xf numFmtId="0" fontId="26" fillId="0" borderId="0"/>
    <xf numFmtId="0" fontId="6" fillId="0" borderId="0"/>
    <xf numFmtId="0" fontId="6" fillId="0" borderId="0"/>
    <xf numFmtId="0" fontId="5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0" borderId="0"/>
    <xf numFmtId="0" fontId="6" fillId="0" borderId="0"/>
    <xf numFmtId="0" fontId="6" fillId="0" borderId="0"/>
    <xf numFmtId="0" fontId="6" fillId="0" borderId="0"/>
    <xf numFmtId="0" fontId="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 fillId="0" borderId="0"/>
    <xf numFmtId="0" fontId="19" fillId="0" borderId="0"/>
    <xf numFmtId="0" fontId="19"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 fillId="0" borderId="0"/>
    <xf numFmtId="0" fontId="19" fillId="0" borderId="0"/>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70" fillId="0" borderId="0"/>
    <xf numFmtId="0" fontId="6" fillId="0" borderId="0"/>
    <xf numFmtId="0" fontId="6" fillId="0" borderId="0"/>
    <xf numFmtId="0" fontId="6" fillId="0" borderId="0"/>
    <xf numFmtId="0" fontId="6" fillId="0" borderId="0"/>
    <xf numFmtId="0" fontId="6" fillId="0" borderId="0"/>
    <xf numFmtId="0" fontId="70" fillId="0" borderId="0"/>
    <xf numFmtId="0" fontId="19" fillId="0" borderId="0"/>
    <xf numFmtId="0" fontId="19" fillId="0" borderId="0"/>
    <xf numFmtId="0" fontId="6" fillId="0" borderId="0"/>
    <xf numFmtId="0" fontId="6" fillId="0" borderId="0"/>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0" borderId="0"/>
    <xf numFmtId="0" fontId="21" fillId="0" borderId="0"/>
    <xf numFmtId="0" fontId="26" fillId="0" borderId="0"/>
    <xf numFmtId="0" fontId="26" fillId="0" borderId="0"/>
    <xf numFmtId="0" fontId="6" fillId="0" borderId="0"/>
    <xf numFmtId="185" fontId="21" fillId="0" borderId="0"/>
    <xf numFmtId="0" fontId="6" fillId="0" borderId="0"/>
    <xf numFmtId="0" fontId="21" fillId="0" borderId="0"/>
    <xf numFmtId="0" fontId="21" fillId="0" borderId="0"/>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19" fillId="0" borderId="16"/>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 fillId="0" borderId="0"/>
    <xf numFmtId="0" fontId="19" fillId="0" borderId="0"/>
    <xf numFmtId="0" fontId="19" fillId="0" borderId="0"/>
    <xf numFmtId="0" fontId="19"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 fillId="0" borderId="0"/>
    <xf numFmtId="185" fontId="21" fillId="0" borderId="0"/>
    <xf numFmtId="185" fontId="21" fillId="0" borderId="0"/>
    <xf numFmtId="185" fontId="21"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6" fillId="0" borderId="0"/>
    <xf numFmtId="185" fontId="26" fillId="0" borderId="0"/>
    <xf numFmtId="0" fontId="53" fillId="0" borderId="0"/>
    <xf numFmtId="0" fontId="53" fillId="0" borderId="0"/>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6" fillId="0" borderId="0"/>
    <xf numFmtId="185" fontId="26" fillId="0" borderId="0"/>
    <xf numFmtId="0" fontId="21" fillId="0" borderId="0"/>
    <xf numFmtId="185" fontId="26" fillId="0" borderId="0"/>
    <xf numFmtId="185" fontId="26" fillId="0" borderId="0"/>
    <xf numFmtId="244" fontId="26" fillId="0" borderId="0"/>
    <xf numFmtId="244" fontId="26" fillId="0" borderId="0"/>
    <xf numFmtId="185"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6" fillId="0" borderId="0"/>
    <xf numFmtId="0" fontId="19" fillId="0" borderId="0"/>
    <xf numFmtId="0" fontId="19" fillId="0" borderId="0"/>
    <xf numFmtId="0" fontId="19"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6" fillId="0" borderId="0"/>
    <xf numFmtId="185" fontId="26" fillId="0" borderId="0"/>
    <xf numFmtId="185"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6" fillId="0" borderId="0"/>
    <xf numFmtId="0" fontId="6" fillId="0" borderId="0"/>
    <xf numFmtId="0" fontId="6" fillId="0" borderId="0"/>
    <xf numFmtId="0" fontId="19" fillId="0" borderId="0"/>
    <xf numFmtId="0" fontId="19" fillId="0" borderId="0"/>
    <xf numFmtId="0" fontId="53" fillId="0" borderId="0"/>
    <xf numFmtId="0" fontId="53" fillId="0" borderId="0"/>
    <xf numFmtId="0" fontId="6" fillId="0" borderId="0"/>
    <xf numFmtId="0" fontId="6" fillId="0" borderId="0"/>
    <xf numFmtId="0" fontId="6" fillId="0" borderId="0"/>
    <xf numFmtId="0" fontId="6" fillId="0" borderId="0"/>
    <xf numFmtId="0" fontId="6" fillId="0" borderId="0"/>
    <xf numFmtId="0" fontId="6" fillId="0" borderId="0"/>
    <xf numFmtId="4" fontId="65" fillId="0" borderId="0" applyNumberFormat="0"/>
    <xf numFmtId="4" fontId="65" fillId="0" borderId="0" applyNumberFormat="0"/>
    <xf numFmtId="0" fontId="53" fillId="0" borderId="0"/>
    <xf numFmtId="0" fontId="53" fillId="0" borderId="0"/>
    <xf numFmtId="185" fontId="26" fillId="0" borderId="0"/>
    <xf numFmtId="185" fontId="26" fillId="0" borderId="0"/>
    <xf numFmtId="185" fontId="26" fillId="0" borderId="0"/>
    <xf numFmtId="185" fontId="26" fillId="0" borderId="0"/>
    <xf numFmtId="185" fontId="26" fillId="0" borderId="0"/>
    <xf numFmtId="185" fontId="26" fillId="0" borderId="0"/>
    <xf numFmtId="0" fontId="53" fillId="0" borderId="0"/>
    <xf numFmtId="0" fontId="53" fillId="0" borderId="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0" fontId="26" fillId="10" borderId="45" applyNumberFormat="0" applyFont="0" applyAlignment="0" applyProtection="0"/>
    <xf numFmtId="0" fontId="26" fillId="10" borderId="45" applyNumberFormat="0" applyFont="0" applyAlignment="0" applyProtection="0"/>
    <xf numFmtId="0" fontId="26"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31" borderId="43" applyNumberFormat="0" applyAlignment="0" applyProtection="0"/>
    <xf numFmtId="0" fontId="41" fillId="31" borderId="43" applyNumberFormat="0" applyAlignment="0" applyProtection="0"/>
    <xf numFmtId="0" fontId="41" fillId="31"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31" borderId="43" applyNumberFormat="0" applyAlignment="0" applyProtection="0"/>
    <xf numFmtId="0" fontId="41" fillId="31" borderId="43" applyNumberFormat="0" applyAlignment="0" applyProtection="0"/>
    <xf numFmtId="0" fontId="41" fillId="31"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ill="0" applyBorder="0" applyAlignment="0" applyProtection="0"/>
    <xf numFmtId="9" fontId="19" fillId="0" borderId="0" applyFill="0" applyBorder="0" applyAlignment="0" applyProtection="0"/>
    <xf numFmtId="9" fontId="19" fillId="0" borderId="0" applyFill="0" applyBorder="0" applyAlignment="0" applyProtection="0"/>
    <xf numFmtId="9" fontId="1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9" fillId="0" borderId="0" applyFont="0" applyFill="0" applyBorder="0" applyAlignment="0" applyProtection="0"/>
    <xf numFmtId="9" fontId="19" fillId="0" borderId="0" applyFill="0" applyBorder="0" applyAlignment="0" applyProtection="0"/>
    <xf numFmtId="9" fontId="19" fillId="0" borderId="0" applyFill="0" applyBorder="0" applyAlignment="0" applyProtection="0"/>
    <xf numFmtId="9" fontId="2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0" fontId="45"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9" fillId="59" borderId="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253"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254" fontId="19" fillId="0" borderId="0" applyFont="0" applyFill="0" applyBorder="0" applyAlignment="0" applyProtection="0"/>
    <xf numFmtId="0" fontId="53" fillId="0" borderId="0"/>
    <xf numFmtId="0" fontId="5" fillId="0" borderId="0"/>
    <xf numFmtId="0" fontId="19" fillId="0" borderId="0"/>
    <xf numFmtId="0" fontId="4" fillId="0" borderId="0"/>
    <xf numFmtId="0" fontId="4" fillId="45" borderId="0" applyNumberFormat="0" applyBorder="0" applyAlignment="0" applyProtection="0"/>
    <xf numFmtId="193" fontId="50" fillId="0" borderId="0"/>
    <xf numFmtId="0" fontId="30" fillId="30" borderId="53" applyNumberFormat="0" applyAlignment="0" applyProtection="0"/>
    <xf numFmtId="167" fontId="4" fillId="0" borderId="0" applyFont="0" applyFill="0" applyBorder="0" applyAlignment="0" applyProtection="0"/>
    <xf numFmtId="167" fontId="4" fillId="0" borderId="0" applyFont="0" applyFill="0" applyBorder="0" applyAlignment="0" applyProtection="0"/>
    <xf numFmtId="43" fontId="4" fillId="0" borderId="0" applyFont="0" applyFill="0" applyBorder="0" applyAlignment="0" applyProtection="0"/>
    <xf numFmtId="256" fontId="26" fillId="0" borderId="0" applyFill="0" applyBorder="0" applyAlignment="0" applyProtection="0"/>
    <xf numFmtId="207" fontId="50" fillId="0" borderId="0" applyFont="0" applyFill="0" applyBorder="0" applyAlignment="0" applyProtection="0"/>
    <xf numFmtId="0" fontId="103" fillId="0" borderId="0"/>
    <xf numFmtId="0" fontId="26" fillId="0" borderId="0"/>
    <xf numFmtId="167"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55" fontId="26" fillId="0" borderId="0" applyFill="0" applyBorder="0" applyAlignment="0" applyProtection="0"/>
    <xf numFmtId="167" fontId="4" fillId="0" borderId="0" applyFont="0" applyFill="0" applyBorder="0" applyAlignment="0" applyProtection="0"/>
    <xf numFmtId="256" fontId="26" fillId="0" borderId="0" applyFill="0" applyBorder="0" applyAlignment="0" applyProtection="0"/>
    <xf numFmtId="171" fontId="4" fillId="0" borderId="0" applyFont="0" applyFill="0" applyBorder="0" applyAlignment="0" applyProtection="0"/>
    <xf numFmtId="193" fontId="50" fillId="0" borderId="0"/>
    <xf numFmtId="0" fontId="4" fillId="0" borderId="0"/>
    <xf numFmtId="0" fontId="4" fillId="0" borderId="0"/>
    <xf numFmtId="0" fontId="4" fillId="0" borderId="0"/>
    <xf numFmtId="0" fontId="4" fillId="0" borderId="0"/>
    <xf numFmtId="0" fontId="41" fillId="30" borderId="54" applyNumberFormat="0" applyAlignment="0" applyProtection="0"/>
    <xf numFmtId="9" fontId="4" fillId="0" borderId="0" applyFont="0" applyFill="0" applyBorder="0" applyAlignment="0" applyProtection="0"/>
    <xf numFmtId="0" fontId="104" fillId="0" borderId="0"/>
    <xf numFmtId="0" fontId="4" fillId="0" borderId="0"/>
    <xf numFmtId="43" fontId="3" fillId="0" borderId="0" applyFont="0" applyFill="0" applyBorder="0" applyAlignment="0" applyProtection="0"/>
    <xf numFmtId="43" fontId="2" fillId="0" borderId="0" applyFont="0" applyFill="0" applyBorder="0" applyAlignment="0" applyProtection="0"/>
    <xf numFmtId="0" fontId="2" fillId="0" borderId="0"/>
    <xf numFmtId="0" fontId="105" fillId="0" borderId="0"/>
    <xf numFmtId="43" fontId="19" fillId="0" borderId="0" applyFont="0" applyFill="0" applyBorder="0" applyAlignment="0" applyProtection="0"/>
    <xf numFmtId="0" fontId="105" fillId="0" borderId="0"/>
    <xf numFmtId="43" fontId="105" fillId="0" borderId="0" applyFont="0" applyFill="0" applyBorder="0" applyAlignment="0" applyProtection="0"/>
    <xf numFmtId="9" fontId="105" fillId="0" borderId="0" applyFont="0" applyFill="0" applyBorder="0" applyAlignment="0" applyProtection="0"/>
    <xf numFmtId="0" fontId="19" fillId="0" borderId="0"/>
    <xf numFmtId="0" fontId="19" fillId="0" borderId="0"/>
    <xf numFmtId="0" fontId="27" fillId="46" borderId="0" applyNumberFormat="0" applyBorder="0" applyAlignment="0" applyProtection="0"/>
    <xf numFmtId="0" fontId="27" fillId="39" borderId="0" applyNumberFormat="0" applyBorder="0" applyAlignment="0" applyProtection="0"/>
    <xf numFmtId="0" fontId="27" fillId="25" borderId="0" applyNumberFormat="0" applyBorder="0" applyAlignment="0" applyProtection="0"/>
    <xf numFmtId="0" fontId="27" fillId="46"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167" fontId="19" fillId="0" borderId="0" applyFont="0" applyFill="0" applyBorder="0" applyAlignment="0" applyProtection="0"/>
    <xf numFmtId="43" fontId="19" fillId="0" borderId="0" applyFont="0" applyFill="0" applyBorder="0" applyAlignment="0" applyProtection="0"/>
    <xf numFmtId="179" fontId="19"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40" fontId="21" fillId="0" borderId="0" applyFont="0" applyFill="0" applyBorder="0" applyAlignment="0" applyProtection="0"/>
    <xf numFmtId="187" fontId="19" fillId="0" borderId="0" applyFont="0" applyFill="0" applyBorder="0" applyAlignment="0" applyProtection="0"/>
    <xf numFmtId="167" fontId="19" fillId="0" borderId="0" applyFont="0" applyFill="0" applyBorder="0" applyAlignment="0" applyProtection="0"/>
    <xf numFmtId="43" fontId="19" fillId="0" borderId="0" applyFont="0" applyFill="0" applyBorder="0" applyAlignment="0" applyProtection="0"/>
    <xf numFmtId="194"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95" fontId="21" fillId="0" borderId="0" applyFont="0" applyFill="0" applyBorder="0" applyAlignment="0" applyProtection="0"/>
    <xf numFmtId="166" fontId="19" fillId="0" borderId="0" applyFont="0" applyFill="0" applyBorder="0" applyAlignment="0" applyProtection="0"/>
    <xf numFmtId="195" fontId="21" fillId="0" borderId="0" applyFont="0" applyFill="0" applyBorder="0" applyAlignment="0" applyProtection="0"/>
    <xf numFmtId="171" fontId="26" fillId="0" borderId="0" applyFont="0" applyFill="0" applyBorder="0" applyAlignment="0" applyProtection="0"/>
    <xf numFmtId="44" fontId="26" fillId="0" borderId="0" applyFont="0" applyFill="0" applyBorder="0" applyAlignment="0" applyProtection="0"/>
    <xf numFmtId="0" fontId="44" fillId="0" borderId="10" applyNumberFormat="0" applyFill="0" applyAlignment="0" applyProtection="0"/>
    <xf numFmtId="0" fontId="34" fillId="34"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7" fillId="22"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7" fillId="27" borderId="0" applyNumberFormat="0" applyBorder="0" applyAlignment="0" applyProtection="0"/>
    <xf numFmtId="0" fontId="26" fillId="20" borderId="0" applyNumberFormat="0" applyBorder="0" applyAlignment="0" applyProtection="0"/>
    <xf numFmtId="0" fontId="26" fillId="22" borderId="0" applyNumberFormat="0" applyBorder="0" applyAlignment="0" applyProtection="0"/>
    <xf numFmtId="0" fontId="27" fillId="22" borderId="0" applyNumberFormat="0" applyBorder="0" applyAlignment="0" applyProtection="0"/>
    <xf numFmtId="0" fontId="26" fillId="20" borderId="0" applyNumberFormat="0" applyBorder="0" applyAlignment="0" applyProtection="0"/>
    <xf numFmtId="0" fontId="26" fillId="28" borderId="0" applyNumberFormat="0" applyBorder="0" applyAlignment="0" applyProtection="0"/>
    <xf numFmtId="0" fontId="27" fillId="29" borderId="0" applyNumberFormat="0" applyBorder="0" applyAlignment="0" applyProtection="0"/>
    <xf numFmtId="44" fontId="19" fillId="0" borderId="0" applyFont="0" applyFill="0" applyBorder="0" applyAlignment="0" applyProtection="0"/>
    <xf numFmtId="207" fontId="19" fillId="0" borderId="0" applyFont="0" applyFill="0" applyBorder="0" applyAlignment="0" applyProtection="0"/>
    <xf numFmtId="0" fontId="74" fillId="0" borderId="0" applyNumberFormat="0" applyFill="0" applyBorder="0" applyAlignment="0" applyProtection="0">
      <alignment vertical="top"/>
      <protection locked="0"/>
    </xf>
    <xf numFmtId="167" fontId="19" fillId="0" borderId="0" applyFont="0" applyFill="0" applyBorder="0" applyAlignment="0" applyProtection="0"/>
    <xf numFmtId="199" fontId="19" fillId="0" borderId="0" applyFont="0" applyFill="0" applyBorder="0" applyAlignment="0" applyProtection="0"/>
    <xf numFmtId="229" fontId="19" fillId="0" borderId="0" applyFont="0" applyFill="0" applyBorder="0" applyAlignment="0" applyProtection="0"/>
    <xf numFmtId="181" fontId="19" fillId="0" borderId="0" applyFont="0" applyFill="0" applyBorder="0" applyAlignment="0" applyProtection="0"/>
    <xf numFmtId="179" fontId="19" fillId="0" borderId="0" applyFont="0" applyFill="0" applyBorder="0" applyAlignment="0" applyProtection="0"/>
    <xf numFmtId="199" fontId="19" fillId="0" borderId="0" applyFont="0" applyFill="0" applyBorder="0" applyAlignment="0" applyProtection="0"/>
    <xf numFmtId="179" fontId="19" fillId="0" borderId="0" applyFont="0" applyFill="0" applyBorder="0" applyAlignment="0" applyProtection="0"/>
    <xf numFmtId="182" fontId="19" fillId="0" borderId="0" applyFont="0" applyFill="0" applyBorder="0" applyAlignment="0" applyProtection="0"/>
    <xf numFmtId="40" fontId="21" fillId="0" borderId="0" applyFont="0" applyFill="0" applyBorder="0" applyAlignment="0" applyProtection="0"/>
    <xf numFmtId="167" fontId="26"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29" fontId="19" fillId="0" borderId="0" applyFont="0" applyFill="0" applyBorder="0" applyAlignment="0" applyProtection="0"/>
    <xf numFmtId="0" fontId="19" fillId="0" borderId="0" applyFont="0" applyFill="0" applyBorder="0" applyAlignment="0" applyProtection="0"/>
    <xf numFmtId="257" fontId="19"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9" fontId="19" fillId="0" borderId="0" applyFont="0" applyFill="0" applyBorder="0" applyAlignment="0" applyProtection="0"/>
    <xf numFmtId="214" fontId="19" fillId="0" borderId="0" applyFill="0" applyBorder="0" applyAlignment="0" applyProtection="0"/>
    <xf numFmtId="231" fontId="19" fillId="0" borderId="0" applyFont="0" applyFill="0" applyBorder="0" applyAlignment="0" applyProtection="0"/>
    <xf numFmtId="214" fontId="19" fillId="0" borderId="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19" fillId="0" borderId="0" applyFont="0" applyFill="0" applyBorder="0" applyAlignment="0" applyProtection="0"/>
    <xf numFmtId="184" fontId="19" fillId="0" borderId="0" applyFont="0" applyFill="0" applyBorder="0" applyAlignment="0" applyProtection="0"/>
    <xf numFmtId="216" fontId="21" fillId="0" borderId="0" applyFont="0" applyFill="0" applyBorder="0" applyAlignment="0" applyProtection="0"/>
    <xf numFmtId="194" fontId="21" fillId="0" borderId="0" applyFont="0" applyFill="0" applyBorder="0" applyAlignment="0" applyProtection="0"/>
    <xf numFmtId="174" fontId="2" fillId="0" borderId="0" applyFont="0" applyFill="0" applyBorder="0" applyAlignment="0" applyProtection="0"/>
    <xf numFmtId="166" fontId="19" fillId="0" borderId="0" applyFont="0" applyFill="0" applyBorder="0" applyAlignment="0" applyProtection="0"/>
    <xf numFmtId="177" fontId="19" fillId="0" borderId="0" applyFont="0" applyFill="0" applyBorder="0" applyAlignment="0" applyProtection="0"/>
    <xf numFmtId="166" fontId="19" fillId="0" borderId="0" applyFont="0" applyFill="0" applyBorder="0" applyAlignment="0" applyProtection="0"/>
    <xf numFmtId="175" fontId="2" fillId="0" borderId="0" applyFont="0" applyFill="0" applyBorder="0" applyAlignment="0" applyProtection="0"/>
    <xf numFmtId="0" fontId="21" fillId="0" borderId="0"/>
    <xf numFmtId="0" fontId="2" fillId="0" borderId="0"/>
    <xf numFmtId="0" fontId="2" fillId="0" borderId="0"/>
    <xf numFmtId="0" fontId="2" fillId="0" borderId="0"/>
    <xf numFmtId="0" fontId="2" fillId="0" borderId="0"/>
    <xf numFmtId="0" fontId="2" fillId="0" borderId="0"/>
    <xf numFmtId="0" fontId="53" fillId="0" borderId="0"/>
    <xf numFmtId="0" fontId="2" fillId="0" borderId="0"/>
    <xf numFmtId="0" fontId="96" fillId="0" borderId="0" applyNumberFormat="0" applyFill="0" applyBorder="0" applyProtection="0">
      <alignment vertical="top" wrapText="1"/>
    </xf>
    <xf numFmtId="0" fontId="2" fillId="0" borderId="0"/>
    <xf numFmtId="0" fontId="19" fillId="0" borderId="0"/>
    <xf numFmtId="0" fontId="2" fillId="0" borderId="0"/>
    <xf numFmtId="0" fontId="2" fillId="0" borderId="0"/>
    <xf numFmtId="0" fontId="2" fillId="0" borderId="0"/>
    <xf numFmtId="0" fontId="19" fillId="0" borderId="0"/>
    <xf numFmtId="0" fontId="19" fillId="0" borderId="0"/>
    <xf numFmtId="0" fontId="2" fillId="0" borderId="0"/>
    <xf numFmtId="185" fontId="21" fillId="0" borderId="0"/>
    <xf numFmtId="185" fontId="21" fillId="0" borderId="0"/>
    <xf numFmtId="0" fontId="96" fillId="0" borderId="0" applyNumberFormat="0" applyFill="0" applyBorder="0" applyProtection="0">
      <alignment vertical="top" wrapText="1"/>
    </xf>
    <xf numFmtId="9" fontId="19" fillId="0" borderId="0" applyFont="0" applyFill="0" applyBorder="0" applyAlignment="0" applyProtection="0"/>
    <xf numFmtId="9" fontId="21"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19" fillId="0" borderId="0" applyFont="0" applyFill="0" applyBorder="0" applyAlignment="0" applyProtection="0"/>
    <xf numFmtId="0" fontId="1" fillId="0" borderId="0"/>
    <xf numFmtId="0" fontId="19" fillId="0" borderId="0"/>
    <xf numFmtId="43" fontId="105"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9" fillId="0" borderId="0"/>
    <xf numFmtId="0" fontId="21" fillId="0" borderId="0"/>
    <xf numFmtId="0" fontId="21" fillId="0" borderId="0"/>
    <xf numFmtId="0" fontId="19" fillId="0" borderId="0" applyFont="0" applyFill="0" applyBorder="0" applyAlignment="0" applyProtection="0"/>
    <xf numFmtId="0" fontId="21" fillId="0" borderId="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6" fillId="5" borderId="0" applyNumberFormat="0" applyBorder="0" applyAlignment="0" applyProtection="0"/>
    <xf numFmtId="0" fontId="26" fillId="12" borderId="0" applyNumberFormat="0" applyBorder="0" applyAlignment="0" applyProtection="0"/>
    <xf numFmtId="0" fontId="27" fillId="14" borderId="0" applyNumberFormat="0" applyBorder="0" applyAlignment="0" applyProtection="0"/>
    <xf numFmtId="0" fontId="27" fillId="11" borderId="0" applyNumberFormat="0" applyBorder="0" applyAlignment="0" applyProtection="0"/>
    <xf numFmtId="0" fontId="27" fillId="15" borderId="0" applyNumberFormat="0" applyBorder="0" applyAlignment="0" applyProtection="0"/>
    <xf numFmtId="0" fontId="27" fillId="17" borderId="0" applyNumberFormat="0" applyBorder="0" applyAlignment="0" applyProtection="0"/>
    <xf numFmtId="0" fontId="27" fillId="39" borderId="0" applyNumberFormat="0" applyBorder="0" applyAlignment="0" applyProtection="0"/>
    <xf numFmtId="0" fontId="27" fillId="25" borderId="0" applyNumberFormat="0" applyBorder="0" applyAlignment="0" applyProtection="0"/>
    <xf numFmtId="0" fontId="27" fillId="46"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78" fillId="27" borderId="0" applyNumberFormat="0" applyBorder="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30" fillId="30" borderId="42" applyNumberFormat="0" applyAlignment="0" applyProtection="0"/>
    <xf numFmtId="0" fontId="79" fillId="50" borderId="42" applyNumberFormat="0" applyAlignment="0" applyProtection="0"/>
    <xf numFmtId="0" fontId="79" fillId="50" borderId="42" applyNumberFormat="0" applyAlignment="0" applyProtection="0"/>
    <xf numFmtId="0" fontId="30" fillId="31" borderId="42" applyNumberFormat="0" applyAlignment="0" applyProtection="0"/>
    <xf numFmtId="0" fontId="30" fillId="31" borderId="42" applyNumberFormat="0" applyAlignment="0" applyProtection="0"/>
    <xf numFmtId="0" fontId="30" fillId="31" borderId="42" applyNumberFormat="0" applyAlignment="0" applyProtection="0"/>
    <xf numFmtId="0" fontId="79" fillId="50" borderId="42" applyNumberFormat="0" applyAlignment="0" applyProtection="0"/>
    <xf numFmtId="0" fontId="30" fillId="31" borderId="42" applyNumberFormat="0" applyAlignment="0" applyProtection="0"/>
    <xf numFmtId="0" fontId="30" fillId="31"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0" fontId="79" fillId="50"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0" fontId="30" fillId="30"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185" fontId="56" fillId="31" borderId="42" applyNumberFormat="0" applyAlignment="0" applyProtection="0"/>
    <xf numFmtId="0" fontId="30" fillId="30" borderId="42" applyNumberFormat="0" applyAlignment="0" applyProtection="0"/>
    <xf numFmtId="0" fontId="30" fillId="30"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0" fontId="30" fillId="30"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185" fontId="56" fillId="31" borderId="42" applyNumberFormat="0" applyAlignment="0" applyProtection="0"/>
    <xf numFmtId="43" fontId="1" fillId="0" borderId="0" applyFont="0" applyFill="0" applyBorder="0" applyAlignment="0" applyProtection="0"/>
    <xf numFmtId="182" fontId="19"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167"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9" fillId="0" borderId="0" applyFont="0" applyFill="0" applyBorder="0" applyAlignment="0" applyProtection="0"/>
    <xf numFmtId="178" fontId="19" fillId="0" borderId="0" applyFont="0" applyFill="0" applyBorder="0" applyAlignment="0" applyProtection="0"/>
    <xf numFmtId="258" fontId="19" fillId="0" borderId="0" applyFont="0" applyFill="0" applyBorder="0" applyAlignment="0" applyProtection="0"/>
    <xf numFmtId="43" fontId="19" fillId="0" borderId="0" applyFont="0" applyFill="0" applyBorder="0" applyAlignment="0" applyProtection="0"/>
    <xf numFmtId="178" fontId="19" fillId="0" borderId="0" applyFont="0" applyFill="0" applyBorder="0" applyAlignment="0" applyProtection="0"/>
    <xf numFmtId="43" fontId="19" fillId="0" borderId="0" applyFont="0" applyFill="0" applyBorder="0" applyAlignment="0" applyProtection="0"/>
    <xf numFmtId="40" fontId="2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258" fontId="19" fillId="0" borderId="0" applyFont="0" applyFill="0" applyBorder="0" applyAlignment="0" applyProtection="0"/>
    <xf numFmtId="225" fontId="19"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9"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173" fontId="19" fillId="0" borderId="0" applyFont="0" applyFill="0" applyBorder="0" applyAlignment="0" applyProtection="0"/>
    <xf numFmtId="43" fontId="19" fillId="0" borderId="0" applyFont="0" applyFill="0" applyBorder="0" applyAlignment="0" applyProtection="0"/>
    <xf numFmtId="40" fontId="21" fillId="0" borderId="0" applyFont="0" applyFill="0" applyBorder="0" applyAlignment="0" applyProtection="0"/>
    <xf numFmtId="203" fontId="19" fillId="0" borderId="0" applyFont="0" applyFill="0" applyBorder="0" applyAlignment="0" applyProtection="0"/>
    <xf numFmtId="225" fontId="19"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203" fontId="19" fillId="0" borderId="0" applyFont="0" applyFill="0" applyBorder="0" applyAlignment="0" applyProtection="0"/>
    <xf numFmtId="225" fontId="19"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182" fontId="19" fillId="0" borderId="0" applyFont="0" applyFill="0" applyBorder="0" applyAlignment="0" applyProtection="0"/>
    <xf numFmtId="259" fontId="19" fillId="0" borderId="0" applyFont="0" applyFill="0" applyBorder="0" applyAlignment="0" applyProtection="0"/>
    <xf numFmtId="44" fontId="19" fillId="0" borderId="0" applyFont="0" applyFill="0" applyBorder="0" applyAlignment="0" applyProtection="0"/>
    <xf numFmtId="231" fontId="1"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205" fontId="26"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205" fontId="26"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205" fontId="26"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205" fontId="26"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205" fontId="26"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205" fontId="26"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205" fontId="26"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205" fontId="26"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205" fontId="26"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205" fontId="26"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205" fontId="26"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205" fontId="26"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205" fontId="26"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205" fontId="26"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205" fontId="26"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205" fontId="26"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205" fontId="26"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205" fontId="26"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205" fontId="26"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205" fontId="26"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205" fontId="26"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205" fontId="26"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205" fontId="26"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205"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205" fontId="26"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205" fontId="26"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205" fontId="26"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205" fontId="26"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205" fontId="26"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205" fontId="26"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205" fontId="26"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205" fontId="26"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205" fontId="26"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205" fontId="26"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205" fontId="26"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205" fontId="26"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205" fontId="26"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205" fontId="26"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205" fontId="26"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205" fontId="26"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205" fontId="26"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205" fontId="26"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205" fontId="26"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205" fontId="26"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205" fontId="26"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205" fontId="26"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205" fontId="26"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205" fontId="26" fillId="0" borderId="0" applyFont="0" applyFill="0" applyBorder="0" applyAlignment="0" applyProtection="0"/>
    <xf numFmtId="44" fontId="19" fillId="0" borderId="0" applyFont="0" applyFill="0" applyBorder="0" applyAlignment="0" applyProtection="0"/>
    <xf numFmtId="195" fontId="2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4"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6" fontId="19" fillId="0" borderId="0" applyFont="0" applyFill="0" applyBorder="0" applyAlignment="0" applyProtection="0"/>
    <xf numFmtId="195" fontId="21"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95" fontId="21"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95" fontId="21"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95" fontId="21"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0" fontId="36" fillId="7"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185" fontId="36" fillId="13" borderId="42" applyNumberFormat="0" applyAlignment="0" applyProtection="0"/>
    <xf numFmtId="0" fontId="36" fillId="7" borderId="42" applyNumberFormat="0" applyAlignment="0" applyProtection="0"/>
    <xf numFmtId="0" fontId="36" fillId="7"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185" fontId="36" fillId="13" borderId="42" applyNumberFormat="0" applyAlignment="0" applyProtection="0"/>
    <xf numFmtId="44" fontId="19" fillId="0" borderId="0" applyFont="0" applyFill="0" applyBorder="0" applyAlignment="0" applyProtection="0"/>
    <xf numFmtId="44" fontId="19" fillId="0" borderId="0" applyFont="0" applyFill="0" applyBorder="0" applyAlignment="0" applyProtection="0"/>
    <xf numFmtId="166" fontId="19" fillId="0" borderId="0" applyFont="0" applyFill="0" applyBorder="0" applyAlignment="0" applyProtection="0"/>
    <xf numFmtId="44" fontId="19" fillId="0" borderId="0" applyFont="0" applyFill="0" applyBorder="0" applyAlignment="0" applyProtection="0"/>
    <xf numFmtId="176" fontId="19" fillId="0" borderId="0" applyFont="0" applyFill="0" applyBorder="0" applyAlignment="0" applyProtection="0"/>
    <xf numFmtId="208" fontId="19" fillId="0" borderId="0" applyFont="0" applyFill="0" applyBorder="0" applyAlignment="0" applyProtection="0"/>
    <xf numFmtId="2" fontId="19" fillId="0" borderId="0" applyNumberFormat="0" applyFill="0" applyBorder="0" applyAlignment="0" applyProtection="0"/>
    <xf numFmtId="0" fontId="62" fillId="0" borderId="0" applyFill="0" applyBorder="0" applyProtection="0">
      <alignment horizontal="center" vertical="center"/>
      <protection locked="0"/>
    </xf>
    <xf numFmtId="0" fontId="117" fillId="0" borderId="0" applyNumberFormat="0" applyFill="0" applyBorder="0" applyAlignment="0" applyProtection="0"/>
    <xf numFmtId="0" fontId="63" fillId="0" borderId="0" applyFill="0" applyBorder="0" applyAlignment="0" applyProtection="0">
      <alignment vertical="top"/>
      <protection locked="0"/>
    </xf>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0" fontId="36" fillId="7" borderId="42" applyNumberFormat="0" applyAlignment="0" applyProtection="0"/>
    <xf numFmtId="209" fontId="19" fillId="0" borderId="0" applyFont="0" applyFill="0" applyBorder="0" applyAlignment="0" applyProtection="0"/>
    <xf numFmtId="43" fontId="19" fillId="0" borderId="0" applyFont="0" applyFill="0" applyBorder="0" applyAlignment="0" applyProtection="0"/>
    <xf numFmtId="179" fontId="1" fillId="0" borderId="0" applyFont="0" applyFill="0" applyBorder="0" applyAlignment="0" applyProtection="0"/>
    <xf numFmtId="168" fontId="1" fillId="0" borderId="0" applyFont="0" applyFill="0" applyBorder="0" applyAlignment="0" applyProtection="0"/>
    <xf numFmtId="43" fontId="26" fillId="0" borderId="0" applyFont="0" applyFill="0" applyBorder="0" applyAlignment="0" applyProtection="0"/>
    <xf numFmtId="43" fontId="19" fillId="0" borderId="0" applyFont="0" applyFill="0" applyBorder="0" applyAlignment="0" applyProtection="0"/>
    <xf numFmtId="167" fontId="53" fillId="0" borderId="0" applyFont="0" applyFill="0" applyBorder="0" applyAlignment="0" applyProtection="0"/>
    <xf numFmtId="186" fontId="19" fillId="0" borderId="0" applyFont="0" applyFill="0" applyBorder="0" applyAlignment="0" applyProtection="0"/>
    <xf numFmtId="179" fontId="1" fillId="0" borderId="0" applyFont="0" applyFill="0" applyBorder="0" applyAlignment="0" applyProtection="0"/>
    <xf numFmtId="181" fontId="1" fillId="0" borderId="0" applyFont="0" applyFill="0" applyBorder="0" applyAlignment="0" applyProtection="0"/>
    <xf numFmtId="235" fontId="19" fillId="0" borderId="0" applyFont="0" applyFill="0" applyBorder="0" applyAlignment="0" applyProtection="0"/>
    <xf numFmtId="199" fontId="19" fillId="0" borderId="0" applyFont="0" applyFill="0" applyBorder="0" applyAlignment="0" applyProtection="0"/>
    <xf numFmtId="43" fontId="1" fillId="0" borderId="0" applyFont="0" applyFill="0" applyBorder="0" applyAlignment="0" applyProtection="0"/>
    <xf numFmtId="191" fontId="19" fillId="0" borderId="0" applyFont="0" applyFill="0" applyBorder="0" applyAlignment="0" applyProtection="0"/>
    <xf numFmtId="181" fontId="19" fillId="0" borderId="0" applyFont="0" applyFill="0" applyBorder="0" applyAlignment="0" applyProtection="0"/>
    <xf numFmtId="229" fontId="19" fillId="0" borderId="0" applyFont="0" applyFill="0" applyBorder="0" applyAlignment="0" applyProtection="0"/>
    <xf numFmtId="235" fontId="19" fillId="0" borderId="0" applyFont="0" applyFill="0" applyBorder="0" applyAlignment="0" applyProtection="0"/>
    <xf numFmtId="199" fontId="19" fillId="0" borderId="0" applyFont="0" applyFill="0" applyBorder="0" applyAlignment="0" applyProtection="0"/>
    <xf numFmtId="0" fontId="19" fillId="0" borderId="0" applyFont="0" applyFill="0" applyBorder="0" applyAlignment="0" applyProtection="0"/>
    <xf numFmtId="199"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67" fontId="65" fillId="0" borderId="0" applyFont="0" applyFill="0" applyBorder="0" applyAlignment="0" applyProtection="0"/>
    <xf numFmtId="43" fontId="26" fillId="0" borderId="0" applyFont="0" applyFill="0" applyBorder="0" applyAlignment="0" applyProtection="0"/>
    <xf numFmtId="167" fontId="65" fillId="0" borderId="0" applyFont="0" applyFill="0" applyBorder="0" applyAlignment="0" applyProtection="0"/>
    <xf numFmtId="43" fontId="26" fillId="0" borderId="0" applyFont="0" applyFill="0" applyBorder="0" applyAlignment="0" applyProtection="0"/>
    <xf numFmtId="171" fontId="19" fillId="0" borderId="0" applyFont="0" applyFill="0" applyBorder="0" applyAlignment="0" applyProtection="0"/>
    <xf numFmtId="231" fontId="19" fillId="0" borderId="0" applyFont="0" applyFill="0" applyBorder="0" applyAlignment="0" applyProtection="0"/>
    <xf numFmtId="171" fontId="19" fillId="0" borderId="0" applyFont="0" applyFill="0" applyBorder="0" applyAlignment="0" applyProtection="0"/>
    <xf numFmtId="167" fontId="26" fillId="0" borderId="0" applyFont="0" applyFill="0" applyBorder="0" applyAlignment="0" applyProtection="0"/>
    <xf numFmtId="171"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43"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83" fontId="19" fillId="0" borderId="0" applyFont="0" applyFill="0" applyBorder="0" applyAlignment="0" applyProtection="0"/>
    <xf numFmtId="174" fontId="19" fillId="0" borderId="0" applyFont="0" applyFill="0" applyBorder="0" applyAlignment="0" applyProtection="0"/>
    <xf numFmtId="168" fontId="19" fillId="0" borderId="0" applyFont="0" applyFill="0" applyBorder="0" applyAlignment="0" applyProtection="0"/>
    <xf numFmtId="234" fontId="19" fillId="0" borderId="0" applyFont="0" applyFill="0" applyBorder="0" applyAlignment="0" applyProtection="0"/>
    <xf numFmtId="192" fontId="19" fillId="0" borderId="0" applyFont="0" applyFill="0" applyBorder="0" applyAlignment="0" applyProtection="0"/>
    <xf numFmtId="234" fontId="19" fillId="0" borderId="0" applyFont="0" applyFill="0" applyBorder="0" applyAlignment="0" applyProtection="0"/>
    <xf numFmtId="179" fontId="19" fillId="0" borderId="0" applyFont="0" applyFill="0" applyBorder="0" applyAlignment="0" applyProtection="0"/>
    <xf numFmtId="0"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9" fillId="0" borderId="0" applyFont="0" applyFill="0" applyBorder="0" applyAlignment="0" applyProtection="0"/>
    <xf numFmtId="182" fontId="19" fillId="0" borderId="0" applyFont="0" applyFill="0" applyBorder="0" applyAlignment="0" applyProtection="0"/>
    <xf numFmtId="168" fontId="19" fillId="0" borderId="0" applyFont="0" applyFill="0" applyBorder="0" applyAlignment="0" applyProtection="0"/>
    <xf numFmtId="167" fontId="19" fillId="0" borderId="0" applyFont="0" applyFill="0" applyBorder="0" applyAlignment="0" applyProtection="0"/>
    <xf numFmtId="43" fontId="19" fillId="0" borderId="0" applyFont="0" applyFill="0" applyBorder="0" applyAlignment="0" applyProtection="0"/>
    <xf numFmtId="180" fontId="19" fillId="0" borderId="0" applyFont="0" applyFill="0" applyBorder="0" applyAlignment="0" applyProtection="0"/>
    <xf numFmtId="178" fontId="19" fillId="0" borderId="0" applyFont="0" applyFill="0" applyBorder="0" applyAlignment="0" applyProtection="0"/>
    <xf numFmtId="43" fontId="26" fillId="0" borderId="0" applyFont="0" applyFill="0" applyBorder="0" applyAlignment="0" applyProtection="0"/>
    <xf numFmtId="43" fontId="19" fillId="0" borderId="0" applyFont="0" applyFill="0" applyBorder="0" applyAlignment="0" applyProtection="0"/>
    <xf numFmtId="167" fontId="26" fillId="0" borderId="0" applyFont="0" applyFill="0" applyBorder="0" applyAlignment="0" applyProtection="0"/>
    <xf numFmtId="43" fontId="19" fillId="0" borderId="0" applyFont="0" applyFill="0" applyBorder="0" applyAlignment="0" applyProtection="0"/>
    <xf numFmtId="171"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9"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40" fontId="21" fillId="0" borderId="0" applyFont="0" applyFill="0" applyBorder="0" applyAlignment="0" applyProtection="0"/>
    <xf numFmtId="43" fontId="19" fillId="0" borderId="0" applyFont="0" applyFill="0" applyBorder="0" applyAlignment="0" applyProtection="0"/>
    <xf numFmtId="40" fontId="2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167" fontId="1" fillId="0" borderId="0" applyFont="0" applyFill="0" applyBorder="0" applyAlignment="0" applyProtection="0"/>
    <xf numFmtId="234" fontId="19" fillId="0" borderId="0" applyFont="0" applyFill="0" applyBorder="0" applyAlignment="0" applyProtection="0"/>
    <xf numFmtId="179" fontId="19" fillId="0" borderId="0" applyFont="0" applyFill="0" applyBorder="0" applyAlignment="0" applyProtection="0"/>
    <xf numFmtId="40" fontId="21" fillId="0" borderId="0" applyFont="0" applyFill="0" applyBorder="0" applyAlignment="0" applyProtection="0"/>
    <xf numFmtId="175"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218" fontId="19" fillId="0" borderId="0" applyFont="0" applyFill="0" applyBorder="0" applyAlignment="0" applyProtection="0"/>
    <xf numFmtId="203" fontId="19" fillId="0" borderId="0" applyFont="0" applyFill="0" applyBorder="0" applyAlignment="0" applyProtection="0"/>
    <xf numFmtId="19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4" fontId="19" fillId="0" borderId="0" applyFont="0" applyFill="0" applyBorder="0" applyAlignment="0" applyProtection="0"/>
    <xf numFmtId="171" fontId="19" fillId="0" borderId="0" applyFont="0" applyFill="0" applyBorder="0" applyAlignment="0" applyProtection="0"/>
    <xf numFmtId="43" fontId="1" fillId="0" borderId="0" applyFont="0" applyFill="0" applyBorder="0" applyAlignment="0" applyProtection="0"/>
    <xf numFmtId="230" fontId="19" fillId="0" borderId="0" applyFont="0" applyFill="0" applyBorder="0" applyAlignment="0" applyProtection="0"/>
    <xf numFmtId="43" fontId="19" fillId="0" borderId="0" applyFont="0" applyFill="0" applyBorder="0" applyAlignment="0" applyProtection="0"/>
    <xf numFmtId="193" fontId="19" fillId="0" borderId="0" applyFont="0" applyFill="0" applyBorder="0" applyAlignment="0" applyProtection="0"/>
    <xf numFmtId="43" fontId="1"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9" fillId="0" borderId="0" applyFont="0" applyFill="0" applyBorder="0" applyAlignment="0" applyProtection="0"/>
    <xf numFmtId="208" fontId="19" fillId="0" borderId="0" applyFont="0" applyFill="0" applyBorder="0" applyAlignment="0" applyProtection="0"/>
    <xf numFmtId="167" fontId="19" fillId="0" borderId="0" applyFont="0" applyFill="0" applyBorder="0" applyAlignment="0" applyProtection="0"/>
    <xf numFmtId="26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15" fontId="19" fillId="0" borderId="0" applyFont="0" applyFill="0" applyBorder="0" applyAlignment="0" applyProtection="0"/>
    <xf numFmtId="43" fontId="19"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81" fontId="70" fillId="0" borderId="0" applyFont="0" applyFill="0" applyBorder="0" applyAlignment="0" applyProtection="0"/>
    <xf numFmtId="172"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9" fontId="1" fillId="0" borderId="0" applyFont="0" applyFill="0" applyBorder="0" applyAlignment="0" applyProtection="0"/>
    <xf numFmtId="43" fontId="19" fillId="0" borderId="0" applyFont="0" applyFill="0" applyBorder="0" applyAlignment="0" applyProtection="0"/>
    <xf numFmtId="40" fontId="21" fillId="0" borderId="0" applyFont="0" applyFill="0" applyBorder="0" applyAlignment="0" applyProtection="0"/>
    <xf numFmtId="179"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167"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80" fontId="19" fillId="0" borderId="0" applyFont="0" applyFill="0" applyBorder="0" applyAlignment="0" applyProtection="0"/>
    <xf numFmtId="173" fontId="19" fillId="0" borderId="0" applyFont="0" applyFill="0" applyBorder="0" applyAlignment="0" applyProtection="0"/>
    <xf numFmtId="165" fontId="19" fillId="0" borderId="0" applyFont="0" applyFill="0" applyBorder="0" applyAlignment="0" applyProtection="0"/>
    <xf numFmtId="43" fontId="19" fillId="0" borderId="0" applyFont="0" applyFill="0" applyBorder="0" applyAlignment="0" applyProtection="0"/>
    <xf numFmtId="43" fontId="100" fillId="0" borderId="0" applyFont="0" applyFill="0" applyBorder="0" applyAlignment="0" applyProtection="0"/>
    <xf numFmtId="167" fontId="1" fillId="0" borderId="0" applyFont="0" applyFill="0" applyBorder="0" applyAlignment="0" applyProtection="0"/>
    <xf numFmtId="181" fontId="21" fillId="0" borderId="0" applyFont="0" applyFill="0" applyBorder="0" applyAlignment="0" applyProtection="0"/>
    <xf numFmtId="181" fontId="21"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209" fontId="19" fillId="0" borderId="0" applyFont="0" applyFill="0" applyBorder="0" applyAlignment="0" applyProtection="0"/>
    <xf numFmtId="44" fontId="1" fillId="0" borderId="0" applyFont="0" applyFill="0" applyBorder="0" applyAlignment="0" applyProtection="0"/>
    <xf numFmtId="195"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71" fontId="1" fillId="0" borderId="0" applyFont="0" applyFill="0" applyBorder="0" applyAlignment="0" applyProtection="0"/>
    <xf numFmtId="217" fontId="19" fillId="0" borderId="0" applyFill="0" applyBorder="0" applyAlignment="0" applyProtection="0"/>
    <xf numFmtId="44" fontId="1" fillId="0" borderId="0" applyFont="0" applyFill="0" applyBorder="0" applyAlignment="0" applyProtection="0"/>
    <xf numFmtId="166" fontId="21" fillId="0" borderId="0" applyFont="0" applyFill="0" applyBorder="0" applyAlignment="0" applyProtection="0"/>
    <xf numFmtId="246"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68" fontId="2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95" fontId="21" fillId="0" borderId="0" applyFont="0" applyFill="0" applyBorder="0" applyAlignment="0" applyProtection="0"/>
    <xf numFmtId="166" fontId="21" fillId="0" borderId="0" applyFont="0" applyFill="0" applyBorder="0" applyAlignment="0" applyProtection="0"/>
    <xf numFmtId="177" fontId="19" fillId="0" borderId="0" applyFont="0" applyFill="0" applyBorder="0" applyAlignment="0" applyProtection="0"/>
    <xf numFmtId="44" fontId="1" fillId="0" borderId="0" applyFont="0" applyFill="0" applyBorder="0" applyAlignment="0" applyProtection="0"/>
    <xf numFmtId="165" fontId="1" fillId="0" borderId="0" applyFont="0" applyFill="0" applyBorder="0" applyAlignment="0" applyProtection="0"/>
    <xf numFmtId="195" fontId="21" fillId="0" borderId="0" applyFont="0" applyFill="0" applyBorder="0" applyAlignment="0" applyProtection="0"/>
    <xf numFmtId="231" fontId="1" fillId="0" borderId="0" applyFont="0" applyFill="0" applyBorder="0" applyAlignment="0" applyProtection="0"/>
    <xf numFmtId="171" fontId="19" fillId="0" borderId="0" applyFont="0" applyFill="0" applyBorder="0" applyAlignment="0" applyProtection="0"/>
    <xf numFmtId="170" fontId="21"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231" fontId="19"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231" fontId="19"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71" fontId="1" fillId="0" borderId="0" applyFont="0" applyFill="0" applyBorder="0" applyAlignment="0" applyProtection="0"/>
    <xf numFmtId="195" fontId="21" fillId="0" borderId="0" applyFont="0" applyFill="0" applyBorder="0" applyAlignment="0" applyProtection="0"/>
    <xf numFmtId="170" fontId="21" fillId="0" borderId="0" applyFont="0" applyFill="0" applyBorder="0" applyAlignment="0" applyProtection="0"/>
    <xf numFmtId="172" fontId="21" fillId="0" borderId="0" applyFont="0" applyFill="0" applyBorder="0" applyAlignment="0" applyProtection="0"/>
    <xf numFmtId="195" fontId="21" fillId="0" borderId="0" applyFont="0" applyFill="0" applyBorder="0" applyAlignment="0" applyProtection="0"/>
    <xf numFmtId="170" fontId="21" fillId="0" borderId="0" applyFont="0" applyFill="0" applyBorder="0" applyAlignment="0" applyProtection="0"/>
    <xf numFmtId="44" fontId="53" fillId="0" borderId="0" applyFont="0" applyFill="0" applyBorder="0" applyAlignment="0" applyProtection="0"/>
    <xf numFmtId="0" fontId="23"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9"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9"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2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9" fillId="0" borderId="0"/>
    <xf numFmtId="0" fontId="21"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9" fontId="23" fillId="0" borderId="0"/>
    <xf numFmtId="0" fontId="2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8"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19" fillId="0" borderId="47"/>
    <xf numFmtId="0" fontId="19" fillId="0" borderId="47"/>
    <xf numFmtId="0" fontId="19" fillId="0" borderId="47"/>
    <xf numFmtId="0" fontId="19" fillId="0" borderId="47"/>
    <xf numFmtId="0" fontId="19" fillId="0" borderId="47"/>
    <xf numFmtId="0" fontId="1" fillId="0" borderId="0"/>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NumberFormat="0" applyFill="0" applyBorder="0" applyProtection="0">
      <alignmen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8" fillId="0" borderId="0"/>
    <xf numFmtId="237" fontId="50" fillId="0" borderId="0"/>
    <xf numFmtId="0" fontId="21" fillId="0" borderId="0"/>
    <xf numFmtId="0" fontId="19" fillId="0" borderId="0"/>
    <xf numFmtId="0" fontId="119" fillId="0" borderId="0"/>
    <xf numFmtId="0" fontId="1" fillId="0" borderId="0"/>
    <xf numFmtId="0" fontId="96" fillId="0" borderId="0" applyNumberFormat="0" applyFill="0" applyBorder="0" applyProtection="0">
      <alignment vertical="top" wrapText="1"/>
    </xf>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9" fillId="0" borderId="47"/>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20" fillId="0" borderId="0"/>
    <xf numFmtId="0" fontId="96" fillId="0" borderId="0" applyNumberFormat="0" applyFill="0" applyBorder="0" applyProtection="0">
      <alignment vertical="top" wrapText="1"/>
    </xf>
    <xf numFmtId="0" fontId="5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NumberFormat="0" applyFill="0" applyBorder="0" applyProtection="0">
      <alignmen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96" fillId="0" borderId="0" applyNumberFormat="0" applyFill="0" applyBorder="0" applyProtection="0">
      <alignmen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NumberFormat="0" applyFill="0" applyBorder="0" applyProtection="0">
      <alignment vertical="top" wrapText="1"/>
    </xf>
    <xf numFmtId="0" fontId="2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NumberFormat="0" applyFill="0" applyBorder="0" applyProtection="0">
      <alignment vertical="top" wrapText="1"/>
    </xf>
    <xf numFmtId="0" fontId="1" fillId="0" borderId="0"/>
    <xf numFmtId="0" fontId="1" fillId="0" borderId="0"/>
    <xf numFmtId="0" fontId="1" fillId="0" borderId="0"/>
    <xf numFmtId="0" fontId="96" fillId="0" borderId="0" applyNumberFormat="0" applyFill="0" applyBorder="0" applyProtection="0">
      <alignment vertical="top" wrapText="1"/>
    </xf>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0" fontId="26"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0" fontId="26" fillId="10" borderId="45" applyNumberFormat="0" applyFont="0" applyAlignment="0" applyProtection="0"/>
    <xf numFmtId="0" fontId="26" fillId="10" borderId="45" applyNumberFormat="0" applyFont="0" applyAlignment="0" applyProtection="0"/>
    <xf numFmtId="0" fontId="26" fillId="10" borderId="45" applyNumberFormat="0" applyFont="0" applyAlignment="0" applyProtection="0"/>
    <xf numFmtId="185" fontId="21" fillId="10" borderId="45" applyNumberFormat="0" applyFont="0" applyAlignment="0" applyProtection="0"/>
    <xf numFmtId="0" fontId="26"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185" fontId="21"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19" fillId="10" borderId="45" applyNumberFormat="0" applyFon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30" borderId="43" applyNumberFormat="0" applyAlignment="0" applyProtection="0"/>
    <xf numFmtId="0" fontId="41" fillId="50" borderId="43" applyNumberFormat="0" applyAlignment="0" applyProtection="0"/>
    <xf numFmtId="0" fontId="41" fillId="31" borderId="43" applyNumberFormat="0" applyAlignment="0" applyProtection="0"/>
    <xf numFmtId="0" fontId="41" fillId="31" borderId="43" applyNumberFormat="0" applyAlignment="0" applyProtection="0"/>
    <xf numFmtId="0" fontId="41" fillId="31" borderId="43" applyNumberFormat="0" applyAlignment="0" applyProtection="0"/>
    <xf numFmtId="0" fontId="41" fillId="50" borderId="43" applyNumberFormat="0" applyAlignment="0" applyProtection="0"/>
    <xf numFmtId="0" fontId="41" fillId="31"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31" borderId="43" applyNumberFormat="0" applyAlignment="0" applyProtection="0"/>
    <xf numFmtId="0" fontId="41" fillId="31" borderId="43" applyNumberFormat="0" applyAlignment="0" applyProtection="0"/>
    <xf numFmtId="0" fontId="41" fillId="31" borderId="43" applyNumberFormat="0" applyAlignment="0" applyProtection="0"/>
    <xf numFmtId="0" fontId="41" fillId="31" borderId="43" applyNumberFormat="0" applyAlignment="0" applyProtection="0"/>
    <xf numFmtId="0" fontId="41" fillId="30" borderId="43" applyNumberFormat="0" applyAlignment="0" applyProtection="0"/>
    <xf numFmtId="0" fontId="41" fillId="31"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0" fontId="41" fillId="50" borderId="43"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0" fontId="41" fillId="30"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0" fontId="41" fillId="30" borderId="43" applyNumberFormat="0" applyAlignment="0" applyProtection="0"/>
    <xf numFmtId="185" fontId="41" fillId="31" borderId="43" applyNumberFormat="0" applyAlignment="0" applyProtection="0"/>
    <xf numFmtId="0" fontId="41" fillId="30"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185" fontId="41" fillId="31" borderId="43" applyNumberFormat="0" applyAlignment="0" applyProtection="0"/>
    <xf numFmtId="0" fontId="43" fillId="0" borderId="0" applyNumberFormat="0" applyFill="0" applyBorder="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185" fontId="34" fillId="0" borderId="15" applyNumberFormat="0" applyFill="0" applyAlignment="0" applyProtection="0"/>
    <xf numFmtId="0" fontId="34" fillId="0" borderId="14"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85" fontId="34" fillId="0" borderId="15" applyNumberFormat="0" applyFill="0" applyAlignment="0" applyProtection="0"/>
    <xf numFmtId="197" fontId="19" fillId="0" borderId="0" applyFont="0" applyFill="0" applyBorder="0" applyAlignment="0" applyProtection="0"/>
  </cellStyleXfs>
  <cellXfs count="608">
    <xf numFmtId="0" fontId="0" fillId="0" borderId="0" xfId="0"/>
    <xf numFmtId="4" fontId="20" fillId="0" borderId="0" xfId="615" applyNumberFormat="1" applyFont="1" applyFill="1" applyBorder="1" applyAlignment="1">
      <alignment vertical="center"/>
    </xf>
    <xf numFmtId="4" fontId="20" fillId="0" borderId="0" xfId="615" applyNumberFormat="1" applyFont="1" applyFill="1" applyBorder="1" applyAlignment="1">
      <alignment horizontal="left" vertical="center"/>
    </xf>
    <xf numFmtId="4" fontId="20" fillId="0" borderId="0" xfId="615" applyNumberFormat="1" applyFont="1" applyFill="1" applyBorder="1" applyAlignment="1">
      <alignment horizontal="center" vertical="center" wrapText="1"/>
    </xf>
    <xf numFmtId="4" fontId="20" fillId="0" borderId="19" xfId="617" applyNumberFormat="1" applyFont="1" applyFill="1" applyBorder="1" applyAlignment="1">
      <alignment horizontal="center" vertical="center"/>
    </xf>
    <xf numFmtId="4" fontId="20" fillId="0" borderId="20" xfId="617" applyNumberFormat="1" applyFont="1" applyFill="1" applyBorder="1" applyAlignment="1">
      <alignment horizontal="center" vertical="center" wrapText="1"/>
    </xf>
    <xf numFmtId="4" fontId="20" fillId="0" borderId="20" xfId="617" applyNumberFormat="1" applyFont="1" applyFill="1" applyBorder="1" applyAlignment="1">
      <alignment horizontal="center" vertical="center"/>
    </xf>
    <xf numFmtId="4" fontId="20" fillId="0" borderId="25" xfId="617" applyNumberFormat="1" applyFont="1" applyFill="1" applyBorder="1" applyAlignment="1">
      <alignment horizontal="center" vertical="center" wrapText="1"/>
    </xf>
    <xf numFmtId="4" fontId="20" fillId="0" borderId="39" xfId="6192" quotePrefix="1" applyNumberFormat="1" applyFont="1" applyFill="1" applyBorder="1" applyAlignment="1" applyProtection="1">
      <alignment horizontal="center"/>
    </xf>
    <xf numFmtId="4" fontId="20" fillId="0" borderId="26" xfId="6192" quotePrefix="1" applyNumberFormat="1" applyFont="1" applyFill="1" applyBorder="1" applyAlignment="1" applyProtection="1">
      <alignment horizontal="left" vertical="center"/>
    </xf>
    <xf numFmtId="4" fontId="20" fillId="0" borderId="26" xfId="6192" quotePrefix="1" applyNumberFormat="1" applyFont="1" applyFill="1" applyBorder="1" applyAlignment="1" applyProtection="1">
      <alignment horizontal="center" vertical="center"/>
    </xf>
    <xf numFmtId="2" fontId="20" fillId="0" borderId="26" xfId="6192" quotePrefix="1" applyNumberFormat="1" applyFont="1" applyFill="1" applyBorder="1" applyAlignment="1" applyProtection="1">
      <alignment horizontal="left" vertical="center"/>
    </xf>
    <xf numFmtId="4" fontId="25" fillId="0" borderId="26" xfId="6192" applyNumberFormat="1" applyFont="1" applyFill="1" applyBorder="1" applyAlignment="1" applyProtection="1">
      <alignment vertical="center"/>
    </xf>
    <xf numFmtId="0" fontId="20" fillId="0" borderId="16" xfId="6192" applyFont="1" applyFill="1" applyBorder="1" applyAlignment="1">
      <alignment horizontal="left" vertical="center"/>
    </xf>
    <xf numFmtId="4" fontId="25" fillId="0" borderId="16" xfId="6192" applyNumberFormat="1" applyFont="1" applyFill="1" applyBorder="1" applyAlignment="1">
      <alignment horizontal="right" vertical="center"/>
    </xf>
    <xf numFmtId="4" fontId="25" fillId="0" borderId="16" xfId="513" applyNumberFormat="1" applyFont="1" applyFill="1" applyBorder="1" applyAlignment="1">
      <alignment horizontal="center" vertical="center"/>
    </xf>
    <xf numFmtId="4" fontId="25" fillId="0" borderId="16" xfId="513" applyNumberFormat="1" applyFont="1" applyFill="1" applyBorder="1" applyAlignment="1">
      <alignment horizontal="right" vertical="center"/>
    </xf>
    <xf numFmtId="4" fontId="25" fillId="0" borderId="16" xfId="513" applyNumberFormat="1" applyFont="1" applyFill="1" applyBorder="1" applyAlignment="1">
      <alignment horizontal="right" vertical="center" wrapText="1"/>
    </xf>
    <xf numFmtId="0" fontId="25" fillId="0" borderId="16" xfId="6192" applyFont="1" applyFill="1" applyBorder="1" applyAlignment="1">
      <alignment horizontal="left" vertical="center" wrapText="1"/>
    </xf>
    <xf numFmtId="43" fontId="25" fillId="0" borderId="16" xfId="513" applyFont="1" applyFill="1" applyBorder="1" applyAlignment="1">
      <alignment horizontal="center" vertical="center"/>
    </xf>
    <xf numFmtId="4" fontId="25" fillId="0" borderId="16" xfId="6192" applyNumberFormat="1" applyFont="1" applyFill="1" applyBorder="1" applyAlignment="1">
      <alignment horizontal="center" vertical="center"/>
    </xf>
    <xf numFmtId="4" fontId="20" fillId="0" borderId="24" xfId="6192" applyNumberFormat="1" applyFont="1" applyFill="1" applyBorder="1" applyAlignment="1">
      <alignment horizontal="right" vertical="center"/>
    </xf>
    <xf numFmtId="0" fontId="20" fillId="0" borderId="16" xfId="6192" applyFont="1" applyFill="1" applyBorder="1" applyAlignment="1">
      <alignment horizontal="left" vertical="center" wrapText="1"/>
    </xf>
    <xf numFmtId="4" fontId="20" fillId="0" borderId="27" xfId="6192" applyNumberFormat="1" applyFont="1" applyFill="1" applyBorder="1" applyAlignment="1" applyProtection="1">
      <alignment horizontal="right" vertical="center"/>
    </xf>
    <xf numFmtId="4" fontId="20" fillId="0" borderId="18" xfId="6192" applyNumberFormat="1" applyFont="1" applyFill="1" applyBorder="1" applyAlignment="1" applyProtection="1">
      <alignment horizontal="right" vertical="center"/>
    </xf>
    <xf numFmtId="4" fontId="20" fillId="0" borderId="0" xfId="6192" applyNumberFormat="1" applyFont="1" applyFill="1" applyBorder="1" applyAlignment="1" applyProtection="1">
      <alignment horizontal="right" vertical="center"/>
    </xf>
    <xf numFmtId="0" fontId="25" fillId="0" borderId="0" xfId="6192" applyFont="1" applyFill="1" applyBorder="1" applyAlignment="1">
      <alignment horizontal="center"/>
    </xf>
    <xf numFmtId="4" fontId="25" fillId="0" borderId="16" xfId="520" applyNumberFormat="1" applyFont="1" applyFill="1" applyBorder="1" applyAlignment="1" applyProtection="1">
      <alignment horizontal="right" wrapText="1"/>
    </xf>
    <xf numFmtId="0" fontId="25" fillId="0" borderId="0" xfId="6192" applyFont="1" applyFill="1" applyBorder="1" applyAlignment="1">
      <alignment horizontal="left" vertical="center" wrapText="1"/>
    </xf>
    <xf numFmtId="4" fontId="25" fillId="0" borderId="0" xfId="513" applyNumberFormat="1" applyFont="1" applyFill="1" applyBorder="1" applyAlignment="1">
      <alignment horizontal="right" vertical="center"/>
    </xf>
    <xf numFmtId="4" fontId="25" fillId="0" borderId="0" xfId="6192" applyNumberFormat="1" applyFont="1" applyFill="1" applyBorder="1" applyAlignment="1">
      <alignment horizontal="center" vertical="center"/>
    </xf>
    <xf numFmtId="4" fontId="25" fillId="0" borderId="0" xfId="6192" applyNumberFormat="1" applyFont="1" applyFill="1" applyBorder="1" applyAlignment="1">
      <alignment horizontal="right" vertical="center"/>
    </xf>
    <xf numFmtId="4" fontId="25" fillId="0" borderId="16" xfId="0" applyNumberFormat="1" applyFont="1" applyFill="1" applyBorder="1" applyAlignment="1">
      <alignment horizontal="left" vertical="center" wrapText="1"/>
    </xf>
    <xf numFmtId="4" fontId="25" fillId="0" borderId="16" xfId="508" applyNumberFormat="1" applyFont="1" applyFill="1" applyBorder="1" applyAlignment="1">
      <alignment horizontal="right" wrapText="1"/>
    </xf>
    <xf numFmtId="4" fontId="25" fillId="0" borderId="16" xfId="0" applyNumberFormat="1" applyFont="1" applyFill="1" applyBorder="1" applyAlignment="1">
      <alignment horizontal="center" wrapText="1"/>
    </xf>
    <xf numFmtId="179" fontId="25" fillId="44" borderId="16" xfId="6241" applyFont="1" applyFill="1" applyBorder="1" applyAlignment="1">
      <alignment horizontal="right" wrapText="1"/>
    </xf>
    <xf numFmtId="4" fontId="25" fillId="0" borderId="16" xfId="508" applyNumberFormat="1" applyFont="1" applyFill="1" applyBorder="1" applyAlignment="1">
      <alignment wrapText="1"/>
    </xf>
    <xf numFmtId="179" fontId="20" fillId="44" borderId="16" xfId="6241" applyFont="1" applyFill="1" applyBorder="1" applyAlignment="1">
      <alignment horizontal="right" vertical="center" wrapText="1"/>
    </xf>
    <xf numFmtId="4" fontId="20" fillId="0" borderId="16" xfId="0" applyNumberFormat="1" applyFont="1" applyFill="1" applyBorder="1" applyAlignment="1">
      <alignment horizontal="left" vertical="center" wrapText="1"/>
    </xf>
    <xf numFmtId="184" fontId="20" fillId="0" borderId="0" xfId="616" applyNumberFormat="1" applyFont="1" applyFill="1" applyBorder="1" applyAlignment="1" applyProtection="1">
      <alignment horizontal="center" vertical="center" wrapText="1"/>
    </xf>
    <xf numFmtId="0" fontId="25" fillId="0" borderId="0" xfId="616" applyFont="1" applyFill="1" applyBorder="1"/>
    <xf numFmtId="0" fontId="25" fillId="0" borderId="0" xfId="616" applyFont="1" applyFill="1" applyBorder="1" applyAlignment="1">
      <alignment vertical="center"/>
    </xf>
    <xf numFmtId="0" fontId="25" fillId="0" borderId="0" xfId="616" applyFont="1" applyFill="1" applyBorder="1" applyAlignment="1">
      <alignment horizontal="center" vertical="center"/>
    </xf>
    <xf numFmtId="0" fontId="25" fillId="0" borderId="0" xfId="616" applyFont="1" applyFill="1" applyBorder="1" applyAlignment="1">
      <alignment horizontal="center"/>
    </xf>
    <xf numFmtId="184" fontId="20" fillId="0" borderId="0" xfId="616" applyNumberFormat="1" applyFont="1" applyFill="1" applyBorder="1" applyAlignment="1" applyProtection="1">
      <alignment horizontal="left" vertical="center"/>
    </xf>
    <xf numFmtId="0" fontId="20" fillId="0" borderId="0" xfId="616" applyFont="1" applyFill="1" applyBorder="1" applyAlignment="1">
      <alignment vertical="center"/>
    </xf>
    <xf numFmtId="0" fontId="20" fillId="0" borderId="40" xfId="616" applyFont="1" applyFill="1" applyBorder="1" applyAlignment="1">
      <alignment vertical="center"/>
    </xf>
    <xf numFmtId="4" fontId="25" fillId="0" borderId="0" xfId="616" applyNumberFormat="1" applyFont="1" applyFill="1" applyBorder="1" applyAlignment="1"/>
    <xf numFmtId="184" fontId="20" fillId="0" borderId="23" xfId="616" applyNumberFormat="1" applyFont="1" applyFill="1" applyBorder="1" applyAlignment="1" applyProtection="1">
      <alignment horizontal="center"/>
    </xf>
    <xf numFmtId="4" fontId="20" fillId="0" borderId="24" xfId="616" applyNumberFormat="1" applyFont="1" applyFill="1" applyBorder="1" applyAlignment="1">
      <alignment horizontal="right" vertical="center"/>
    </xf>
    <xf numFmtId="4" fontId="25" fillId="0" borderId="23" xfId="616" applyNumberFormat="1" applyFont="1" applyFill="1" applyBorder="1" applyAlignment="1" applyProtection="1">
      <alignment horizontal="center" vertical="top"/>
    </xf>
    <xf numFmtId="4" fontId="25" fillId="0" borderId="16" xfId="4130" applyNumberFormat="1" applyFont="1" applyFill="1" applyBorder="1" applyAlignment="1">
      <alignment horizontal="right" vertical="center"/>
    </xf>
    <xf numFmtId="175" fontId="25" fillId="0" borderId="23" xfId="616" applyNumberFormat="1" applyFont="1" applyFill="1" applyBorder="1" applyAlignment="1" applyProtection="1">
      <alignment horizontal="center" vertical="top"/>
    </xf>
    <xf numFmtId="0" fontId="25" fillId="0" borderId="16" xfId="616" applyFont="1" applyFill="1" applyBorder="1"/>
    <xf numFmtId="4" fontId="20" fillId="0" borderId="23" xfId="616" applyNumberFormat="1" applyFont="1" applyFill="1" applyBorder="1" applyAlignment="1" applyProtection="1">
      <alignment horizontal="center" vertical="top"/>
    </xf>
    <xf numFmtId="184" fontId="20" fillId="0" borderId="21" xfId="616" applyNumberFormat="1" applyFont="1" applyFill="1" applyBorder="1" applyAlignment="1" applyProtection="1">
      <alignment horizontal="right"/>
    </xf>
    <xf numFmtId="4" fontId="20" fillId="0" borderId="22" xfId="616" applyNumberFormat="1" applyFont="1" applyFill="1" applyBorder="1" applyAlignment="1" applyProtection="1">
      <alignment horizontal="left" vertical="center" wrapText="1"/>
    </xf>
    <xf numFmtId="39" fontId="25" fillId="0" borderId="22" xfId="616" applyNumberFormat="1" applyFont="1" applyFill="1" applyBorder="1" applyAlignment="1" applyProtection="1">
      <alignment horizontal="right" vertical="center"/>
    </xf>
    <xf numFmtId="184" fontId="25" fillId="0" borderId="22" xfId="616" applyNumberFormat="1" applyFont="1" applyFill="1" applyBorder="1" applyAlignment="1" applyProtection="1">
      <alignment horizontal="center" vertical="center"/>
    </xf>
    <xf numFmtId="4" fontId="25" fillId="0" borderId="22" xfId="616" applyNumberFormat="1" applyFont="1" applyFill="1" applyBorder="1" applyAlignment="1" applyProtection="1">
      <alignment horizontal="right" vertical="center"/>
    </xf>
    <xf numFmtId="184" fontId="20" fillId="0" borderId="18" xfId="616" applyNumberFormat="1" applyFont="1" applyFill="1" applyBorder="1" applyAlignment="1" applyProtection="1">
      <alignment horizontal="right"/>
    </xf>
    <xf numFmtId="4" fontId="20" fillId="0" borderId="18" xfId="616" applyNumberFormat="1" applyFont="1" applyFill="1" applyBorder="1" applyAlignment="1" applyProtection="1">
      <alignment horizontal="left" vertical="center" wrapText="1"/>
    </xf>
    <xf numFmtId="39" fontId="25" fillId="0" borderId="18" xfId="616" applyNumberFormat="1" applyFont="1" applyFill="1" applyBorder="1" applyAlignment="1" applyProtection="1">
      <alignment horizontal="right" vertical="center"/>
    </xf>
    <xf numFmtId="184" fontId="25" fillId="0" borderId="18" xfId="616" applyNumberFormat="1" applyFont="1" applyFill="1" applyBorder="1" applyAlignment="1" applyProtection="1">
      <alignment horizontal="center" vertical="center"/>
    </xf>
    <xf numFmtId="4" fontId="25" fillId="0" borderId="18" xfId="616" applyNumberFormat="1" applyFont="1" applyFill="1" applyBorder="1" applyAlignment="1" applyProtection="1">
      <alignment horizontal="right" vertical="center"/>
    </xf>
    <xf numFmtId="4" fontId="20" fillId="0" borderId="18" xfId="616" applyNumberFormat="1" applyFont="1" applyFill="1" applyBorder="1" applyAlignment="1">
      <alignment horizontal="right" vertical="center"/>
    </xf>
    <xf numFmtId="184" fontId="20" fillId="0" borderId="0" xfId="616" applyNumberFormat="1" applyFont="1" applyFill="1" applyBorder="1" applyAlignment="1" applyProtection="1">
      <alignment horizontal="right"/>
    </xf>
    <xf numFmtId="4" fontId="20" fillId="0" borderId="0" xfId="616" applyNumberFormat="1" applyFont="1" applyFill="1" applyBorder="1" applyAlignment="1" applyProtection="1">
      <alignment horizontal="left" vertical="center" wrapText="1"/>
    </xf>
    <xf numFmtId="39" fontId="25" fillId="0" borderId="0" xfId="616" applyNumberFormat="1" applyFont="1" applyFill="1" applyBorder="1" applyAlignment="1" applyProtection="1">
      <alignment horizontal="right" vertical="center"/>
    </xf>
    <xf numFmtId="184" fontId="25" fillId="0" borderId="0" xfId="616" applyNumberFormat="1" applyFont="1" applyFill="1" applyBorder="1" applyAlignment="1" applyProtection="1">
      <alignment horizontal="center" vertical="center"/>
    </xf>
    <xf numFmtId="4" fontId="25" fillId="0" borderId="0" xfId="616" applyNumberFormat="1" applyFont="1" applyFill="1" applyBorder="1" applyAlignment="1" applyProtection="1">
      <alignment horizontal="right" vertical="center"/>
    </xf>
    <xf numFmtId="4" fontId="20" fillId="0" borderId="0" xfId="616" applyNumberFormat="1" applyFont="1" applyFill="1" applyBorder="1" applyAlignment="1">
      <alignment horizontal="right" vertical="center"/>
    </xf>
    <xf numFmtId="4" fontId="25" fillId="0" borderId="0" xfId="616" applyNumberFormat="1" applyFont="1" applyFill="1" applyBorder="1" applyAlignment="1" applyProtection="1">
      <alignment horizontal="left" vertical="center" wrapText="1"/>
    </xf>
    <xf numFmtId="10" fontId="25" fillId="0" borderId="0" xfId="616" applyNumberFormat="1" applyFont="1" applyFill="1" applyBorder="1" applyAlignment="1" applyProtection="1">
      <alignment horizontal="right" vertical="center"/>
    </xf>
    <xf numFmtId="4" fontId="25" fillId="0" borderId="0" xfId="616" quotePrefix="1" applyNumberFormat="1" applyFont="1" applyFill="1" applyBorder="1" applyAlignment="1" applyProtection="1">
      <alignment horizontal="left" vertical="center" wrapText="1"/>
    </xf>
    <xf numFmtId="184" fontId="25" fillId="0" borderId="0" xfId="616" applyNumberFormat="1" applyFont="1" applyFill="1" applyBorder="1" applyAlignment="1" applyProtection="1">
      <alignment horizontal="left" vertical="center"/>
    </xf>
    <xf numFmtId="0" fontId="25" fillId="0" borderId="0" xfId="6192" applyFont="1" applyFill="1" applyBorder="1"/>
    <xf numFmtId="4" fontId="20" fillId="0" borderId="0" xfId="616" applyNumberFormat="1" applyFont="1" applyFill="1" applyBorder="1" applyAlignment="1" applyProtection="1">
      <alignment horizontal="right" vertical="center"/>
    </xf>
    <xf numFmtId="184" fontId="25" fillId="0" borderId="0" xfId="616" applyNumberFormat="1" applyFont="1" applyFill="1" applyBorder="1" applyAlignment="1" applyProtection="1">
      <alignment horizontal="left"/>
    </xf>
    <xf numFmtId="4" fontId="20" fillId="0" borderId="0" xfId="616" quotePrefix="1" applyNumberFormat="1" applyFont="1" applyFill="1" applyBorder="1" applyAlignment="1" applyProtection="1">
      <alignment horizontal="left" vertical="center" wrapText="1"/>
    </xf>
    <xf numFmtId="9" fontId="25" fillId="0" borderId="0" xfId="616" applyNumberFormat="1" applyFont="1" applyFill="1" applyBorder="1" applyAlignment="1" applyProtection="1">
      <alignment horizontal="right" vertical="center"/>
    </xf>
    <xf numFmtId="4" fontId="20" fillId="0" borderId="22" xfId="616" quotePrefix="1" applyNumberFormat="1" applyFont="1" applyFill="1" applyBorder="1" applyAlignment="1" applyProtection="1">
      <alignment horizontal="left" vertical="center" wrapText="1"/>
    </xf>
    <xf numFmtId="9" fontId="25" fillId="0" borderId="22" xfId="616" applyNumberFormat="1" applyFont="1" applyFill="1" applyBorder="1" applyAlignment="1" applyProtection="1">
      <alignment horizontal="right" vertical="center"/>
    </xf>
    <xf numFmtId="4" fontId="20" fillId="0" borderId="27" xfId="616" applyNumberFormat="1" applyFont="1" applyFill="1" applyBorder="1" applyAlignment="1" applyProtection="1">
      <alignment horizontal="right" vertical="center"/>
    </xf>
    <xf numFmtId="184" fontId="25" fillId="0" borderId="0" xfId="616" applyNumberFormat="1" applyFont="1" applyFill="1" applyBorder="1" applyAlignment="1" applyProtection="1">
      <alignment horizontal="right"/>
    </xf>
    <xf numFmtId="10" fontId="20" fillId="0" borderId="0" xfId="616" applyNumberFormat="1" applyFont="1" applyFill="1" applyBorder="1" applyAlignment="1" applyProtection="1">
      <alignment horizontal="right" vertical="center"/>
    </xf>
    <xf numFmtId="184" fontId="20" fillId="0" borderId="0" xfId="616" applyNumberFormat="1" applyFont="1" applyFill="1" applyBorder="1" applyAlignment="1" applyProtection="1">
      <alignment horizontal="center" vertical="center"/>
    </xf>
    <xf numFmtId="4" fontId="25" fillId="0" borderId="16" xfId="616" applyNumberFormat="1" applyFont="1" applyFill="1" applyBorder="1" applyAlignment="1" applyProtection="1">
      <alignment horizontal="center" vertical="top"/>
    </xf>
    <xf numFmtId="184" fontId="25" fillId="0" borderId="21" xfId="616" applyNumberFormat="1" applyFont="1" applyFill="1" applyBorder="1" applyAlignment="1" applyProtection="1">
      <alignment horizontal="left"/>
    </xf>
    <xf numFmtId="2" fontId="25" fillId="0" borderId="0" xfId="616" applyNumberFormat="1" applyFont="1" applyFill="1" applyBorder="1" applyAlignment="1" applyProtection="1">
      <alignment horizontal="right" vertical="center"/>
    </xf>
    <xf numFmtId="40" fontId="20" fillId="0" borderId="0" xfId="616" applyNumberFormat="1" applyFont="1" applyFill="1" applyBorder="1" applyAlignment="1" applyProtection="1">
      <alignment vertical="center"/>
    </xf>
    <xf numFmtId="0" fontId="20" fillId="0" borderId="0" xfId="6192" applyFont="1" applyFill="1" applyBorder="1" applyAlignment="1">
      <alignment vertical="center"/>
    </xf>
    <xf numFmtId="0" fontId="25" fillId="0" borderId="0" xfId="6192" applyFont="1" applyFill="1"/>
    <xf numFmtId="0" fontId="25" fillId="0" borderId="0" xfId="6192" applyFont="1" applyFill="1" applyAlignment="1">
      <alignment vertical="center"/>
    </xf>
    <xf numFmtId="0" fontId="25" fillId="0" borderId="0" xfId="6192" applyFont="1" applyFill="1" applyAlignment="1">
      <alignment horizontal="center" vertical="center"/>
    </xf>
    <xf numFmtId="2" fontId="25" fillId="0" borderId="0" xfId="6192" applyNumberFormat="1" applyFont="1" applyFill="1" applyAlignment="1">
      <alignment vertical="center"/>
    </xf>
    <xf numFmtId="238" fontId="25" fillId="0" borderId="0" xfId="6192" applyNumberFormat="1" applyFont="1" applyFill="1" applyAlignment="1">
      <alignment vertical="center"/>
    </xf>
    <xf numFmtId="0" fontId="25" fillId="0" borderId="0" xfId="6192" applyFont="1" applyFill="1" applyAlignment="1">
      <alignment horizontal="left" vertical="center"/>
    </xf>
    <xf numFmtId="4" fontId="25" fillId="0" borderId="16" xfId="590" applyNumberFormat="1" applyFont="1" applyFill="1" applyBorder="1" applyAlignment="1">
      <alignment horizontal="center" vertical="center"/>
    </xf>
    <xf numFmtId="0" fontId="25" fillId="0" borderId="26" xfId="6192" applyFont="1" applyFill="1" applyBorder="1" applyAlignment="1">
      <alignment horizontal="left" vertical="center" wrapText="1"/>
    </xf>
    <xf numFmtId="4" fontId="25" fillId="0" borderId="26" xfId="513" applyNumberFormat="1" applyFont="1" applyFill="1" applyBorder="1" applyAlignment="1">
      <alignment horizontal="right" vertical="center"/>
    </xf>
    <xf numFmtId="4" fontId="25" fillId="0" borderId="26" xfId="6192" applyNumberFormat="1" applyFont="1" applyFill="1" applyBorder="1" applyAlignment="1">
      <alignment horizontal="right" vertical="center"/>
    </xf>
    <xf numFmtId="4" fontId="20" fillId="0" borderId="40" xfId="6192" applyNumberFormat="1" applyFont="1" applyFill="1" applyBorder="1" applyAlignment="1">
      <alignment horizontal="right" vertical="center"/>
    </xf>
    <xf numFmtId="4" fontId="25" fillId="0" borderId="16" xfId="0" applyNumberFormat="1" applyFont="1" applyBorder="1" applyAlignment="1"/>
    <xf numFmtId="2" fontId="99" fillId="0" borderId="16" xfId="6243" applyNumberFormat="1" applyFont="1" applyFill="1" applyBorder="1" applyAlignment="1">
      <alignment horizontal="right" vertical="top"/>
    </xf>
    <xf numFmtId="167" fontId="99" fillId="0" borderId="16" xfId="6243" applyFont="1" applyFill="1" applyBorder="1" applyAlignment="1">
      <alignment vertical="center"/>
    </xf>
    <xf numFmtId="0" fontId="99" fillId="0" borderId="16" xfId="6245" applyNumberFormat="1" applyFont="1" applyFill="1" applyBorder="1" applyAlignment="1">
      <alignment horizontal="center" vertical="top"/>
    </xf>
    <xf numFmtId="167" fontId="99" fillId="0" borderId="16" xfId="6243" applyFont="1" applyFill="1" applyBorder="1" applyAlignment="1">
      <alignment vertical="center" wrapText="1"/>
    </xf>
    <xf numFmtId="0" fontId="99" fillId="0" borderId="16" xfId="6246" applyNumberFormat="1" applyFont="1" applyFill="1" applyBorder="1" applyAlignment="1">
      <alignment horizontal="center" wrapText="1"/>
    </xf>
    <xf numFmtId="4" fontId="20" fillId="0" borderId="28" xfId="6192" applyNumberFormat="1" applyFont="1" applyFill="1" applyBorder="1" applyAlignment="1">
      <alignment horizontal="right" vertical="center"/>
    </xf>
    <xf numFmtId="0" fontId="25" fillId="0" borderId="16" xfId="616" applyFont="1" applyFill="1" applyBorder="1" applyAlignment="1">
      <alignment wrapText="1"/>
    </xf>
    <xf numFmtId="3" fontId="20" fillId="0" borderId="16" xfId="590" applyNumberFormat="1" applyFont="1" applyFill="1" applyBorder="1" applyAlignment="1">
      <alignment horizontal="center" vertical="center"/>
    </xf>
    <xf numFmtId="4" fontId="20" fillId="0" borderId="16" xfId="590" applyNumberFormat="1" applyFont="1" applyFill="1" applyBorder="1" applyAlignment="1">
      <alignment horizontal="left" vertical="center" wrapText="1"/>
    </xf>
    <xf numFmtId="4" fontId="20" fillId="0" borderId="16" xfId="590" applyNumberFormat="1" applyFont="1" applyFill="1" applyBorder="1" applyAlignment="1">
      <alignment horizontal="center" vertical="center"/>
    </xf>
    <xf numFmtId="4" fontId="25" fillId="0" borderId="16" xfId="590" applyNumberFormat="1" applyFont="1" applyFill="1" applyBorder="1" applyAlignment="1">
      <alignment horizontal="left" vertical="center" wrapText="1"/>
    </xf>
    <xf numFmtId="3" fontId="25" fillId="0" borderId="16" xfId="590" applyNumberFormat="1" applyFont="1" applyFill="1" applyBorder="1" applyAlignment="1">
      <alignment horizontal="center" vertical="center"/>
    </xf>
    <xf numFmtId="3" fontId="20" fillId="0" borderId="28" xfId="590" applyNumberFormat="1" applyFont="1" applyFill="1" applyBorder="1" applyAlignment="1">
      <alignment horizontal="center" vertical="center"/>
    </xf>
    <xf numFmtId="4" fontId="20" fillId="0" borderId="31" xfId="590" applyNumberFormat="1" applyFont="1" applyFill="1" applyBorder="1" applyAlignment="1">
      <alignment horizontal="center" vertical="center" wrapText="1"/>
    </xf>
    <xf numFmtId="4" fontId="25" fillId="0" borderId="29" xfId="590" applyNumberFormat="1" applyFont="1" applyFill="1" applyBorder="1" applyAlignment="1">
      <alignment horizontal="center" vertical="center"/>
    </xf>
    <xf numFmtId="4" fontId="25" fillId="0" borderId="26" xfId="590" applyNumberFormat="1" applyFont="1" applyFill="1" applyBorder="1" applyAlignment="1">
      <alignment horizontal="left" vertical="center" wrapText="1"/>
    </xf>
    <xf numFmtId="4" fontId="25" fillId="0" borderId="16" xfId="590" applyNumberFormat="1" applyFont="1" applyFill="1" applyBorder="1" applyAlignment="1">
      <alignment horizontal="center" vertical="top"/>
    </xf>
    <xf numFmtId="4" fontId="25" fillId="0" borderId="16" xfId="514" applyNumberFormat="1" applyFont="1" applyFill="1" applyBorder="1" applyAlignment="1">
      <alignment horizontal="center" vertical="center"/>
    </xf>
    <xf numFmtId="3" fontId="20" fillId="0" borderId="30" xfId="590" applyNumberFormat="1" applyFont="1" applyFill="1" applyBorder="1" applyAlignment="1">
      <alignment horizontal="center" vertical="center"/>
    </xf>
    <xf numFmtId="4" fontId="20" fillId="0" borderId="30" xfId="590" applyNumberFormat="1" applyFont="1" applyFill="1" applyBorder="1" applyAlignment="1">
      <alignment horizontal="left" vertical="center" wrapText="1"/>
    </xf>
    <xf numFmtId="4" fontId="20" fillId="0" borderId="30" xfId="590" applyNumberFormat="1" applyFont="1" applyFill="1" applyBorder="1" applyAlignment="1">
      <alignment horizontal="center" vertical="center"/>
    </xf>
    <xf numFmtId="3" fontId="20" fillId="0" borderId="26" xfId="590" applyNumberFormat="1" applyFont="1" applyFill="1" applyBorder="1" applyAlignment="1">
      <alignment horizontal="center" vertical="center"/>
    </xf>
    <xf numFmtId="4" fontId="20" fillId="0" borderId="26" xfId="590" applyNumberFormat="1" applyFont="1" applyFill="1" applyBorder="1" applyAlignment="1">
      <alignment horizontal="left" vertical="center" wrapText="1"/>
    </xf>
    <xf numFmtId="4" fontId="20" fillId="0" borderId="26" xfId="590" applyNumberFormat="1" applyFont="1" applyFill="1" applyBorder="1" applyAlignment="1">
      <alignment horizontal="center" vertical="center"/>
    </xf>
    <xf numFmtId="0" fontId="71" fillId="0" borderId="16" xfId="6245" applyFont="1" applyFill="1" applyBorder="1" applyAlignment="1"/>
    <xf numFmtId="167" fontId="71" fillId="0" borderId="16" xfId="6243" applyFont="1" applyFill="1" applyBorder="1" applyAlignment="1">
      <alignment vertical="center"/>
    </xf>
    <xf numFmtId="0" fontId="71" fillId="0" borderId="16" xfId="6245" applyFont="1" applyFill="1" applyBorder="1" applyAlignment="1">
      <alignment horizontal="center"/>
    </xf>
    <xf numFmtId="0" fontId="76" fillId="0" borderId="16" xfId="6245" applyFont="1" applyFill="1" applyBorder="1" applyAlignment="1"/>
    <xf numFmtId="4" fontId="25" fillId="0" borderId="16" xfId="616" applyNumberFormat="1" applyFont="1" applyFill="1" applyBorder="1" applyAlignment="1" applyProtection="1">
      <alignment horizontal="left" vertical="top"/>
    </xf>
    <xf numFmtId="0" fontId="71" fillId="0" borderId="16" xfId="6245" applyFont="1" applyFill="1" applyBorder="1"/>
    <xf numFmtId="167" fontId="71" fillId="0" borderId="16" xfId="6243" applyFont="1" applyFill="1" applyBorder="1" applyAlignment="1">
      <alignment vertical="center" wrapText="1"/>
    </xf>
    <xf numFmtId="0" fontId="71" fillId="0" borderId="16" xfId="6246" applyNumberFormat="1" applyFont="1" applyFill="1" applyBorder="1" applyAlignment="1">
      <alignment horizontal="center" wrapText="1"/>
    </xf>
    <xf numFmtId="0" fontId="71" fillId="0" borderId="16" xfId="576" applyFont="1" applyFill="1" applyBorder="1" applyAlignment="1">
      <alignment vertical="justify" wrapText="1"/>
    </xf>
    <xf numFmtId="0" fontId="71" fillId="0" borderId="16" xfId="6245" applyNumberFormat="1" applyFont="1" applyFill="1" applyBorder="1" applyAlignment="1">
      <alignment horizontal="left" vertical="center" wrapText="1"/>
    </xf>
    <xf numFmtId="179" fontId="71" fillId="0" borderId="16" xfId="6245" applyNumberFormat="1" applyFont="1" applyFill="1" applyBorder="1" applyAlignment="1">
      <alignment horizontal="center" vertical="center"/>
    </xf>
    <xf numFmtId="2" fontId="71" fillId="0" borderId="16" xfId="6245" applyNumberFormat="1" applyFont="1" applyFill="1" applyBorder="1"/>
    <xf numFmtId="4" fontId="25" fillId="0" borderId="16" xfId="2097" applyNumberFormat="1" applyFont="1" applyFill="1" applyBorder="1" applyAlignment="1" applyProtection="1">
      <alignment horizontal="right" vertical="center"/>
    </xf>
    <xf numFmtId="0" fontId="25" fillId="0" borderId="29" xfId="14107" applyNumberFormat="1" applyFont="1" applyFill="1" applyBorder="1" applyAlignment="1" applyProtection="1">
      <alignment horizontal="left" vertical="center" wrapText="1"/>
    </xf>
    <xf numFmtId="4" fontId="20" fillId="0" borderId="16" xfId="6192" applyNumberFormat="1" applyFont="1" applyFill="1" applyBorder="1" applyAlignment="1">
      <alignment horizontal="right" vertical="center"/>
    </xf>
    <xf numFmtId="4" fontId="25" fillId="0" borderId="16" xfId="507" applyNumberFormat="1" applyFont="1" applyFill="1" applyBorder="1" applyAlignment="1" applyProtection="1">
      <alignment horizontal="right" vertical="center" wrapText="1"/>
    </xf>
    <xf numFmtId="4" fontId="25" fillId="0" borderId="16" xfId="6171" applyNumberFormat="1" applyFont="1" applyFill="1" applyBorder="1" applyAlignment="1">
      <alignment horizontal="right" vertical="center"/>
    </xf>
    <xf numFmtId="4" fontId="25" fillId="0" borderId="16" xfId="0" applyNumberFormat="1" applyFont="1" applyFill="1" applyBorder="1" applyAlignment="1"/>
    <xf numFmtId="4" fontId="25" fillId="44" borderId="16" xfId="1027" applyNumberFormat="1" applyFont="1" applyFill="1" applyBorder="1" applyAlignment="1">
      <alignment horizontal="right" wrapText="1"/>
    </xf>
    <xf numFmtId="4" fontId="25" fillId="44" borderId="16" xfId="6171" applyNumberFormat="1" applyFont="1" applyFill="1" applyBorder="1" applyAlignment="1">
      <alignment horizontal="right"/>
    </xf>
    <xf numFmtId="4" fontId="20" fillId="0" borderId="22" xfId="590" applyNumberFormat="1" applyFont="1" applyFill="1" applyBorder="1" applyAlignment="1">
      <alignment horizontal="center" vertical="center" wrapText="1"/>
    </xf>
    <xf numFmtId="4" fontId="25" fillId="0" borderId="47" xfId="513" applyNumberFormat="1" applyFont="1" applyFill="1" applyBorder="1" applyAlignment="1">
      <alignment horizontal="right" vertical="center"/>
    </xf>
    <xf numFmtId="4" fontId="25" fillId="0" borderId="47" xfId="6192" applyNumberFormat="1" applyFont="1" applyFill="1" applyBorder="1" applyAlignment="1">
      <alignment horizontal="center" vertical="center"/>
    </xf>
    <xf numFmtId="0" fontId="25" fillId="0" borderId="47" xfId="6192" applyFont="1" applyFill="1" applyBorder="1" applyAlignment="1">
      <alignment horizontal="left" vertical="center" wrapText="1"/>
    </xf>
    <xf numFmtId="0" fontId="25" fillId="0" borderId="47" xfId="616" applyFont="1" applyFill="1" applyBorder="1"/>
    <xf numFmtId="4" fontId="20" fillId="0" borderId="48" xfId="6192" applyNumberFormat="1" applyFont="1" applyFill="1" applyBorder="1" applyAlignment="1">
      <alignment horizontal="right" vertical="center"/>
    </xf>
    <xf numFmtId="4" fontId="51" fillId="0" borderId="47" xfId="590" applyNumberFormat="1" applyFont="1" applyFill="1" applyBorder="1" applyAlignment="1">
      <alignment vertical="center"/>
    </xf>
    <xf numFmtId="4" fontId="25" fillId="0" borderId="47" xfId="10311" applyNumberFormat="1" applyFont="1" applyFill="1" applyBorder="1" applyAlignment="1">
      <alignment horizontal="right" vertical="center"/>
    </xf>
    <xf numFmtId="0" fontId="25" fillId="0" borderId="16" xfId="0" applyFont="1" applyFill="1" applyBorder="1" applyAlignment="1">
      <alignment vertical="center" wrapText="1"/>
    </xf>
    <xf numFmtId="4" fontId="25" fillId="0" borderId="16" xfId="506" applyNumberFormat="1" applyFont="1" applyFill="1" applyBorder="1" applyAlignment="1" applyProtection="1">
      <alignment vertical="center" wrapText="1"/>
    </xf>
    <xf numFmtId="4" fontId="25" fillId="0" borderId="16" xfId="506" applyNumberFormat="1" applyFont="1" applyFill="1" applyBorder="1" applyAlignment="1" applyProtection="1">
      <alignment horizontal="center" vertical="center" wrapText="1"/>
    </xf>
    <xf numFmtId="4" fontId="25" fillId="0" borderId="16" xfId="3831" applyNumberFormat="1" applyFont="1" applyFill="1" applyBorder="1" applyAlignment="1">
      <alignment horizontal="right" vertical="center" wrapText="1"/>
    </xf>
    <xf numFmtId="3" fontId="20" fillId="0" borderId="46" xfId="590" applyNumberFormat="1" applyFont="1" applyFill="1" applyBorder="1" applyAlignment="1">
      <alignment horizontal="center" vertical="center"/>
    </xf>
    <xf numFmtId="4" fontId="20" fillId="0" borderId="46" xfId="590" applyNumberFormat="1" applyFont="1" applyFill="1" applyBorder="1" applyAlignment="1">
      <alignment horizontal="left" vertical="center" wrapText="1"/>
    </xf>
    <xf numFmtId="4" fontId="20" fillId="0" borderId="46" xfId="590" applyNumberFormat="1" applyFont="1" applyFill="1" applyBorder="1" applyAlignment="1">
      <alignment horizontal="center" vertical="center"/>
    </xf>
    <xf numFmtId="4" fontId="25" fillId="0" borderId="46" xfId="513" applyNumberFormat="1" applyFont="1" applyFill="1" applyBorder="1" applyAlignment="1">
      <alignment horizontal="right" vertical="center"/>
    </xf>
    <xf numFmtId="4" fontId="25" fillId="0" borderId="46" xfId="6192" applyNumberFormat="1" applyFont="1" applyFill="1" applyBorder="1" applyAlignment="1">
      <alignment horizontal="right" vertical="center"/>
    </xf>
    <xf numFmtId="4" fontId="20" fillId="0" borderId="52" xfId="6192" applyNumberFormat="1" applyFont="1" applyFill="1" applyBorder="1" applyAlignment="1">
      <alignment horizontal="right" vertical="center"/>
    </xf>
    <xf numFmtId="4" fontId="25" fillId="0" borderId="39" xfId="616" applyNumberFormat="1" applyFont="1" applyFill="1" applyBorder="1" applyAlignment="1" applyProtection="1">
      <alignment horizontal="center" vertical="top"/>
    </xf>
    <xf numFmtId="4" fontId="25" fillId="0" borderId="26" xfId="6192" applyNumberFormat="1" applyFont="1" applyFill="1" applyBorder="1" applyAlignment="1">
      <alignment horizontal="center" vertical="center"/>
    </xf>
    <xf numFmtId="4" fontId="25" fillId="0" borderId="55" xfId="6192" applyNumberFormat="1" applyFont="1" applyFill="1" applyBorder="1" applyAlignment="1">
      <alignment horizontal="right" vertical="center"/>
    </xf>
    <xf numFmtId="4" fontId="25" fillId="0" borderId="55" xfId="513" applyNumberFormat="1" applyFont="1" applyFill="1" applyBorder="1" applyAlignment="1">
      <alignment horizontal="right" vertical="center"/>
    </xf>
    <xf numFmtId="4" fontId="25" fillId="0" borderId="16" xfId="0" applyNumberFormat="1" applyFont="1" applyFill="1" applyBorder="1" applyAlignment="1">
      <alignment horizontal="center"/>
    </xf>
    <xf numFmtId="4" fontId="25" fillId="0" borderId="16" xfId="513" applyNumberFormat="1" applyFont="1" applyFill="1" applyBorder="1" applyAlignment="1">
      <alignment horizontal="right"/>
    </xf>
    <xf numFmtId="0" fontId="25" fillId="0" borderId="16" xfId="0" applyFont="1" applyFill="1" applyBorder="1" applyAlignment="1">
      <alignment wrapText="1"/>
    </xf>
    <xf numFmtId="0" fontId="25" fillId="0" borderId="16" xfId="0" applyFont="1" applyFill="1" applyBorder="1" applyAlignment="1">
      <alignment horizontal="center"/>
    </xf>
    <xf numFmtId="0" fontId="25" fillId="0" borderId="16" xfId="0" applyFont="1" applyFill="1" applyBorder="1"/>
    <xf numFmtId="3" fontId="20" fillId="0" borderId="55" xfId="590" applyNumberFormat="1" applyFont="1" applyFill="1" applyBorder="1" applyAlignment="1">
      <alignment horizontal="center" vertical="center"/>
    </xf>
    <xf numFmtId="4" fontId="20" fillId="0" borderId="55" xfId="590" applyNumberFormat="1" applyFont="1" applyFill="1" applyBorder="1" applyAlignment="1">
      <alignment horizontal="left" vertical="center" wrapText="1"/>
    </xf>
    <xf numFmtId="4" fontId="20" fillId="0" borderId="55" xfId="590" applyNumberFormat="1" applyFont="1" applyFill="1" applyBorder="1" applyAlignment="1">
      <alignment horizontal="center" vertical="center"/>
    </xf>
    <xf numFmtId="0" fontId="25" fillId="0" borderId="55" xfId="616" applyFont="1" applyFill="1" applyBorder="1"/>
    <xf numFmtId="4" fontId="20" fillId="0" borderId="55" xfId="6192" applyNumberFormat="1" applyFont="1" applyFill="1" applyBorder="1" applyAlignment="1">
      <alignment horizontal="right" vertical="center"/>
    </xf>
    <xf numFmtId="0" fontId="25" fillId="0" borderId="26" xfId="616" applyFont="1" applyFill="1" applyBorder="1"/>
    <xf numFmtId="4" fontId="20" fillId="0" borderId="26" xfId="6192" applyNumberFormat="1" applyFont="1" applyFill="1" applyBorder="1" applyAlignment="1">
      <alignment horizontal="right" vertical="center"/>
    </xf>
    <xf numFmtId="3" fontId="20" fillId="0" borderId="50" xfId="590" applyNumberFormat="1" applyFont="1" applyFill="1" applyBorder="1" applyAlignment="1">
      <alignment horizontal="center" vertical="center"/>
    </xf>
    <xf numFmtId="4" fontId="20" fillId="0" borderId="51" xfId="590" applyNumberFormat="1" applyFont="1" applyFill="1" applyBorder="1" applyAlignment="1">
      <alignment horizontal="center" vertical="center"/>
    </xf>
    <xf numFmtId="4" fontId="20" fillId="0" borderId="50" xfId="6192" applyNumberFormat="1" applyFont="1" applyFill="1" applyBorder="1" applyAlignment="1">
      <alignment horizontal="right" vertical="center"/>
    </xf>
    <xf numFmtId="4" fontId="25" fillId="0" borderId="32" xfId="513" applyNumberFormat="1" applyFont="1" applyFill="1" applyBorder="1" applyAlignment="1">
      <alignment horizontal="right" vertical="center"/>
    </xf>
    <xf numFmtId="4" fontId="25" fillId="0" borderId="47" xfId="616" applyNumberFormat="1" applyFont="1" applyFill="1" applyBorder="1" applyAlignment="1" applyProtection="1">
      <alignment horizontal="center" vertical="top"/>
    </xf>
    <xf numFmtId="4" fontId="25" fillId="0" borderId="17" xfId="616" applyNumberFormat="1" applyFont="1" applyFill="1" applyBorder="1" applyAlignment="1" applyProtection="1">
      <alignment horizontal="center" vertical="top"/>
    </xf>
    <xf numFmtId="0" fontId="25" fillId="0" borderId="30" xfId="6192" applyFont="1" applyFill="1" applyBorder="1" applyAlignment="1">
      <alignment horizontal="left" vertical="center" wrapText="1"/>
    </xf>
    <xf numFmtId="0" fontId="20" fillId="0" borderId="31" xfId="6192" applyFont="1" applyFill="1" applyBorder="1" applyAlignment="1">
      <alignment horizontal="center" vertical="center" wrapText="1"/>
    </xf>
    <xf numFmtId="0" fontId="25" fillId="0" borderId="55" xfId="6192" applyFont="1" applyFill="1" applyBorder="1" applyAlignment="1">
      <alignment horizontal="left" vertical="center" wrapText="1"/>
    </xf>
    <xf numFmtId="4" fontId="25" fillId="0" borderId="55" xfId="6192" applyNumberFormat="1" applyFont="1" applyFill="1" applyBorder="1" applyAlignment="1">
      <alignment horizontal="center" vertical="center"/>
    </xf>
    <xf numFmtId="4" fontId="25" fillId="0" borderId="26" xfId="616" applyNumberFormat="1" applyFont="1" applyFill="1" applyBorder="1" applyAlignment="1" applyProtection="1">
      <alignment horizontal="center" vertical="top"/>
    </xf>
    <xf numFmtId="4" fontId="25" fillId="0" borderId="56" xfId="616" applyNumberFormat="1" applyFont="1" applyFill="1" applyBorder="1" applyAlignment="1" applyProtection="1">
      <alignment horizontal="center" vertical="top"/>
    </xf>
    <xf numFmtId="0" fontId="25" fillId="0" borderId="46" xfId="6192" applyFont="1" applyFill="1" applyBorder="1" applyAlignment="1">
      <alignment horizontal="left" vertical="center" wrapText="1"/>
    </xf>
    <xf numFmtId="4" fontId="25" fillId="0" borderId="46" xfId="6192" applyNumberFormat="1" applyFont="1" applyFill="1" applyBorder="1" applyAlignment="1">
      <alignment horizontal="center" vertical="center"/>
    </xf>
    <xf numFmtId="4" fontId="25" fillId="0" borderId="32" xfId="616" applyNumberFormat="1" applyFont="1" applyFill="1" applyBorder="1" applyAlignment="1" applyProtection="1">
      <alignment horizontal="center" vertical="top"/>
    </xf>
    <xf numFmtId="4" fontId="25" fillId="0" borderId="47" xfId="6192" applyNumberFormat="1" applyFont="1" applyFill="1" applyBorder="1" applyAlignment="1">
      <alignment horizontal="right" vertical="center"/>
    </xf>
    <xf numFmtId="4" fontId="25" fillId="0" borderId="47" xfId="0" applyNumberFormat="1" applyFont="1" applyFill="1" applyBorder="1" applyAlignment="1">
      <alignment vertical="top" wrapText="1"/>
    </xf>
    <xf numFmtId="4" fontId="25" fillId="0" borderId="47" xfId="0" applyNumberFormat="1" applyFont="1" applyFill="1" applyBorder="1" applyAlignment="1"/>
    <xf numFmtId="4" fontId="25" fillId="0" borderId="47" xfId="10311" applyNumberFormat="1" applyFont="1" applyFill="1" applyBorder="1" applyAlignment="1">
      <alignment horizontal="right" vertical="center" wrapText="1"/>
    </xf>
    <xf numFmtId="4" fontId="20" fillId="0" borderId="47" xfId="0" applyNumberFormat="1" applyFont="1" applyFill="1" applyBorder="1" applyAlignment="1">
      <alignment vertical="center" wrapText="1"/>
    </xf>
    <xf numFmtId="4" fontId="25" fillId="0" borderId="47" xfId="0" applyNumberFormat="1" applyFont="1" applyFill="1" applyBorder="1" applyAlignment="1">
      <alignment horizontal="center"/>
    </xf>
    <xf numFmtId="4" fontId="20" fillId="0" borderId="48" xfId="0" applyNumberFormat="1" applyFont="1" applyFill="1" applyBorder="1" applyAlignment="1"/>
    <xf numFmtId="4" fontId="25" fillId="0" borderId="23" xfId="0" applyNumberFormat="1" applyFont="1" applyFill="1" applyBorder="1" applyAlignment="1">
      <alignment horizontal="center" vertical="top"/>
    </xf>
    <xf numFmtId="4" fontId="25" fillId="0" borderId="47" xfId="0" applyNumberFormat="1" applyFont="1" applyFill="1" applyBorder="1" applyAlignment="1">
      <alignment vertical="center" wrapText="1"/>
    </xf>
    <xf numFmtId="4" fontId="20" fillId="0" borderId="48" xfId="0" applyNumberFormat="1" applyFont="1" applyFill="1" applyBorder="1" applyAlignment="1">
      <alignment vertical="top"/>
    </xf>
    <xf numFmtId="4" fontId="20" fillId="0" borderId="47" xfId="0" applyNumberFormat="1" applyFont="1" applyFill="1" applyBorder="1" applyAlignment="1">
      <alignment vertical="top" wrapText="1"/>
    </xf>
    <xf numFmtId="4" fontId="20" fillId="0" borderId="47" xfId="0" applyNumberFormat="1" applyFont="1" applyFill="1" applyBorder="1" applyAlignment="1">
      <alignment horizontal="center"/>
    </xf>
    <xf numFmtId="4" fontId="20" fillId="0" borderId="47" xfId="0" applyNumberFormat="1" applyFont="1" applyFill="1" applyBorder="1" applyAlignment="1"/>
    <xf numFmtId="4" fontId="20" fillId="0" borderId="48" xfId="0" applyNumberFormat="1" applyFont="1" applyFill="1" applyBorder="1" applyAlignment="1">
      <alignment horizontal="right"/>
    </xf>
    <xf numFmtId="4" fontId="25" fillId="0" borderId="47" xfId="0" applyNumberFormat="1" applyFont="1" applyFill="1" applyBorder="1" applyAlignment="1">
      <alignment horizontal="left" vertical="top" wrapText="1"/>
    </xf>
    <xf numFmtId="4" fontId="20" fillId="0" borderId="47" xfId="0" applyNumberFormat="1" applyFont="1" applyFill="1" applyBorder="1" applyAlignment="1">
      <alignment horizontal="left" vertical="top" wrapText="1"/>
    </xf>
    <xf numFmtId="4" fontId="20" fillId="0" borderId="57" xfId="590" applyNumberFormat="1" applyFont="1" applyFill="1" applyBorder="1" applyAlignment="1">
      <alignment horizontal="center" wrapText="1"/>
    </xf>
    <xf numFmtId="4" fontId="20" fillId="0" borderId="31" xfId="590" applyNumberFormat="1" applyFont="1" applyFill="1" applyBorder="1" applyAlignment="1">
      <alignment horizontal="center" wrapText="1"/>
    </xf>
    <xf numFmtId="4" fontId="20" fillId="0" borderId="51" xfId="590" applyNumberFormat="1" applyFont="1" applyFill="1" applyBorder="1" applyAlignment="1">
      <alignment wrapText="1"/>
    </xf>
    <xf numFmtId="4" fontId="20" fillId="0" borderId="47" xfId="590" applyNumberFormat="1" applyFont="1" applyFill="1" applyBorder="1" applyAlignment="1">
      <alignment horizontal="center" wrapText="1"/>
    </xf>
    <xf numFmtId="4" fontId="25" fillId="0" borderId="47" xfId="590" applyNumberFormat="1" applyFont="1" applyFill="1" applyBorder="1" applyAlignment="1">
      <alignment wrapText="1"/>
    </xf>
    <xf numFmtId="4" fontId="25" fillId="0" borderId="47" xfId="14137" applyNumberFormat="1" applyFont="1" applyFill="1" applyBorder="1" applyAlignment="1">
      <alignment horizontal="right" wrapText="1"/>
    </xf>
    <xf numFmtId="4" fontId="20" fillId="0" borderId="48" xfId="590" applyNumberFormat="1" applyFont="1" applyFill="1" applyBorder="1" applyAlignment="1">
      <alignment horizontal="right" wrapText="1"/>
    </xf>
    <xf numFmtId="4" fontId="20" fillId="0" borderId="23" xfId="590" applyNumberFormat="1" applyFont="1" applyFill="1" applyBorder="1" applyAlignment="1">
      <alignment horizontal="center" wrapText="1"/>
    </xf>
    <xf numFmtId="4" fontId="20" fillId="0" borderId="26" xfId="590" applyNumberFormat="1" applyFont="1" applyFill="1" applyBorder="1" applyAlignment="1">
      <alignment horizontal="left" wrapText="1"/>
    </xf>
    <xf numFmtId="4" fontId="20" fillId="0" borderId="47" xfId="590" applyNumberFormat="1" applyFont="1" applyFill="1" applyBorder="1" applyAlignment="1">
      <alignment wrapText="1"/>
    </xf>
    <xf numFmtId="4" fontId="20" fillId="0" borderId="47" xfId="590" applyNumberFormat="1" applyFont="1" applyFill="1" applyBorder="1" applyAlignment="1">
      <alignment horizontal="left" wrapText="1"/>
    </xf>
    <xf numFmtId="4" fontId="20" fillId="0" borderId="47" xfId="590" applyNumberFormat="1" applyFont="1" applyFill="1" applyBorder="1" applyAlignment="1">
      <alignment horizontal="right" wrapText="1"/>
    </xf>
    <xf numFmtId="4" fontId="20" fillId="0" borderId="22" xfId="590" applyNumberFormat="1" applyFont="1" applyFill="1" applyBorder="1" applyAlignment="1">
      <alignment horizontal="left" wrapText="1"/>
    </xf>
    <xf numFmtId="4" fontId="25" fillId="0" borderId="16" xfId="0" applyNumberFormat="1" applyFont="1" applyFill="1" applyBorder="1" applyAlignment="1">
      <alignment vertical="center" wrapText="1"/>
    </xf>
    <xf numFmtId="4" fontId="25" fillId="0" borderId="16" xfId="3883" applyNumberFormat="1" applyFont="1" applyFill="1" applyBorder="1" applyAlignment="1"/>
    <xf numFmtId="4" fontId="20" fillId="0" borderId="16" xfId="590" applyNumberFormat="1" applyFont="1" applyFill="1" applyBorder="1" applyAlignment="1">
      <alignment wrapText="1"/>
    </xf>
    <xf numFmtId="4" fontId="20" fillId="0" borderId="16" xfId="590" applyNumberFormat="1" applyFont="1" applyFill="1" applyBorder="1" applyAlignment="1">
      <alignment horizontal="center" wrapText="1"/>
    </xf>
    <xf numFmtId="4" fontId="25" fillId="0" borderId="16" xfId="590" applyNumberFormat="1" applyFont="1" applyFill="1" applyBorder="1" applyAlignment="1">
      <alignment wrapText="1"/>
    </xf>
    <xf numFmtId="4" fontId="25" fillId="0" borderId="16" xfId="14137" applyNumberFormat="1" applyFont="1" applyFill="1" applyBorder="1" applyAlignment="1">
      <alignment horizontal="right" wrapText="1"/>
    </xf>
    <xf numFmtId="4" fontId="20" fillId="0" borderId="24" xfId="590" applyNumberFormat="1" applyFont="1" applyFill="1" applyBorder="1" applyAlignment="1">
      <alignment horizontal="right" wrapText="1"/>
    </xf>
    <xf numFmtId="184" fontId="20" fillId="44" borderId="23" xfId="616" applyNumberFormat="1" applyFont="1" applyFill="1" applyBorder="1" applyAlignment="1" applyProtection="1">
      <alignment horizontal="center"/>
    </xf>
    <xf numFmtId="4" fontId="20" fillId="44" borderId="16" xfId="590" applyNumberFormat="1" applyFont="1" applyFill="1" applyBorder="1" applyAlignment="1">
      <alignment horizontal="left" wrapText="1"/>
    </xf>
    <xf numFmtId="4" fontId="25" fillId="44" borderId="16" xfId="14138" applyNumberFormat="1" applyFont="1" applyFill="1" applyBorder="1" applyAlignment="1">
      <alignment horizontal="right" wrapText="1"/>
    </xf>
    <xf numFmtId="4" fontId="20" fillId="44" borderId="16" xfId="590" applyNumberFormat="1" applyFont="1" applyFill="1" applyBorder="1" applyAlignment="1">
      <alignment horizontal="center" wrapText="1"/>
    </xf>
    <xf numFmtId="4" fontId="25" fillId="44" borderId="16" xfId="590" applyNumberFormat="1" applyFont="1" applyFill="1" applyBorder="1" applyAlignment="1">
      <alignment wrapText="1"/>
    </xf>
    <xf numFmtId="4" fontId="20" fillId="44" borderId="24" xfId="590" applyNumberFormat="1" applyFont="1" applyFill="1" applyBorder="1" applyAlignment="1">
      <alignment horizontal="right" wrapText="1"/>
    </xf>
    <xf numFmtId="4" fontId="25" fillId="44" borderId="23" xfId="590" applyNumberFormat="1" applyFont="1" applyFill="1" applyBorder="1" applyAlignment="1">
      <alignment horizontal="center" wrapText="1"/>
    </xf>
    <xf numFmtId="4" fontId="25" fillId="44" borderId="16" xfId="590" applyNumberFormat="1" applyFont="1" applyFill="1" applyBorder="1" applyAlignment="1">
      <alignment horizontal="left" wrapText="1"/>
    </xf>
    <xf numFmtId="4" fontId="25" fillId="44" borderId="16" xfId="590" applyNumberFormat="1" applyFont="1" applyFill="1" applyBorder="1" applyAlignment="1">
      <alignment horizontal="center" wrapText="1"/>
    </xf>
    <xf numFmtId="4" fontId="25" fillId="0" borderId="16" xfId="14138" applyNumberFormat="1" applyFont="1" applyFill="1" applyBorder="1" applyAlignment="1">
      <alignment horizontal="right" vertical="center" wrapText="1"/>
    </xf>
    <xf numFmtId="4" fontId="20" fillId="44" borderId="16" xfId="3883" applyNumberFormat="1" applyFont="1" applyFill="1" applyBorder="1" applyAlignment="1">
      <alignment vertical="top" wrapText="1"/>
    </xf>
    <xf numFmtId="4" fontId="25" fillId="44" borderId="16" xfId="3883" applyNumberFormat="1" applyFont="1" applyFill="1" applyBorder="1" applyAlignment="1"/>
    <xf numFmtId="4" fontId="20" fillId="44" borderId="16" xfId="3883" applyNumberFormat="1" applyFont="1" applyFill="1" applyBorder="1" applyAlignment="1">
      <alignment horizontal="center"/>
    </xf>
    <xf numFmtId="4" fontId="20" fillId="44" borderId="24" xfId="3883" applyNumberFormat="1" applyFont="1" applyFill="1" applyBorder="1" applyAlignment="1"/>
    <xf numFmtId="4" fontId="25" fillId="44" borderId="23" xfId="3883" applyNumberFormat="1" applyFont="1" applyFill="1" applyBorder="1" applyAlignment="1">
      <alignment horizontal="center" vertical="top"/>
    </xf>
    <xf numFmtId="4" fontId="25" fillId="44" borderId="16" xfId="3883" applyNumberFormat="1" applyFont="1" applyFill="1" applyBorder="1" applyAlignment="1">
      <alignment vertical="top" wrapText="1"/>
    </xf>
    <xf numFmtId="4" fontId="25" fillId="44" borderId="16" xfId="6192" applyNumberFormat="1" applyFont="1" applyFill="1" applyBorder="1" applyAlignment="1">
      <alignment horizontal="center" vertical="center"/>
    </xf>
    <xf numFmtId="4" fontId="25" fillId="44" borderId="16" xfId="3883" applyNumberFormat="1" applyFont="1" applyFill="1" applyBorder="1" applyAlignment="1">
      <alignment wrapText="1"/>
    </xf>
    <xf numFmtId="4" fontId="25" fillId="44" borderId="16" xfId="3883" applyNumberFormat="1" applyFont="1" applyFill="1" applyBorder="1" applyAlignment="1">
      <alignment horizontal="center"/>
    </xf>
    <xf numFmtId="0" fontId="20" fillId="44" borderId="16" xfId="6192" applyFont="1" applyFill="1" applyBorder="1" applyAlignment="1">
      <alignment horizontal="left" vertical="center" wrapText="1"/>
    </xf>
    <xf numFmtId="4" fontId="25" fillId="44" borderId="16" xfId="6192" applyNumberFormat="1" applyFont="1" applyFill="1" applyBorder="1" applyAlignment="1">
      <alignment horizontal="right" vertical="center"/>
    </xf>
    <xf numFmtId="4" fontId="25" fillId="44" borderId="16" xfId="513" applyNumberFormat="1" applyFont="1" applyFill="1" applyBorder="1" applyAlignment="1">
      <alignment horizontal="right" vertical="center"/>
    </xf>
    <xf numFmtId="4" fontId="20" fillId="44" borderId="24" xfId="6192" applyNumberFormat="1" applyFont="1" applyFill="1" applyBorder="1" applyAlignment="1">
      <alignment horizontal="right" vertical="center"/>
    </xf>
    <xf numFmtId="4" fontId="25" fillId="44" borderId="23" xfId="616" applyNumberFormat="1" applyFont="1" applyFill="1" applyBorder="1" applyAlignment="1" applyProtection="1">
      <alignment horizontal="center" vertical="top"/>
    </xf>
    <xf numFmtId="0" fontId="25" fillId="44" borderId="16" xfId="6192" applyFont="1" applyFill="1" applyBorder="1" applyAlignment="1">
      <alignment horizontal="left" vertical="center" wrapText="1"/>
    </xf>
    <xf numFmtId="0" fontId="20" fillId="44" borderId="23" xfId="14139" applyFont="1" applyFill="1" applyBorder="1" applyAlignment="1">
      <alignment horizontal="center" vertical="center"/>
    </xf>
    <xf numFmtId="0" fontId="20" fillId="44" borderId="16" xfId="14139" applyFont="1" applyFill="1" applyBorder="1" applyAlignment="1">
      <alignment vertical="center" wrapText="1"/>
    </xf>
    <xf numFmtId="0" fontId="25" fillId="44" borderId="16" xfId="14139" applyFont="1" applyFill="1" applyBorder="1" applyAlignment="1">
      <alignment horizontal="center"/>
    </xf>
    <xf numFmtId="4" fontId="25" fillId="44" borderId="23" xfId="14139" applyNumberFormat="1" applyFont="1" applyFill="1" applyBorder="1" applyAlignment="1">
      <alignment horizontal="center" vertical="top"/>
    </xf>
    <xf numFmtId="0" fontId="25" fillId="44" borderId="16" xfId="14139" applyFont="1" applyFill="1" applyBorder="1" applyAlignment="1">
      <alignment vertical="center" wrapText="1"/>
    </xf>
    <xf numFmtId="4" fontId="51" fillId="44" borderId="16" xfId="590" applyNumberFormat="1" applyFont="1" applyFill="1" applyBorder="1" applyAlignment="1">
      <alignment horizontal="right" vertical="center" wrapText="1"/>
    </xf>
    <xf numFmtId="4" fontId="25" fillId="0" borderId="16" xfId="14138" applyNumberFormat="1" applyFont="1" applyFill="1" applyBorder="1" applyAlignment="1">
      <alignment horizontal="right" wrapText="1"/>
    </xf>
    <xf numFmtId="4" fontId="25" fillId="44" borderId="16" xfId="6171" applyNumberFormat="1" applyFont="1" applyFill="1" applyBorder="1" applyAlignment="1">
      <alignment horizontal="right" wrapText="1"/>
    </xf>
    <xf numFmtId="4" fontId="25" fillId="44" borderId="16" xfId="520" applyNumberFormat="1" applyFont="1" applyFill="1" applyBorder="1" applyAlignment="1" applyProtection="1">
      <alignment horizontal="right" wrapText="1"/>
    </xf>
    <xf numFmtId="4" fontId="25" fillId="44" borderId="16" xfId="14139" applyNumberFormat="1" applyFont="1" applyFill="1" applyBorder="1" applyAlignment="1">
      <alignment horizontal="right"/>
    </xf>
    <xf numFmtId="4" fontId="25" fillId="44" borderId="16" xfId="10311" applyNumberFormat="1" applyFont="1" applyFill="1" applyBorder="1" applyAlignment="1">
      <alignment horizontal="right" wrapText="1"/>
    </xf>
    <xf numFmtId="4" fontId="25" fillId="44" borderId="16" xfId="590" applyNumberFormat="1" applyFont="1" applyFill="1" applyBorder="1" applyAlignment="1">
      <alignment horizontal="left" vertical="center" wrapText="1"/>
    </xf>
    <xf numFmtId="4" fontId="25" fillId="44" borderId="16" xfId="10311" applyNumberFormat="1" applyFont="1" applyFill="1" applyBorder="1" applyAlignment="1">
      <alignment horizontal="right" vertical="center"/>
    </xf>
    <xf numFmtId="0" fontId="25" fillId="44" borderId="16" xfId="590" applyNumberFormat="1" applyFont="1" applyFill="1" applyBorder="1" applyAlignment="1">
      <alignment horizontal="left" vertical="center" wrapText="1"/>
    </xf>
    <xf numFmtId="4" fontId="51" fillId="44" borderId="16" xfId="590" applyNumberFormat="1" applyFont="1" applyFill="1" applyBorder="1" applyAlignment="1">
      <alignment vertical="center" wrapText="1"/>
    </xf>
    <xf numFmtId="4" fontId="25" fillId="44" borderId="16" xfId="590" applyNumberFormat="1" applyFont="1" applyFill="1" applyBorder="1" applyAlignment="1">
      <alignment horizontal="center" vertical="center"/>
    </xf>
    <xf numFmtId="4" fontId="20" fillId="0" borderId="51" xfId="590" applyNumberFormat="1" applyFont="1" applyFill="1" applyBorder="1" applyAlignment="1">
      <alignment horizontal="center" wrapText="1"/>
    </xf>
    <xf numFmtId="4" fontId="20" fillId="0" borderId="16" xfId="590" applyNumberFormat="1" applyFont="1" applyFill="1" applyBorder="1" applyAlignment="1">
      <alignment horizontal="left" wrapText="1"/>
    </xf>
    <xf numFmtId="4" fontId="20" fillId="0" borderId="16" xfId="590" applyNumberFormat="1" applyFont="1" applyFill="1" applyBorder="1" applyAlignment="1">
      <alignment horizontal="right" wrapText="1"/>
    </xf>
    <xf numFmtId="4" fontId="20" fillId="44" borderId="16" xfId="590" applyNumberFormat="1" applyFont="1" applyFill="1" applyBorder="1" applyAlignment="1">
      <alignment horizontal="center" vertical="center" wrapText="1"/>
    </xf>
    <xf numFmtId="4" fontId="25" fillId="44" borderId="16" xfId="508" applyNumberFormat="1" applyFont="1" applyFill="1" applyBorder="1" applyAlignment="1">
      <alignment horizontal="right" vertical="center" wrapText="1"/>
    </xf>
    <xf numFmtId="4" fontId="25" fillId="44" borderId="16" xfId="508" applyNumberFormat="1" applyFont="1" applyFill="1" applyBorder="1" applyAlignment="1">
      <alignment horizontal="center" vertical="center" wrapText="1"/>
    </xf>
    <xf numFmtId="4" fontId="25" fillId="44" borderId="16" xfId="3883" applyNumberFormat="1" applyFont="1" applyFill="1" applyBorder="1" applyAlignment="1">
      <alignment horizontal="center" vertical="center"/>
    </xf>
    <xf numFmtId="4" fontId="20" fillId="44" borderId="24" xfId="14139" applyNumberFormat="1" applyFont="1" applyFill="1" applyBorder="1" applyAlignment="1">
      <alignment horizontal="right" vertical="center"/>
    </xf>
    <xf numFmtId="4" fontId="25" fillId="44" borderId="16" xfId="14139" applyNumberFormat="1" applyFont="1" applyFill="1" applyBorder="1" applyAlignment="1">
      <alignment horizontal="center" vertical="center"/>
    </xf>
    <xf numFmtId="4" fontId="20" fillId="44" borderId="16" xfId="590" applyNumberFormat="1" applyFont="1" applyFill="1" applyBorder="1" applyAlignment="1">
      <alignment horizontal="right" wrapText="1"/>
    </xf>
    <xf numFmtId="4" fontId="25" fillId="0" borderId="16" xfId="0" applyNumberFormat="1" applyFont="1" applyFill="1" applyBorder="1" applyAlignment="1">
      <alignment vertical="top" wrapText="1"/>
    </xf>
    <xf numFmtId="4" fontId="20" fillId="0" borderId="24" xfId="0" applyNumberFormat="1" applyFont="1" applyFill="1" applyBorder="1" applyAlignment="1">
      <alignment horizontal="right"/>
    </xf>
    <xf numFmtId="4" fontId="25" fillId="44" borderId="0" xfId="14140" applyNumberFormat="1" applyFont="1" applyFill="1" applyBorder="1" applyAlignment="1">
      <alignment horizontal="left" vertical="center"/>
    </xf>
    <xf numFmtId="4" fontId="25" fillId="44" borderId="0" xfId="14140" applyNumberFormat="1" applyFont="1" applyFill="1" applyBorder="1" applyAlignment="1">
      <alignment vertical="center"/>
    </xf>
    <xf numFmtId="0" fontId="19" fillId="0" borderId="0" xfId="3883"/>
    <xf numFmtId="4" fontId="20" fillId="44" borderId="19" xfId="14140" applyNumberFormat="1" applyFont="1" applyFill="1" applyBorder="1" applyAlignment="1">
      <alignment horizontal="center" vertical="center"/>
    </xf>
    <xf numFmtId="4" fontId="20" fillId="44" borderId="44" xfId="14140" applyNumberFormat="1" applyFont="1" applyFill="1" applyBorder="1" applyAlignment="1">
      <alignment horizontal="center" vertical="center"/>
    </xf>
    <xf numFmtId="4" fontId="20" fillId="44" borderId="49" xfId="14140" applyNumberFormat="1" applyFont="1" applyFill="1" applyBorder="1" applyAlignment="1">
      <alignment horizontal="center" vertical="center"/>
    </xf>
    <xf numFmtId="4" fontId="20" fillId="44" borderId="25" xfId="14140" applyNumberFormat="1" applyFont="1" applyFill="1" applyBorder="1" applyAlignment="1">
      <alignment horizontal="center" vertical="center"/>
    </xf>
    <xf numFmtId="4" fontId="20" fillId="44" borderId="39" xfId="14140" applyNumberFormat="1" applyFont="1" applyFill="1" applyBorder="1" applyAlignment="1">
      <alignment horizontal="center" vertical="center"/>
    </xf>
    <xf numFmtId="4" fontId="20" fillId="44" borderId="58" xfId="14140" applyNumberFormat="1" applyFont="1" applyFill="1" applyBorder="1" applyAlignment="1">
      <alignment horizontal="left" vertical="center"/>
    </xf>
    <xf numFmtId="4" fontId="20" fillId="44" borderId="59" xfId="14140" applyNumberFormat="1" applyFont="1" applyFill="1" applyBorder="1" applyAlignment="1">
      <alignment horizontal="left" vertical="center"/>
    </xf>
    <xf numFmtId="4" fontId="25" fillId="44" borderId="40" xfId="14140" applyNumberFormat="1" applyFont="1" applyFill="1" applyBorder="1" applyAlignment="1">
      <alignment vertical="center"/>
    </xf>
    <xf numFmtId="1" fontId="20" fillId="44" borderId="23" xfId="14141" applyNumberFormat="1" applyFont="1" applyFill="1" applyBorder="1" applyAlignment="1">
      <alignment horizontal="center" vertical="center" wrapText="1"/>
    </xf>
    <xf numFmtId="4" fontId="20" fillId="44" borderId="50" xfId="12640" applyNumberFormat="1" applyFont="1" applyFill="1" applyBorder="1" applyAlignment="1">
      <alignment horizontal="left" vertical="center" wrapText="1"/>
    </xf>
    <xf numFmtId="4" fontId="20" fillId="44" borderId="51" xfId="12640" applyNumberFormat="1" applyFont="1" applyFill="1" applyBorder="1" applyAlignment="1">
      <alignment horizontal="left" vertical="center" wrapText="1"/>
    </xf>
    <xf numFmtId="4" fontId="25" fillId="44" borderId="24" xfId="14141" applyNumberFormat="1" applyFont="1" applyFill="1" applyBorder="1" applyAlignment="1">
      <alignment horizontal="right" vertical="center" wrapText="1"/>
    </xf>
    <xf numFmtId="4" fontId="20" fillId="44" borderId="0" xfId="14140" applyNumberFormat="1" applyFont="1" applyFill="1" applyBorder="1" applyAlignment="1">
      <alignment vertical="center"/>
    </xf>
    <xf numFmtId="4" fontId="25" fillId="44" borderId="0" xfId="14140" applyNumberFormat="1" applyFont="1" applyFill="1" applyBorder="1" applyAlignment="1">
      <alignment horizontal="right" vertical="center"/>
    </xf>
    <xf numFmtId="0" fontId="76" fillId="44" borderId="50" xfId="14142" applyFont="1" applyFill="1" applyBorder="1" applyAlignment="1">
      <alignment horizontal="left" vertical="center" wrapText="1"/>
    </xf>
    <xf numFmtId="0" fontId="76" fillId="44" borderId="51" xfId="14140" applyFont="1" applyFill="1" applyBorder="1" applyAlignment="1">
      <alignment horizontal="left" vertical="center" wrapText="1"/>
    </xf>
    <xf numFmtId="0" fontId="76" fillId="44" borderId="50" xfId="14140" applyFont="1" applyFill="1" applyBorder="1" applyAlignment="1">
      <alignment horizontal="left" vertical="center" wrapText="1"/>
    </xf>
    <xf numFmtId="2" fontId="71" fillId="44" borderId="23" xfId="14141" applyNumberFormat="1" applyFont="1" applyFill="1" applyBorder="1" applyAlignment="1">
      <alignment horizontal="center" vertical="center" wrapText="1"/>
    </xf>
    <xf numFmtId="0" fontId="71" fillId="44" borderId="60" xfId="14140" applyFont="1" applyFill="1" applyBorder="1" applyAlignment="1">
      <alignment horizontal="left" vertical="center" wrapText="1"/>
    </xf>
    <xf numFmtId="0" fontId="71" fillId="44" borderId="61" xfId="14140" applyFont="1" applyFill="1" applyBorder="1" applyAlignment="1">
      <alignment horizontal="left" vertical="center" wrapText="1"/>
    </xf>
    <xf numFmtId="4" fontId="20" fillId="44" borderId="21" xfId="14140" applyNumberFormat="1" applyFont="1" applyFill="1" applyBorder="1" applyAlignment="1">
      <alignment horizontal="center" vertical="center"/>
    </xf>
    <xf numFmtId="4" fontId="20" fillId="44" borderId="22" xfId="14140" applyNumberFormat="1" applyFont="1" applyFill="1" applyBorder="1" applyAlignment="1">
      <alignment horizontal="left" vertical="center" wrapText="1"/>
    </xf>
    <xf numFmtId="4" fontId="20" fillId="44" borderId="27" xfId="14140" applyNumberFormat="1" applyFont="1" applyFill="1" applyBorder="1" applyAlignment="1">
      <alignment horizontal="right" vertical="center"/>
    </xf>
    <xf numFmtId="4" fontId="25" fillId="44" borderId="0" xfId="14143" applyNumberFormat="1" applyFont="1" applyFill="1" applyBorder="1" applyAlignment="1">
      <alignment vertical="center"/>
    </xf>
    <xf numFmtId="4" fontId="25" fillId="44" borderId="0" xfId="14140" applyNumberFormat="1" applyFont="1" applyFill="1" applyBorder="1" applyAlignment="1">
      <alignment horizontal="center" vertical="center"/>
    </xf>
    <xf numFmtId="4" fontId="20" fillId="44" borderId="0" xfId="14140" applyNumberFormat="1" applyFont="1" applyFill="1" applyBorder="1" applyAlignment="1">
      <alignment horizontal="left" vertical="center"/>
    </xf>
    <xf numFmtId="10" fontId="25" fillId="44" borderId="0" xfId="14144" applyNumberFormat="1" applyFont="1" applyFill="1" applyBorder="1"/>
    <xf numFmtId="4" fontId="20" fillId="44" borderId="0" xfId="14140" applyNumberFormat="1" applyFont="1" applyFill="1" applyBorder="1" applyAlignment="1">
      <alignment horizontal="center" vertical="center"/>
    </xf>
    <xf numFmtId="4" fontId="25" fillId="44" borderId="0" xfId="14140" applyNumberFormat="1" applyFont="1" applyFill="1" applyBorder="1"/>
    <xf numFmtId="4" fontId="20" fillId="44" borderId="0" xfId="14140" applyNumberFormat="1" applyFont="1" applyFill="1" applyBorder="1" applyAlignment="1">
      <alignment horizontal="right" vertical="center"/>
    </xf>
    <xf numFmtId="4" fontId="106" fillId="44" borderId="21" xfId="14140" applyNumberFormat="1" applyFont="1" applyFill="1" applyBorder="1" applyAlignment="1">
      <alignment horizontal="center" vertical="center"/>
    </xf>
    <xf numFmtId="4" fontId="107" fillId="44" borderId="22" xfId="14140" applyNumberFormat="1" applyFont="1" applyFill="1" applyBorder="1" applyAlignment="1">
      <alignment horizontal="right"/>
    </xf>
    <xf numFmtId="4" fontId="106" fillId="44" borderId="27" xfId="14140" applyNumberFormat="1" applyFont="1" applyFill="1" applyBorder="1" applyAlignment="1">
      <alignment horizontal="right" vertical="center"/>
    </xf>
    <xf numFmtId="4" fontId="107" fillId="44" borderId="0" xfId="14140" applyNumberFormat="1" applyFont="1" applyFill="1" applyAlignment="1">
      <alignment horizontal="center" vertical="center"/>
    </xf>
    <xf numFmtId="4" fontId="107" fillId="44" borderId="0" xfId="14140" applyNumberFormat="1" applyFont="1" applyFill="1" applyAlignment="1">
      <alignment vertical="center" wrapText="1"/>
    </xf>
    <xf numFmtId="4" fontId="107" fillId="44" borderId="0" xfId="14140" applyNumberFormat="1" applyFont="1" applyFill="1" applyAlignment="1"/>
    <xf numFmtId="4" fontId="106" fillId="44" borderId="0" xfId="14140" applyNumberFormat="1" applyFont="1" applyFill="1" applyBorder="1" applyAlignment="1">
      <alignment vertical="center" wrapText="1"/>
    </xf>
    <xf numFmtId="10" fontId="106" fillId="44" borderId="0" xfId="14144" applyNumberFormat="1" applyFont="1" applyFill="1" applyBorder="1" applyAlignment="1"/>
    <xf numFmtId="4" fontId="107" fillId="44" borderId="0" xfId="14140" applyNumberFormat="1" applyFont="1" applyFill="1" applyAlignment="1">
      <alignment vertical="center"/>
    </xf>
    <xf numFmtId="4" fontId="106" fillId="44" borderId="22" xfId="14140" applyNumberFormat="1" applyFont="1" applyFill="1" applyBorder="1" applyAlignment="1">
      <alignment horizontal="left" vertical="center" wrapText="1"/>
    </xf>
    <xf numFmtId="184" fontId="20" fillId="0" borderId="0" xfId="616" applyNumberFormat="1" applyFont="1" applyFill="1" applyBorder="1" applyAlignment="1" applyProtection="1">
      <alignment horizontal="center" vertical="center" wrapText="1"/>
    </xf>
    <xf numFmtId="4" fontId="20" fillId="43" borderId="47" xfId="0" applyNumberFormat="1" applyFont="1" applyFill="1" applyBorder="1" applyAlignment="1">
      <alignment horizontal="center" vertical="top" wrapText="1"/>
    </xf>
    <xf numFmtId="0" fontId="76" fillId="0" borderId="16" xfId="6245" applyNumberFormat="1" applyFont="1" applyFill="1" applyBorder="1" applyAlignment="1">
      <alignment horizontal="center" vertical="top"/>
    </xf>
    <xf numFmtId="4" fontId="71" fillId="0" borderId="16" xfId="6245" applyNumberFormat="1" applyFont="1" applyFill="1" applyBorder="1" applyAlignment="1">
      <alignment horizontal="center" vertical="center"/>
    </xf>
    <xf numFmtId="49" fontId="76" fillId="0" borderId="16" xfId="6245" applyNumberFormat="1" applyFont="1" applyFill="1" applyBorder="1" applyAlignment="1">
      <alignment vertical="center" wrapText="1"/>
    </xf>
    <xf numFmtId="49" fontId="71" fillId="0" borderId="16" xfId="6245" applyNumberFormat="1" applyFont="1" applyFill="1" applyBorder="1" applyAlignment="1">
      <alignment horizontal="center" vertical="center"/>
    </xf>
    <xf numFmtId="49" fontId="108" fillId="0" borderId="16" xfId="6245" applyNumberFormat="1" applyFont="1" applyFill="1" applyBorder="1" applyAlignment="1">
      <alignment vertical="center" wrapText="1"/>
    </xf>
    <xf numFmtId="49" fontId="76" fillId="0" borderId="16" xfId="6245" applyNumberFormat="1" applyFont="1" applyFill="1" applyBorder="1" applyAlignment="1">
      <alignment vertical="top"/>
    </xf>
    <xf numFmtId="0" fontId="76" fillId="0" borderId="16" xfId="6245" applyNumberFormat="1" applyFont="1" applyFill="1" applyBorder="1" applyAlignment="1">
      <alignment horizontal="center" vertical="center"/>
    </xf>
    <xf numFmtId="4" fontId="107" fillId="0" borderId="0" xfId="14142" applyNumberFormat="1" applyFont="1" applyFill="1" applyAlignment="1"/>
    <xf numFmtId="4" fontId="107" fillId="0" borderId="0" xfId="14142" applyNumberFormat="1" applyFont="1" applyFill="1" applyAlignment="1">
      <alignment horizontal="center" vertical="top"/>
    </xf>
    <xf numFmtId="4" fontId="107" fillId="0" borderId="0" xfId="14142" applyNumberFormat="1" applyFont="1" applyFill="1" applyAlignment="1">
      <alignment horizontal="center" vertical="center" wrapText="1"/>
    </xf>
    <xf numFmtId="4" fontId="107" fillId="0" borderId="0" xfId="14142" applyNumberFormat="1" applyFont="1" applyFill="1" applyAlignment="1">
      <alignment vertical="top"/>
    </xf>
    <xf numFmtId="4" fontId="106" fillId="0" borderId="0" xfId="14142" applyNumberFormat="1" applyFont="1" applyFill="1" applyAlignment="1">
      <alignment horizontal="center" vertical="top"/>
    </xf>
    <xf numFmtId="4" fontId="107" fillId="0" borderId="0" xfId="14142" applyNumberFormat="1" applyFont="1" applyFill="1" applyAlignment="1">
      <alignment horizontal="left" vertical="top"/>
    </xf>
    <xf numFmtId="4" fontId="107" fillId="0" borderId="0" xfId="14142" applyNumberFormat="1" applyFont="1" applyFill="1" applyAlignment="1">
      <alignment horizontal="left" vertical="center"/>
    </xf>
    <xf numFmtId="4" fontId="25" fillId="0" borderId="0" xfId="510" applyNumberFormat="1" applyFont="1" applyFill="1" applyBorder="1" applyAlignment="1">
      <alignment vertical="center"/>
    </xf>
    <xf numFmtId="4" fontId="20" fillId="0" borderId="0" xfId="510" applyNumberFormat="1" applyFont="1" applyFill="1" applyBorder="1" applyAlignment="1">
      <alignment horizontal="left" vertical="top"/>
    </xf>
    <xf numFmtId="4" fontId="25" fillId="0" borderId="0" xfId="14142" applyNumberFormat="1" applyFont="1" applyFill="1" applyBorder="1" applyAlignment="1"/>
    <xf numFmtId="4" fontId="106" fillId="0" borderId="0" xfId="14142" applyNumberFormat="1" applyFont="1" applyFill="1" applyAlignment="1">
      <alignment horizontal="left" vertical="center"/>
    </xf>
    <xf numFmtId="4" fontId="20" fillId="0" borderId="0" xfId="14142" applyNumberFormat="1" applyFont="1" applyFill="1" applyBorder="1" applyAlignment="1">
      <alignment horizontal="left"/>
    </xf>
    <xf numFmtId="4" fontId="25" fillId="0" borderId="0" xfId="14142" applyNumberFormat="1" applyFont="1" applyFill="1" applyBorder="1" applyAlignment="1">
      <alignment horizontal="left"/>
    </xf>
    <xf numFmtId="4" fontId="25" fillId="0" borderId="0" xfId="14142" applyNumberFormat="1" applyFont="1" applyFill="1" applyBorder="1" applyAlignment="1">
      <alignment horizontal="center"/>
    </xf>
    <xf numFmtId="4" fontId="25" fillId="0" borderId="0" xfId="14142" applyNumberFormat="1" applyFont="1" applyFill="1" applyBorder="1"/>
    <xf numFmtId="4" fontId="106" fillId="0" borderId="0" xfId="14142" applyNumberFormat="1" applyFont="1" applyFill="1" applyAlignment="1"/>
    <xf numFmtId="4" fontId="20" fillId="0" borderId="19" xfId="14142" applyNumberFormat="1" applyFont="1" applyFill="1" applyBorder="1" applyAlignment="1">
      <alignment horizontal="center" vertical="center"/>
    </xf>
    <xf numFmtId="4" fontId="20" fillId="0" borderId="20" xfId="14142" applyNumberFormat="1" applyFont="1" applyFill="1" applyBorder="1" applyAlignment="1">
      <alignment horizontal="center" vertical="center" wrapText="1"/>
    </xf>
    <xf numFmtId="4" fontId="20" fillId="0" borderId="20" xfId="14142" applyNumberFormat="1" applyFont="1" applyFill="1" applyBorder="1" applyAlignment="1">
      <alignment horizontal="center" vertical="center"/>
    </xf>
    <xf numFmtId="4" fontId="20" fillId="0" borderId="25" xfId="14142" applyNumberFormat="1" applyFont="1" applyFill="1" applyBorder="1" applyAlignment="1">
      <alignment horizontal="center" vertical="center"/>
    </xf>
    <xf numFmtId="4" fontId="107" fillId="0" borderId="0" xfId="14142" applyNumberFormat="1" applyFont="1" applyFill="1" applyBorder="1" applyAlignment="1"/>
    <xf numFmtId="4" fontId="20" fillId="0" borderId="39" xfId="14142" applyNumberFormat="1" applyFont="1" applyFill="1" applyBorder="1" applyAlignment="1">
      <alignment horizontal="center" vertical="center"/>
    </xf>
    <xf numFmtId="4" fontId="76" fillId="0" borderId="26" xfId="14142" applyNumberFormat="1" applyFont="1" applyFill="1" applyBorder="1" applyAlignment="1">
      <alignment horizontal="center" vertical="center" wrapText="1"/>
    </xf>
    <xf numFmtId="4" fontId="25" fillId="0" borderId="26" xfId="14142" applyNumberFormat="1" applyFont="1" applyFill="1" applyBorder="1" applyAlignment="1">
      <alignment horizontal="center" vertical="center"/>
    </xf>
    <xf numFmtId="4" fontId="20" fillId="0" borderId="26" xfId="14142" applyNumberFormat="1" applyFont="1" applyFill="1" applyBorder="1" applyAlignment="1">
      <alignment horizontal="center" vertical="center"/>
    </xf>
    <xf numFmtId="4" fontId="25" fillId="0" borderId="26" xfId="14142" applyNumberFormat="1" applyFont="1" applyFill="1" applyBorder="1" applyAlignment="1"/>
    <xf numFmtId="4" fontId="20" fillId="0" borderId="40" xfId="14142" applyNumberFormat="1" applyFont="1" applyFill="1" applyBorder="1" applyAlignment="1"/>
    <xf numFmtId="4" fontId="76" fillId="43" borderId="26" xfId="14142" applyNumberFormat="1" applyFont="1" applyFill="1" applyBorder="1" applyAlignment="1">
      <alignment horizontal="center" vertical="center" wrapText="1"/>
    </xf>
    <xf numFmtId="4" fontId="20" fillId="0" borderId="26" xfId="14142" applyNumberFormat="1" applyFont="1" applyFill="1" applyBorder="1" applyAlignment="1">
      <alignment horizontal="center" vertical="center" wrapText="1"/>
    </xf>
    <xf numFmtId="4" fontId="48" fillId="0" borderId="23" xfId="2324" applyNumberFormat="1" applyFont="1" applyBorder="1" applyAlignment="1">
      <alignment horizontal="center" vertical="center"/>
    </xf>
    <xf numFmtId="0" fontId="48" fillId="44" borderId="16" xfId="14109" applyFont="1" applyFill="1" applyBorder="1" applyAlignment="1">
      <alignment horizontal="left" vertical="center" wrapText="1"/>
    </xf>
    <xf numFmtId="4" fontId="25" fillId="0" borderId="16" xfId="14142" applyNumberFormat="1" applyFont="1" applyFill="1" applyBorder="1" applyAlignment="1"/>
    <xf numFmtId="4" fontId="46" fillId="44" borderId="16" xfId="2243" applyNumberFormat="1" applyFont="1" applyFill="1" applyBorder="1" applyAlignment="1">
      <alignment horizontal="center" vertical="center"/>
    </xf>
    <xf numFmtId="4" fontId="110" fillId="44" borderId="16" xfId="14109" applyNumberFormat="1" applyFont="1" applyFill="1" applyBorder="1" applyAlignment="1" applyProtection="1">
      <alignment horizontal="right" wrapText="1"/>
    </xf>
    <xf numFmtId="4" fontId="46" fillId="0" borderId="23" xfId="2324" applyNumberFormat="1" applyFont="1" applyBorder="1" applyAlignment="1">
      <alignment horizontal="center" vertical="center"/>
    </xf>
    <xf numFmtId="0" fontId="46" fillId="44" borderId="16" xfId="12641" applyFont="1" applyFill="1" applyBorder="1" applyAlignment="1">
      <alignment horizontal="left" vertical="top" wrapText="1"/>
    </xf>
    <xf numFmtId="4" fontId="46" fillId="44" borderId="16" xfId="590" applyNumberFormat="1" applyFont="1" applyFill="1" applyBorder="1" applyAlignment="1">
      <alignment horizontal="center"/>
    </xf>
    <xf numFmtId="4" fontId="111" fillId="44" borderId="16" xfId="14256" applyNumberFormat="1" applyFont="1" applyFill="1" applyBorder="1" applyAlignment="1" applyProtection="1">
      <alignment horizontal="right"/>
    </xf>
    <xf numFmtId="4" fontId="25" fillId="44" borderId="16" xfId="14257" applyNumberFormat="1" applyFont="1" applyFill="1" applyBorder="1" applyAlignment="1"/>
    <xf numFmtId="0" fontId="46" fillId="44" borderId="16" xfId="2324" applyFont="1" applyFill="1" applyBorder="1" applyAlignment="1">
      <alignment horizontal="left" vertical="center" wrapText="1"/>
    </xf>
    <xf numFmtId="4" fontId="46" fillId="44" borderId="16" xfId="2243" applyNumberFormat="1" applyFont="1" applyFill="1" applyBorder="1" applyAlignment="1">
      <alignment horizontal="center"/>
    </xf>
    <xf numFmtId="4" fontId="25" fillId="44" borderId="16" xfId="14257" applyNumberFormat="1" applyFont="1" applyFill="1" applyBorder="1" applyAlignment="1">
      <alignment horizontal="right"/>
    </xf>
    <xf numFmtId="4" fontId="20" fillId="44" borderId="24" xfId="14257" applyNumberFormat="1" applyFont="1" applyFill="1" applyBorder="1" applyAlignment="1"/>
    <xf numFmtId="0" fontId="46" fillId="44" borderId="16" xfId="11420" applyFont="1" applyFill="1" applyBorder="1" applyAlignment="1">
      <alignment wrapText="1"/>
    </xf>
    <xf numFmtId="0" fontId="46" fillId="44" borderId="16" xfId="2769" applyFont="1" applyFill="1" applyBorder="1" applyAlignment="1">
      <alignment horizontal="center" wrapText="1"/>
    </xf>
    <xf numFmtId="39" fontId="112" fillId="44" borderId="16" xfId="14258" applyNumberFormat="1" applyFont="1" applyFill="1" applyBorder="1" applyAlignment="1">
      <alignment horizontal="center" vertical="center" wrapText="1"/>
    </xf>
    <xf numFmtId="0" fontId="113" fillId="44" borderId="16" xfId="14257" applyFont="1" applyFill="1" applyBorder="1" applyAlignment="1">
      <alignment horizontal="center"/>
    </xf>
    <xf numFmtId="4" fontId="46" fillId="44" borderId="16" xfId="2942" applyNumberFormat="1" applyFont="1" applyFill="1" applyBorder="1" applyAlignment="1">
      <alignment horizontal="center"/>
    </xf>
    <xf numFmtId="0" fontId="46" fillId="44" borderId="16" xfId="2942" applyFont="1" applyFill="1" applyBorder="1" applyAlignment="1">
      <alignment horizontal="left" vertical="top" wrapText="1"/>
    </xf>
    <xf numFmtId="4" fontId="25" fillId="44" borderId="16" xfId="14257" applyNumberFormat="1" applyFont="1" applyFill="1" applyBorder="1" applyAlignment="1">
      <alignment horizontal="left" vertical="top" wrapText="1"/>
    </xf>
    <xf numFmtId="4" fontId="25" fillId="44" borderId="16" xfId="14257" applyNumberFormat="1" applyFont="1" applyFill="1" applyBorder="1" applyAlignment="1">
      <alignment horizontal="center"/>
    </xf>
    <xf numFmtId="4" fontId="46" fillId="0" borderId="51" xfId="2324" applyNumberFormat="1" applyFont="1" applyBorder="1" applyAlignment="1">
      <alignment horizontal="center" vertical="center"/>
    </xf>
    <xf numFmtId="0" fontId="114" fillId="44" borderId="16" xfId="14257" applyFont="1" applyFill="1" applyBorder="1" applyAlignment="1">
      <alignment horizontal="left" wrapText="1"/>
    </xf>
    <xf numFmtId="4" fontId="111" fillId="44" borderId="16" xfId="14257" applyNumberFormat="1" applyFont="1" applyFill="1" applyBorder="1" applyAlignment="1">
      <alignment horizontal="right"/>
    </xf>
    <xf numFmtId="4" fontId="46" fillId="44" borderId="16" xfId="2196" applyNumberFormat="1" applyFont="1" applyFill="1" applyBorder="1" applyAlignment="1">
      <alignment horizontal="center" wrapText="1"/>
    </xf>
    <xf numFmtId="2" fontId="113" fillId="0" borderId="16" xfId="14257" applyNumberFormat="1" applyFont="1" applyBorder="1" applyAlignment="1">
      <alignment horizontal="center" vertical="center"/>
    </xf>
    <xf numFmtId="0" fontId="113" fillId="0" borderId="16" xfId="14257" applyFont="1" applyBorder="1" applyAlignment="1">
      <alignment wrapText="1"/>
    </xf>
    <xf numFmtId="0" fontId="113" fillId="0" borderId="16" xfId="14257" applyFont="1" applyBorder="1" applyAlignment="1">
      <alignment horizontal="center" vertical="center"/>
    </xf>
    <xf numFmtId="2" fontId="48" fillId="44" borderId="16" xfId="14257" applyNumberFormat="1" applyFont="1" applyFill="1" applyBorder="1" applyAlignment="1">
      <alignment horizontal="center" vertical="center" wrapText="1"/>
    </xf>
    <xf numFmtId="0" fontId="46" fillId="0" borderId="16" xfId="2769" applyFont="1" applyBorder="1" applyAlignment="1">
      <alignment horizontal="center" vertical="center" wrapText="1"/>
    </xf>
    <xf numFmtId="2" fontId="46" fillId="44" borderId="23" xfId="11420" applyNumberFormat="1" applyFont="1" applyFill="1" applyBorder="1" applyAlignment="1">
      <alignment horizontal="center" vertical="center"/>
    </xf>
    <xf numFmtId="0" fontId="46" fillId="44" borderId="16" xfId="11420" applyFont="1" applyFill="1" applyBorder="1" applyAlignment="1">
      <alignment vertical="center" wrapText="1"/>
    </xf>
    <xf numFmtId="4" fontId="25" fillId="44" borderId="16" xfId="14142" applyNumberFormat="1" applyFont="1" applyFill="1" applyBorder="1" applyAlignment="1"/>
    <xf numFmtId="0" fontId="46" fillId="44" borderId="16" xfId="2769" applyFont="1" applyFill="1" applyBorder="1" applyAlignment="1">
      <alignment horizontal="center" vertical="center" wrapText="1"/>
    </xf>
    <xf numFmtId="4" fontId="20" fillId="44" borderId="40" xfId="14142" applyNumberFormat="1" applyFont="1" applyFill="1" applyBorder="1" applyAlignment="1"/>
    <xf numFmtId="4" fontId="20" fillId="0" borderId="41" xfId="14142" applyNumberFormat="1" applyFont="1" applyFill="1" applyBorder="1" applyAlignment="1">
      <alignment horizontal="center"/>
    </xf>
    <xf numFmtId="4" fontId="20" fillId="0" borderId="30" xfId="14142" applyNumberFormat="1" applyFont="1" applyFill="1" applyBorder="1" applyAlignment="1">
      <alignment horizontal="center" vertical="center" wrapText="1"/>
    </xf>
    <xf numFmtId="4" fontId="25" fillId="0" borderId="30" xfId="14142" applyNumberFormat="1" applyFont="1" applyFill="1" applyBorder="1" applyAlignment="1">
      <alignment horizontal="right"/>
    </xf>
    <xf numFmtId="4" fontId="72" fillId="0" borderId="55" xfId="14257" applyNumberFormat="1" applyFont="1" applyFill="1" applyBorder="1" applyAlignment="1">
      <alignment horizontal="center" vertical="center"/>
    </xf>
    <xf numFmtId="4" fontId="20" fillId="0" borderId="30" xfId="14142" applyNumberFormat="1" applyFont="1" applyFill="1" applyBorder="1" applyAlignment="1">
      <alignment horizontal="right"/>
    </xf>
    <xf numFmtId="4" fontId="20" fillId="0" borderId="62" xfId="14142" applyNumberFormat="1" applyFont="1" applyFill="1" applyBorder="1" applyAlignment="1">
      <alignment horizontal="right"/>
    </xf>
    <xf numFmtId="4" fontId="106" fillId="0" borderId="0" xfId="14142" applyNumberFormat="1" applyFont="1" applyFill="1" applyBorder="1" applyAlignment="1">
      <alignment vertical="top"/>
    </xf>
    <xf numFmtId="4" fontId="20" fillId="60" borderId="21" xfId="14142" applyNumberFormat="1" applyFont="1" applyFill="1" applyBorder="1" applyAlignment="1">
      <alignment horizontal="center"/>
    </xf>
    <xf numFmtId="4" fontId="20" fillId="60" borderId="22" xfId="14142" applyNumberFormat="1" applyFont="1" applyFill="1" applyBorder="1" applyAlignment="1">
      <alignment horizontal="left" wrapText="1"/>
    </xf>
    <xf numFmtId="4" fontId="25" fillId="60" borderId="22" xfId="14142" applyNumberFormat="1" applyFont="1" applyFill="1" applyBorder="1" applyAlignment="1">
      <alignment horizontal="right"/>
    </xf>
    <xf numFmtId="4" fontId="20" fillId="60" borderId="22" xfId="14142" applyNumberFormat="1" applyFont="1" applyFill="1" applyBorder="1" applyAlignment="1">
      <alignment horizontal="right"/>
    </xf>
    <xf numFmtId="4" fontId="20" fillId="60" borderId="27" xfId="14142" applyNumberFormat="1" applyFont="1" applyFill="1" applyBorder="1" applyAlignment="1">
      <alignment horizontal="right"/>
    </xf>
    <xf numFmtId="4" fontId="107" fillId="0" borderId="0" xfId="14259" applyNumberFormat="1" applyFont="1" applyFill="1" applyAlignment="1"/>
    <xf numFmtId="4" fontId="107" fillId="0" borderId="0" xfId="14142" applyNumberFormat="1" applyFont="1" applyFill="1" applyBorder="1" applyAlignment="1">
      <alignment horizontal="center"/>
    </xf>
    <xf numFmtId="4" fontId="107" fillId="0" borderId="0" xfId="14142" applyNumberFormat="1" applyFont="1" applyFill="1" applyBorder="1" applyAlignment="1">
      <alignment wrapText="1"/>
    </xf>
    <xf numFmtId="4" fontId="106" fillId="0" borderId="0" xfId="14142" applyNumberFormat="1" applyFont="1" applyFill="1" applyBorder="1" applyAlignment="1"/>
    <xf numFmtId="4" fontId="107" fillId="0" borderId="0" xfId="14257" applyNumberFormat="1" applyFont="1" applyFill="1" applyBorder="1" applyAlignment="1">
      <alignment horizontal="center"/>
    </xf>
    <xf numFmtId="4" fontId="106" fillId="0" borderId="0" xfId="14257" applyNumberFormat="1" applyFont="1" applyFill="1" applyBorder="1" applyAlignment="1">
      <alignment wrapText="1"/>
    </xf>
    <xf numFmtId="4" fontId="107" fillId="0" borderId="0" xfId="14257" applyNumberFormat="1" applyFont="1" applyFill="1" applyBorder="1" applyAlignment="1"/>
    <xf numFmtId="4" fontId="106" fillId="0" borderId="0" xfId="14257" applyNumberFormat="1" applyFont="1" applyFill="1" applyBorder="1" applyAlignment="1"/>
    <xf numFmtId="4" fontId="107" fillId="0" borderId="0" xfId="14257" applyNumberFormat="1" applyFont="1" applyFill="1" applyBorder="1" applyAlignment="1">
      <alignment wrapText="1"/>
    </xf>
    <xf numFmtId="10" fontId="107" fillId="0" borderId="0" xfId="14144" applyNumberFormat="1" applyFont="1" applyFill="1" applyBorder="1" applyAlignment="1"/>
    <xf numFmtId="4" fontId="106" fillId="0" borderId="0" xfId="14257" applyNumberFormat="1" applyFont="1" applyFill="1" applyBorder="1" applyAlignment="1">
      <alignment horizontal="right" wrapText="1"/>
    </xf>
    <xf numFmtId="4" fontId="106" fillId="0" borderId="0" xfId="14257" applyNumberFormat="1" applyFont="1" applyFill="1" applyBorder="1" applyAlignment="1">
      <alignment horizontal="right"/>
    </xf>
    <xf numFmtId="4" fontId="106" fillId="0" borderId="0" xfId="14257" applyNumberFormat="1" applyFont="1" applyFill="1" applyBorder="1" applyAlignment="1">
      <alignment horizontal="center"/>
    </xf>
    <xf numFmtId="4" fontId="106" fillId="0" borderId="0" xfId="14257" applyNumberFormat="1" applyFont="1" applyFill="1" applyBorder="1" applyAlignment="1">
      <alignment horizontal="left" wrapText="1"/>
    </xf>
    <xf numFmtId="4" fontId="107" fillId="0" borderId="0" xfId="14257" applyNumberFormat="1" applyFont="1" applyFill="1" applyBorder="1" applyAlignment="1">
      <alignment horizontal="right"/>
    </xf>
    <xf numFmtId="4" fontId="106" fillId="0" borderId="21" xfId="14257" applyNumberFormat="1" applyFont="1" applyFill="1" applyBorder="1" applyAlignment="1">
      <alignment horizontal="center"/>
    </xf>
    <xf numFmtId="4" fontId="20" fillId="0" borderId="22" xfId="14257" applyNumberFormat="1" applyFont="1" applyFill="1" applyBorder="1" applyAlignment="1">
      <alignment horizontal="left" wrapText="1"/>
    </xf>
    <xf numFmtId="4" fontId="107" fillId="0" borderId="22" xfId="14257" applyNumberFormat="1" applyFont="1" applyFill="1" applyBorder="1" applyAlignment="1">
      <alignment horizontal="right"/>
    </xf>
    <xf numFmtId="4" fontId="106" fillId="0" borderId="22" xfId="14257" applyNumberFormat="1" applyFont="1" applyFill="1" applyBorder="1" applyAlignment="1">
      <alignment horizontal="right"/>
    </xf>
    <xf numFmtId="4" fontId="106" fillId="0" borderId="27" xfId="14257" applyNumberFormat="1" applyFont="1" applyFill="1" applyBorder="1" applyAlignment="1">
      <alignment horizontal="right"/>
    </xf>
    <xf numFmtId="4" fontId="107" fillId="0" borderId="0" xfId="14257" applyNumberFormat="1" applyFont="1" applyFill="1" applyAlignment="1">
      <alignment horizontal="center"/>
    </xf>
    <xf numFmtId="4" fontId="107" fillId="0" borderId="0" xfId="14257" applyNumberFormat="1" applyFont="1" applyFill="1" applyAlignment="1">
      <alignment wrapText="1"/>
    </xf>
    <xf numFmtId="4" fontId="107" fillId="0" borderId="0" xfId="14257" applyNumberFormat="1" applyFont="1" applyFill="1" applyAlignment="1"/>
    <xf numFmtId="4" fontId="106" fillId="0" borderId="0" xfId="14257" applyNumberFormat="1" applyFont="1" applyFill="1" applyAlignment="1"/>
    <xf numFmtId="10" fontId="106" fillId="0" borderId="0" xfId="14144" applyNumberFormat="1" applyFont="1" applyFill="1" applyBorder="1" applyAlignment="1"/>
    <xf numFmtId="4" fontId="106" fillId="0" borderId="22" xfId="14257" applyNumberFormat="1" applyFont="1" applyFill="1" applyBorder="1" applyAlignment="1">
      <alignment horizontal="left" wrapText="1"/>
    </xf>
    <xf numFmtId="4" fontId="107" fillId="0" borderId="0" xfId="14142" applyNumberFormat="1" applyFont="1" applyFill="1" applyAlignment="1">
      <alignment horizontal="center"/>
    </xf>
    <xf numFmtId="4" fontId="107" fillId="0" borderId="0" xfId="14142" applyNumberFormat="1" applyFont="1" applyFill="1" applyAlignment="1">
      <alignment wrapText="1"/>
    </xf>
    <xf numFmtId="4" fontId="107" fillId="44" borderId="0" xfId="14142" applyNumberFormat="1" applyFont="1" applyFill="1" applyAlignment="1">
      <alignment vertical="top"/>
    </xf>
    <xf numFmtId="4" fontId="107" fillId="44" borderId="0" xfId="14142" applyNumberFormat="1" applyFont="1" applyFill="1" applyAlignment="1">
      <alignment horizontal="center" vertical="top"/>
    </xf>
    <xf numFmtId="4" fontId="25" fillId="44" borderId="0" xfId="510" applyNumberFormat="1" applyFont="1" applyFill="1" applyBorder="1" applyAlignment="1">
      <alignment vertical="center"/>
    </xf>
    <xf numFmtId="4" fontId="20" fillId="44" borderId="0" xfId="510" applyNumberFormat="1" applyFont="1" applyFill="1" applyBorder="1" applyAlignment="1">
      <alignment horizontal="left" vertical="top"/>
    </xf>
    <xf numFmtId="4" fontId="20" fillId="0" borderId="0" xfId="510" applyNumberFormat="1" applyFont="1" applyFill="1" applyBorder="1" applyAlignment="1">
      <alignment horizontal="left" vertical="center"/>
    </xf>
    <xf numFmtId="4" fontId="20" fillId="44" borderId="0" xfId="615" applyNumberFormat="1" applyFont="1" applyFill="1" applyBorder="1" applyAlignment="1">
      <alignment horizontal="left" vertical="center"/>
    </xf>
    <xf numFmtId="4" fontId="25" fillId="44" borderId="0" xfId="14142" applyNumberFormat="1" applyFont="1" applyFill="1" applyBorder="1" applyAlignment="1">
      <alignment horizontal="center"/>
    </xf>
    <xf numFmtId="4" fontId="25" fillId="44" borderId="0" xfId="14142" applyNumberFormat="1" applyFont="1" applyFill="1" applyBorder="1"/>
    <xf numFmtId="4" fontId="20" fillId="44" borderId="20" xfId="14142" applyNumberFormat="1" applyFont="1" applyFill="1" applyBorder="1" applyAlignment="1">
      <alignment horizontal="center" vertical="center"/>
    </xf>
    <xf numFmtId="4" fontId="25" fillId="44" borderId="26" xfId="14142" applyNumberFormat="1" applyFont="1" applyFill="1" applyBorder="1" applyAlignment="1">
      <alignment horizontal="center" vertical="center"/>
    </xf>
    <xf numFmtId="4" fontId="20" fillId="44" borderId="26" xfId="14142" applyNumberFormat="1" applyFont="1" applyFill="1" applyBorder="1" applyAlignment="1">
      <alignment horizontal="center" vertical="center"/>
    </xf>
    <xf numFmtId="4" fontId="25" fillId="44" borderId="26" xfId="14142" applyNumberFormat="1" applyFont="1" applyFill="1" applyBorder="1" applyAlignment="1"/>
    <xf numFmtId="4" fontId="114" fillId="0" borderId="30" xfId="14257" applyNumberFormat="1" applyFont="1" applyFill="1" applyBorder="1" applyAlignment="1">
      <alignment horizontal="center" vertical="center"/>
    </xf>
    <xf numFmtId="0" fontId="48" fillId="44" borderId="26" xfId="14109" applyFont="1" applyFill="1" applyBorder="1" applyAlignment="1">
      <alignment horizontal="left" wrapText="1"/>
    </xf>
    <xf numFmtId="4" fontId="46" fillId="0" borderId="23" xfId="2324" applyNumberFormat="1" applyFont="1" applyFill="1" applyBorder="1" applyAlignment="1">
      <alignment horizontal="center" vertical="center"/>
    </xf>
    <xf numFmtId="0" fontId="46" fillId="44" borderId="16" xfId="2942" applyFont="1" applyFill="1" applyBorder="1" applyAlignment="1">
      <alignment vertical="top" wrapText="1"/>
    </xf>
    <xf numFmtId="4" fontId="46" fillId="44" borderId="16" xfId="2942" applyNumberFormat="1" applyFont="1" applyFill="1" applyBorder="1" applyAlignment="1">
      <alignment horizontal="center" vertical="center"/>
    </xf>
    <xf numFmtId="4" fontId="110" fillId="44" borderId="16" xfId="11420" applyNumberFormat="1" applyFont="1" applyFill="1" applyBorder="1" applyAlignment="1">
      <alignment horizontal="right"/>
    </xf>
    <xf numFmtId="2" fontId="46" fillId="44" borderId="16" xfId="11420" applyNumberFormat="1" applyFont="1" applyFill="1" applyBorder="1" applyAlignment="1">
      <alignment horizontal="center" vertical="center"/>
    </xf>
    <xf numFmtId="0" fontId="48" fillId="44" borderId="16" xfId="14109" applyFont="1" applyFill="1" applyBorder="1" applyAlignment="1">
      <alignment horizontal="left" wrapText="1"/>
    </xf>
    <xf numFmtId="2" fontId="46" fillId="44" borderId="51" xfId="11420" applyNumberFormat="1" applyFont="1" applyFill="1" applyBorder="1" applyAlignment="1">
      <alignment horizontal="center" vertical="center"/>
    </xf>
    <xf numFmtId="0" fontId="46" fillId="44" borderId="50" xfId="2769" applyFont="1" applyFill="1" applyBorder="1" applyAlignment="1">
      <alignment horizontal="center" vertical="center" wrapText="1"/>
    </xf>
    <xf numFmtId="4" fontId="48" fillId="44" borderId="51" xfId="11420" applyNumberFormat="1" applyFont="1" applyFill="1" applyBorder="1" applyAlignment="1">
      <alignment horizontal="center" vertical="center"/>
    </xf>
    <xf numFmtId="0" fontId="48" fillId="44" borderId="16" xfId="14257" applyFont="1" applyFill="1" applyBorder="1" applyAlignment="1">
      <alignment horizontal="left" wrapText="1"/>
    </xf>
    <xf numFmtId="4" fontId="46" fillId="44" borderId="51" xfId="11420" applyNumberFormat="1" applyFont="1" applyFill="1" applyBorder="1" applyAlignment="1">
      <alignment horizontal="center" vertical="center"/>
    </xf>
    <xf numFmtId="39" fontId="46" fillId="44" borderId="16" xfId="14260" applyNumberFormat="1" applyFont="1" applyFill="1" applyBorder="1" applyAlignment="1">
      <alignment horizontal="left" vertical="center" wrapText="1"/>
    </xf>
    <xf numFmtId="0" fontId="46" fillId="44" borderId="16" xfId="4162" applyFont="1" applyFill="1" applyBorder="1" applyAlignment="1">
      <alignment horizontal="center" vertical="center" wrapText="1"/>
    </xf>
    <xf numFmtId="4" fontId="46" fillId="0" borderId="51" xfId="11420" applyNumberFormat="1" applyFont="1" applyBorder="1" applyAlignment="1">
      <alignment horizontal="center" vertical="center"/>
    </xf>
    <xf numFmtId="0" fontId="72" fillId="44" borderId="16" xfId="11420" applyFont="1" applyFill="1" applyBorder="1" applyAlignment="1">
      <alignment wrapText="1"/>
    </xf>
    <xf numFmtId="2" fontId="48" fillId="44" borderId="23" xfId="14257" applyNumberFormat="1" applyFont="1" applyFill="1" applyBorder="1" applyAlignment="1">
      <alignment horizontal="center" vertical="center"/>
    </xf>
    <xf numFmtId="0" fontId="46" fillId="44" borderId="50" xfId="14109" applyFont="1" applyFill="1" applyBorder="1" applyAlignment="1">
      <alignment horizontal="center" vertical="center"/>
    </xf>
    <xf numFmtId="4" fontId="110" fillId="44" borderId="16" xfId="14261" applyNumberFormat="1" applyFont="1" applyFill="1" applyBorder="1" applyAlignment="1">
      <alignment horizontal="right"/>
    </xf>
    <xf numFmtId="4" fontId="110" fillId="44" borderId="16" xfId="14257" applyNumberFormat="1" applyFont="1" applyFill="1" applyBorder="1" applyAlignment="1">
      <alignment horizontal="right"/>
    </xf>
    <xf numFmtId="4" fontId="48" fillId="0" borderId="51" xfId="11420" applyNumberFormat="1" applyFont="1" applyBorder="1" applyAlignment="1">
      <alignment horizontal="center" vertical="center"/>
    </xf>
    <xf numFmtId="0" fontId="48" fillId="44" borderId="16" xfId="11420" applyFont="1" applyFill="1" applyBorder="1" applyAlignment="1">
      <alignment wrapText="1"/>
    </xf>
    <xf numFmtId="4" fontId="115" fillId="44" borderId="16" xfId="14109" applyNumberFormat="1" applyFont="1" applyFill="1" applyBorder="1" applyAlignment="1" applyProtection="1">
      <alignment horizontal="right" wrapText="1"/>
    </xf>
    <xf numFmtId="4" fontId="107" fillId="44" borderId="0" xfId="14142" applyNumberFormat="1" applyFont="1" applyFill="1" applyBorder="1" applyAlignment="1"/>
    <xf numFmtId="4" fontId="107" fillId="44" borderId="0" xfId="14257" applyNumberFormat="1" applyFont="1" applyFill="1" applyBorder="1" applyAlignment="1"/>
    <xf numFmtId="10" fontId="107" fillId="44" borderId="0" xfId="14144" applyNumberFormat="1" applyFont="1" applyFill="1" applyBorder="1" applyAlignment="1"/>
    <xf numFmtId="4" fontId="106" fillId="44" borderId="0" xfId="14257" applyNumberFormat="1" applyFont="1" applyFill="1" applyBorder="1" applyAlignment="1">
      <alignment horizontal="right"/>
    </xf>
    <xf numFmtId="4" fontId="107" fillId="44" borderId="0" xfId="14257" applyNumberFormat="1" applyFont="1" applyFill="1" applyBorder="1" applyAlignment="1">
      <alignment horizontal="right"/>
    </xf>
    <xf numFmtId="4" fontId="107" fillId="44" borderId="22" xfId="14257" applyNumberFormat="1" applyFont="1" applyFill="1" applyBorder="1" applyAlignment="1">
      <alignment horizontal="right"/>
    </xf>
    <xf numFmtId="4" fontId="106" fillId="44" borderId="22" xfId="14257" applyNumberFormat="1" applyFont="1" applyFill="1" applyBorder="1" applyAlignment="1">
      <alignment horizontal="right"/>
    </xf>
    <xf numFmtId="4" fontId="107" fillId="44" borderId="0" xfId="14257" applyNumberFormat="1" applyFont="1" applyFill="1" applyAlignment="1"/>
    <xf numFmtId="4" fontId="106" fillId="44" borderId="0" xfId="14257" applyNumberFormat="1" applyFont="1" applyFill="1" applyBorder="1" applyAlignment="1"/>
    <xf numFmtId="4" fontId="107" fillId="44" borderId="0" xfId="14142" applyNumberFormat="1" applyFont="1" applyFill="1" applyAlignment="1"/>
    <xf numFmtId="2" fontId="113" fillId="0" borderId="16" xfId="14262" applyNumberFormat="1" applyFont="1" applyBorder="1" applyAlignment="1">
      <alignment horizontal="center" vertical="center"/>
    </xf>
    <xf numFmtId="0" fontId="113" fillId="0" borderId="16" xfId="14262" applyFont="1" applyBorder="1" applyAlignment="1">
      <alignment horizontal="center" vertical="center"/>
    </xf>
    <xf numFmtId="4" fontId="25" fillId="0" borderId="16" xfId="14262" applyNumberFormat="1" applyFont="1" applyFill="1" applyBorder="1" applyAlignment="1"/>
    <xf numFmtId="4" fontId="114" fillId="0" borderId="55" xfId="14262" applyNumberFormat="1" applyFont="1" applyBorder="1" applyAlignment="1">
      <alignment horizontal="center" vertical="center"/>
    </xf>
    <xf numFmtId="4" fontId="72" fillId="44" borderId="55" xfId="14262" applyNumberFormat="1" applyFont="1" applyFill="1" applyBorder="1" applyAlignment="1">
      <alignment horizontal="center" vertical="center"/>
    </xf>
    <xf numFmtId="4" fontId="72" fillId="0" borderId="55" xfId="14262" applyNumberFormat="1" applyFont="1" applyBorder="1" applyAlignment="1">
      <alignment horizontal="center" vertical="center"/>
    </xf>
    <xf numFmtId="49" fontId="72" fillId="44" borderId="16" xfId="14262" applyNumberFormat="1" applyFont="1" applyFill="1" applyBorder="1" applyAlignment="1">
      <alignment horizontal="left" vertical="top" wrapText="1"/>
    </xf>
    <xf numFmtId="49" fontId="46" fillId="44" borderId="16" xfId="14262" applyNumberFormat="1" applyFont="1" applyFill="1" applyBorder="1" applyAlignment="1">
      <alignment horizontal="left" vertical="top" wrapText="1"/>
    </xf>
    <xf numFmtId="0" fontId="48" fillId="44" borderId="16" xfId="14109" applyFont="1" applyFill="1" applyBorder="1" applyAlignment="1">
      <alignment vertical="center" wrapText="1"/>
    </xf>
    <xf numFmtId="49" fontId="72" fillId="44" borderId="16" xfId="14262" applyNumberFormat="1" applyFont="1" applyFill="1" applyBorder="1" applyAlignment="1">
      <alignment vertical="top" wrapText="1"/>
    </xf>
    <xf numFmtId="4" fontId="25" fillId="44" borderId="16" xfId="14262" applyNumberFormat="1" applyFont="1" applyFill="1" applyBorder="1" applyAlignment="1"/>
    <xf numFmtId="4" fontId="72" fillId="0" borderId="0" xfId="14262" applyNumberFormat="1" applyFont="1" applyAlignment="1">
      <alignment horizontal="center" vertical="center"/>
    </xf>
    <xf numFmtId="0" fontId="1" fillId="0" borderId="0" xfId="14262"/>
    <xf numFmtId="4" fontId="114" fillId="44" borderId="55" xfId="14262" applyNumberFormat="1" applyFont="1" applyFill="1" applyBorder="1" applyAlignment="1">
      <alignment horizontal="center" vertical="center"/>
    </xf>
    <xf numFmtId="49" fontId="72" fillId="44" borderId="16" xfId="3883" applyNumberFormat="1" applyFont="1" applyFill="1" applyBorder="1" applyAlignment="1">
      <alignment horizontal="left" vertical="top" wrapText="1"/>
    </xf>
    <xf numFmtId="4" fontId="72" fillId="0" borderId="55" xfId="3883" applyNumberFormat="1" applyFont="1" applyBorder="1" applyAlignment="1">
      <alignment horizontal="center" vertical="center"/>
    </xf>
    <xf numFmtId="4" fontId="72" fillId="0" borderId="16" xfId="14262" applyNumberFormat="1" applyFont="1" applyBorder="1" applyAlignment="1">
      <alignment horizontal="center" vertical="center"/>
    </xf>
    <xf numFmtId="2" fontId="46" fillId="44" borderId="16" xfId="14262" applyNumberFormat="1" applyFont="1" applyFill="1" applyBorder="1" applyAlignment="1">
      <alignment horizontal="center" vertical="center" wrapText="1"/>
    </xf>
    <xf numFmtId="4" fontId="72" fillId="0" borderId="55" xfId="14262" applyNumberFormat="1" applyFont="1" applyFill="1" applyBorder="1" applyAlignment="1">
      <alignment horizontal="center" vertical="center"/>
    </xf>
    <xf numFmtId="2" fontId="113" fillId="0" borderId="16" xfId="14262" applyNumberFormat="1" applyFont="1" applyFill="1" applyBorder="1" applyAlignment="1">
      <alignment horizontal="center" vertical="center"/>
    </xf>
    <xf numFmtId="0" fontId="113" fillId="44" borderId="16" xfId="14262" applyFont="1" applyFill="1" applyBorder="1" applyAlignment="1">
      <alignment horizontal="left" wrapText="1"/>
    </xf>
    <xf numFmtId="0" fontId="113" fillId="0" borderId="16" xfId="14262" applyFont="1" applyFill="1" applyBorder="1" applyAlignment="1">
      <alignment horizontal="center" vertical="center"/>
    </xf>
    <xf numFmtId="4" fontId="110" fillId="0" borderId="16" xfId="14262" applyNumberFormat="1" applyFont="1" applyFill="1" applyBorder="1" applyAlignment="1">
      <alignment horizontal="right"/>
    </xf>
    <xf numFmtId="4" fontId="107" fillId="0" borderId="0" xfId="14262" applyNumberFormat="1" applyFont="1" applyFill="1" applyBorder="1" applyAlignment="1">
      <alignment horizontal="center"/>
    </xf>
    <xf numFmtId="4" fontId="106" fillId="0" borderId="0" xfId="14262" applyNumberFormat="1" applyFont="1" applyFill="1" applyBorder="1" applyAlignment="1">
      <alignment wrapText="1"/>
    </xf>
    <xf numFmtId="4" fontId="107" fillId="0" borderId="0" xfId="14262" applyNumberFormat="1" applyFont="1" applyFill="1" applyBorder="1" applyAlignment="1"/>
    <xf numFmtId="4" fontId="106" fillId="0" borderId="0" xfId="14262" applyNumberFormat="1" applyFont="1" applyFill="1" applyBorder="1" applyAlignment="1"/>
    <xf numFmtId="4" fontId="107" fillId="0" borderId="0" xfId="14262" applyNumberFormat="1" applyFont="1" applyFill="1" applyBorder="1" applyAlignment="1">
      <alignment wrapText="1"/>
    </xf>
    <xf numFmtId="4" fontId="106" fillId="0" borderId="0" xfId="14262" applyNumberFormat="1" applyFont="1" applyFill="1" applyBorder="1" applyAlignment="1">
      <alignment horizontal="right" wrapText="1"/>
    </xf>
    <xf numFmtId="4" fontId="106" fillId="0" borderId="0" xfId="14262" applyNumberFormat="1" applyFont="1" applyFill="1" applyBorder="1" applyAlignment="1">
      <alignment horizontal="right"/>
    </xf>
    <xf numFmtId="4" fontId="106" fillId="0" borderId="0" xfId="14262" applyNumberFormat="1" applyFont="1" applyFill="1" applyBorder="1" applyAlignment="1">
      <alignment horizontal="center"/>
    </xf>
    <xf numFmtId="4" fontId="106" fillId="0" borderId="0" xfId="14262" applyNumberFormat="1" applyFont="1" applyFill="1" applyBorder="1" applyAlignment="1">
      <alignment horizontal="left" wrapText="1"/>
    </xf>
    <xf numFmtId="4" fontId="107" fillId="0" borderId="0" xfId="14262" applyNumberFormat="1" applyFont="1" applyFill="1" applyBorder="1" applyAlignment="1">
      <alignment horizontal="right"/>
    </xf>
    <xf numFmtId="4" fontId="106" fillId="0" borderId="21" xfId="14262" applyNumberFormat="1" applyFont="1" applyFill="1" applyBorder="1" applyAlignment="1">
      <alignment horizontal="center"/>
    </xf>
    <xf numFmtId="4" fontId="20" fillId="0" borderId="22" xfId="14262" applyNumberFormat="1" applyFont="1" applyFill="1" applyBorder="1" applyAlignment="1">
      <alignment horizontal="left" wrapText="1"/>
    </xf>
    <xf numFmtId="4" fontId="107" fillId="0" borderId="22" xfId="14262" applyNumberFormat="1" applyFont="1" applyFill="1" applyBorder="1" applyAlignment="1">
      <alignment horizontal="right"/>
    </xf>
    <xf numFmtId="4" fontId="106" fillId="0" borderId="22" xfId="14262" applyNumberFormat="1" applyFont="1" applyFill="1" applyBorder="1" applyAlignment="1">
      <alignment horizontal="right"/>
    </xf>
    <xf numFmtId="4" fontId="106" fillId="0" borderId="27" xfId="14262" applyNumberFormat="1" applyFont="1" applyFill="1" applyBorder="1" applyAlignment="1">
      <alignment horizontal="right"/>
    </xf>
    <xf numFmtId="4" fontId="107" fillId="0" borderId="0" xfId="14262" applyNumberFormat="1" applyFont="1" applyFill="1" applyAlignment="1">
      <alignment horizontal="center"/>
    </xf>
    <xf numFmtId="4" fontId="107" fillId="0" borderId="0" xfId="14262" applyNumberFormat="1" applyFont="1" applyFill="1" applyAlignment="1">
      <alignment wrapText="1"/>
    </xf>
    <xf numFmtId="4" fontId="107" fillId="0" borderId="0" xfId="14262" applyNumberFormat="1" applyFont="1" applyFill="1" applyAlignment="1"/>
    <xf numFmtId="4" fontId="106" fillId="0" borderId="0" xfId="14262" applyNumberFormat="1" applyFont="1" applyFill="1" applyAlignment="1"/>
    <xf numFmtId="4" fontId="106" fillId="0" borderId="22" xfId="14262" applyNumberFormat="1" applyFont="1" applyFill="1" applyBorder="1" applyAlignment="1">
      <alignment horizontal="left" wrapText="1"/>
    </xf>
    <xf numFmtId="4" fontId="46" fillId="0" borderId="16" xfId="11420" applyNumberFormat="1" applyFont="1" applyBorder="1" applyAlignment="1">
      <alignment horizontal="center" vertical="center"/>
    </xf>
    <xf numFmtId="4" fontId="46" fillId="0" borderId="16" xfId="2769" applyNumberFormat="1" applyFont="1" applyBorder="1" applyAlignment="1">
      <alignment horizontal="center" vertical="center" wrapText="1"/>
    </xf>
    <xf numFmtId="0" fontId="114" fillId="0" borderId="16" xfId="11420" applyFont="1" applyBorder="1" applyAlignment="1">
      <alignment wrapText="1"/>
    </xf>
    <xf numFmtId="4" fontId="48" fillId="0" borderId="16" xfId="11420" applyNumberFormat="1" applyFont="1" applyBorder="1" applyAlignment="1">
      <alignment horizontal="center" vertical="center"/>
    </xf>
    <xf numFmtId="0" fontId="46" fillId="44" borderId="16" xfId="4162" applyFont="1" applyFill="1" applyBorder="1" applyAlignment="1">
      <alignment vertical="center" wrapText="1"/>
    </xf>
    <xf numFmtId="4" fontId="46" fillId="0" borderId="16" xfId="10299" applyNumberFormat="1" applyFont="1" applyBorder="1" applyAlignment="1">
      <alignment horizontal="right" vertical="center" wrapText="1"/>
    </xf>
    <xf numFmtId="4" fontId="46" fillId="0" borderId="16" xfId="10299" applyNumberFormat="1" applyFont="1" applyBorder="1" applyAlignment="1">
      <alignment horizontal="center" vertical="center" wrapText="1"/>
    </xf>
    <xf numFmtId="4" fontId="20" fillId="0" borderId="24" xfId="14262" applyNumberFormat="1" applyFont="1" applyFill="1" applyBorder="1" applyAlignment="1"/>
    <xf numFmtId="4" fontId="25" fillId="0" borderId="16" xfId="14262" applyNumberFormat="1" applyFont="1" applyFill="1" applyBorder="1" applyAlignment="1">
      <alignment horizontal="right" wrapText="1"/>
    </xf>
    <xf numFmtId="0" fontId="46" fillId="0" borderId="16" xfId="14263" applyFont="1" applyBorder="1" applyAlignment="1">
      <alignment horizontal="center" vertical="center"/>
    </xf>
    <xf numFmtId="4" fontId="25" fillId="44" borderId="16" xfId="14262" applyNumberFormat="1" applyFont="1" applyFill="1" applyBorder="1" applyAlignment="1">
      <alignment horizontal="right" wrapText="1"/>
    </xf>
    <xf numFmtId="0" fontId="46" fillId="0" borderId="16" xfId="14264" applyFont="1" applyBorder="1" applyAlignment="1">
      <alignment horizontal="center" vertical="center"/>
    </xf>
    <xf numFmtId="4" fontId="72" fillId="0" borderId="16" xfId="11420" applyNumberFormat="1" applyFont="1" applyBorder="1" applyAlignment="1">
      <alignment horizontal="center" vertical="center"/>
    </xf>
    <xf numFmtId="0" fontId="72" fillId="44" borderId="16" xfId="4162" applyFont="1" applyFill="1" applyBorder="1" applyAlignment="1">
      <alignment vertical="center" wrapText="1"/>
    </xf>
    <xf numFmtId="4" fontId="72" fillId="0" borderId="16" xfId="10299" applyNumberFormat="1" applyFont="1" applyBorder="1" applyAlignment="1">
      <alignment horizontal="center" vertical="center" wrapText="1"/>
    </xf>
    <xf numFmtId="0" fontId="48" fillId="44" borderId="16" xfId="4162" applyFont="1" applyFill="1" applyBorder="1" applyAlignment="1">
      <alignment vertical="center" wrapText="1"/>
    </xf>
    <xf numFmtId="0" fontId="46" fillId="0" borderId="16" xfId="14262" applyFont="1" applyBorder="1" applyAlignment="1">
      <alignment horizontal="center" vertical="center"/>
    </xf>
    <xf numFmtId="0" fontId="114" fillId="44" borderId="16" xfId="11420" applyFont="1" applyFill="1" applyBorder="1" applyAlignment="1">
      <alignment wrapText="1"/>
    </xf>
    <xf numFmtId="4" fontId="114" fillId="0" borderId="16" xfId="11420" applyNumberFormat="1" applyFont="1" applyBorder="1" applyAlignment="1">
      <alignment horizontal="center" vertical="center"/>
    </xf>
    <xf numFmtId="0" fontId="72" fillId="0" borderId="16" xfId="2769" applyFont="1" applyBorder="1" applyAlignment="1">
      <alignment horizontal="center" vertical="center" wrapText="1"/>
    </xf>
    <xf numFmtId="4" fontId="114" fillId="0" borderId="16" xfId="14265" applyNumberFormat="1" applyFont="1" applyBorder="1" applyAlignment="1">
      <alignment horizontal="center"/>
    </xf>
    <xf numFmtId="43" fontId="47" fillId="0" borderId="16" xfId="10030" applyFont="1" applyBorder="1" applyAlignment="1">
      <alignment horizontal="center" vertical="center"/>
    </xf>
    <xf numFmtId="4" fontId="72" fillId="0" borderId="16" xfId="14265" applyNumberFormat="1" applyFont="1" applyBorder="1" applyAlignment="1">
      <alignment horizontal="center" vertical="center"/>
    </xf>
    <xf numFmtId="0" fontId="47" fillId="44" borderId="16" xfId="14265" applyFont="1" applyFill="1" applyBorder="1" applyAlignment="1">
      <alignment wrapText="1"/>
    </xf>
    <xf numFmtId="0" fontId="47" fillId="44" borderId="16" xfId="14265" applyFont="1" applyFill="1" applyBorder="1" applyAlignment="1">
      <alignment vertical="center" wrapText="1"/>
    </xf>
    <xf numFmtId="4" fontId="75" fillId="44" borderId="16" xfId="14262" applyNumberFormat="1" applyFont="1" applyFill="1" applyBorder="1" applyAlignment="1">
      <alignment horizontal="left" vertical="top" wrapText="1"/>
    </xf>
    <xf numFmtId="185" fontId="46" fillId="0" borderId="16" xfId="14266" applyNumberFormat="1" applyFont="1" applyBorder="1" applyAlignment="1">
      <alignment horizontal="center" vertical="center" wrapText="1"/>
    </xf>
    <xf numFmtId="4" fontId="114" fillId="0" borderId="16" xfId="14267" applyNumberFormat="1" applyFont="1" applyBorder="1" applyAlignment="1">
      <alignment horizontal="center" vertical="center"/>
    </xf>
    <xf numFmtId="0" fontId="73" fillId="44" borderId="16" xfId="14267" applyFont="1" applyFill="1" applyBorder="1" applyAlignment="1">
      <alignment wrapText="1"/>
    </xf>
    <xf numFmtId="4" fontId="72" fillId="0" borderId="16" xfId="14267" applyNumberFormat="1" applyFont="1" applyBorder="1" applyAlignment="1">
      <alignment horizontal="center"/>
    </xf>
    <xf numFmtId="0" fontId="47" fillId="44" borderId="16" xfId="14267" applyFont="1" applyFill="1" applyBorder="1" applyAlignment="1">
      <alignment wrapText="1"/>
    </xf>
    <xf numFmtId="0" fontId="47" fillId="0" borderId="16" xfId="10030" applyNumberFormat="1" applyFont="1" applyBorder="1" applyAlignment="1">
      <alignment horizontal="center" vertical="center"/>
    </xf>
    <xf numFmtId="165" fontId="116" fillId="44" borderId="16" xfId="10944" applyFont="1" applyFill="1" applyBorder="1" applyAlignment="1">
      <alignment horizontal="center" vertical="center"/>
    </xf>
    <xf numFmtId="4" fontId="111" fillId="44" borderId="16" xfId="14256" applyNumberFormat="1" applyFont="1" applyFill="1" applyBorder="1" applyAlignment="1" applyProtection="1">
      <alignment horizontal="right" vertical="center"/>
    </xf>
    <xf numFmtId="167" fontId="46" fillId="44" borderId="16" xfId="10935" applyFont="1" applyFill="1" applyBorder="1" applyAlignment="1">
      <alignment horizontal="left" vertical="top" wrapText="1"/>
    </xf>
    <xf numFmtId="4" fontId="46" fillId="44" borderId="50" xfId="2942" applyNumberFormat="1" applyFont="1" applyFill="1" applyBorder="1" applyAlignment="1">
      <alignment horizontal="center" vertical="center" wrapText="1"/>
    </xf>
    <xf numFmtId="4" fontId="46" fillId="0" borderId="63" xfId="2324" applyNumberFormat="1" applyFont="1" applyFill="1" applyBorder="1" applyAlignment="1">
      <alignment horizontal="center" vertical="center"/>
    </xf>
    <xf numFmtId="0" fontId="46" fillId="44" borderId="26" xfId="2942" applyFont="1" applyFill="1" applyBorder="1" applyAlignment="1">
      <alignment vertical="top" wrapText="1"/>
    </xf>
    <xf numFmtId="4" fontId="25" fillId="0" borderId="16" xfId="3883" applyNumberFormat="1" applyFont="1" applyFill="1" applyBorder="1" applyAlignment="1">
      <alignment horizontal="right" vertical="center"/>
    </xf>
    <xf numFmtId="4" fontId="25" fillId="44" borderId="16" xfId="3883" applyNumberFormat="1" applyFont="1" applyFill="1" applyBorder="1" applyAlignment="1">
      <alignment horizontal="right" vertical="center"/>
    </xf>
    <xf numFmtId="4" fontId="25" fillId="0" borderId="16" xfId="3883" applyNumberFormat="1" applyFont="1" applyFill="1" applyBorder="1" applyAlignment="1">
      <alignment vertical="top" wrapText="1"/>
    </xf>
    <xf numFmtId="4" fontId="25" fillId="0" borderId="16" xfId="3883" applyNumberFormat="1" applyFont="1" applyFill="1" applyBorder="1" applyAlignment="1">
      <alignment horizontal="center"/>
    </xf>
    <xf numFmtId="4" fontId="25" fillId="0" borderId="16" xfId="0" applyNumberFormat="1" applyFont="1" applyFill="1" applyBorder="1" applyAlignment="1">
      <alignment horizontal="right" vertical="center"/>
    </xf>
    <xf numFmtId="3" fontId="20" fillId="0" borderId="23" xfId="0" applyNumberFormat="1" applyFont="1" applyFill="1" applyBorder="1" applyAlignment="1">
      <alignment horizontal="center" vertical="center"/>
    </xf>
    <xf numFmtId="4" fontId="25" fillId="0" borderId="21" xfId="616" applyNumberFormat="1" applyFont="1" applyFill="1" applyBorder="1" applyAlignment="1" applyProtection="1">
      <alignment horizontal="center" vertical="top"/>
    </xf>
    <xf numFmtId="0" fontId="20" fillId="0" borderId="22" xfId="6192" applyFont="1" applyFill="1" applyBorder="1" applyAlignment="1">
      <alignment horizontal="left" vertical="center" wrapText="1"/>
    </xf>
    <xf numFmtId="4" fontId="25" fillId="0" borderId="22" xfId="513" applyNumberFormat="1" applyFont="1" applyFill="1" applyBorder="1" applyAlignment="1">
      <alignment horizontal="right" vertical="center"/>
    </xf>
    <xf numFmtId="4" fontId="25" fillId="0" borderId="22" xfId="6192" applyNumberFormat="1" applyFont="1" applyFill="1" applyBorder="1" applyAlignment="1">
      <alignment horizontal="center" vertical="center"/>
    </xf>
    <xf numFmtId="0" fontId="25" fillId="0" borderId="22" xfId="616" applyFont="1" applyFill="1" applyBorder="1"/>
    <xf numFmtId="4" fontId="20" fillId="0" borderId="27" xfId="6192" applyNumberFormat="1" applyFont="1" applyFill="1" applyBorder="1" applyAlignment="1">
      <alignment horizontal="right" vertical="center"/>
    </xf>
    <xf numFmtId="4" fontId="25" fillId="0" borderId="21" xfId="590" applyNumberFormat="1" applyFont="1" applyFill="1" applyBorder="1" applyAlignment="1">
      <alignment horizontal="center" vertical="center" wrapText="1"/>
    </xf>
    <xf numFmtId="4" fontId="20" fillId="0" borderId="22" xfId="590" applyNumberFormat="1" applyFont="1" applyFill="1" applyBorder="1" applyAlignment="1">
      <alignment horizontal="left" vertical="center" wrapText="1"/>
    </xf>
    <xf numFmtId="4" fontId="20" fillId="0" borderId="22" xfId="590" applyNumberFormat="1" applyFont="1" applyFill="1" applyBorder="1" applyAlignment="1">
      <alignment horizontal="right" vertical="center" wrapText="1"/>
    </xf>
    <xf numFmtId="4" fontId="25" fillId="0" borderId="22" xfId="10542" applyNumberFormat="1" applyFont="1" applyFill="1" applyBorder="1" applyAlignment="1">
      <alignment horizontal="right" vertical="center" wrapText="1"/>
    </xf>
    <xf numFmtId="4" fontId="98" fillId="44" borderId="27" xfId="590" applyNumberFormat="1" applyFont="1" applyFill="1" applyBorder="1" applyAlignment="1">
      <alignment horizontal="right" vertical="center" wrapText="1"/>
    </xf>
    <xf numFmtId="4" fontId="25" fillId="0" borderId="21" xfId="590" applyNumberFormat="1" applyFont="1" applyFill="1" applyBorder="1" applyAlignment="1">
      <alignment horizontal="center" wrapText="1"/>
    </xf>
    <xf numFmtId="4" fontId="25" fillId="0" borderId="22" xfId="14137" applyNumberFormat="1" applyFont="1" applyFill="1" applyBorder="1" applyAlignment="1">
      <alignment horizontal="right" wrapText="1"/>
    </xf>
    <xf numFmtId="4" fontId="20" fillId="0" borderId="27" xfId="590" applyNumberFormat="1" applyFont="1" applyFill="1" applyBorder="1" applyAlignment="1">
      <alignment horizontal="right" wrapText="1"/>
    </xf>
    <xf numFmtId="4" fontId="20" fillId="43" borderId="26" xfId="6192" quotePrefix="1" applyNumberFormat="1" applyFont="1" applyFill="1" applyBorder="1" applyAlignment="1" applyProtection="1">
      <alignment horizontal="center" vertical="center"/>
    </xf>
    <xf numFmtId="4" fontId="25" fillId="0" borderId="26" xfId="14142" applyNumberFormat="1" applyFont="1" applyFill="1" applyBorder="1" applyAlignment="1">
      <alignment horizontal="right" vertical="center"/>
    </xf>
    <xf numFmtId="2" fontId="113" fillId="0" borderId="16" xfId="14262" applyNumberFormat="1" applyFont="1" applyBorder="1" applyAlignment="1">
      <alignment horizontal="right" vertical="center"/>
    </xf>
    <xf numFmtId="4" fontId="72" fillId="44" borderId="55" xfId="14262" applyNumberFormat="1" applyFont="1" applyFill="1" applyBorder="1" applyAlignment="1">
      <alignment horizontal="right" vertical="center"/>
    </xf>
    <xf numFmtId="4" fontId="72" fillId="44" borderId="55" xfId="3883" applyNumberFormat="1" applyFont="1" applyFill="1" applyBorder="1" applyAlignment="1">
      <alignment horizontal="right" vertical="center"/>
    </xf>
    <xf numFmtId="4" fontId="72" fillId="44" borderId="16" xfId="14262" applyNumberFormat="1" applyFont="1" applyFill="1" applyBorder="1" applyAlignment="1">
      <alignment horizontal="right" vertical="center"/>
    </xf>
    <xf numFmtId="4" fontId="25" fillId="0" borderId="16" xfId="14142" applyNumberFormat="1" applyFont="1" applyFill="1" applyBorder="1" applyAlignment="1">
      <alignment horizontal="right"/>
    </xf>
    <xf numFmtId="4" fontId="107" fillId="0" borderId="0" xfId="14142" applyNumberFormat="1" applyFont="1" applyFill="1" applyBorder="1" applyAlignment="1">
      <alignment horizontal="right"/>
    </xf>
    <xf numFmtId="10" fontId="107" fillId="0" borderId="0" xfId="14144" applyNumberFormat="1" applyFont="1" applyFill="1" applyBorder="1" applyAlignment="1">
      <alignment horizontal="right"/>
    </xf>
    <xf numFmtId="4" fontId="107" fillId="0" borderId="0" xfId="14262" applyNumberFormat="1" applyFont="1" applyFill="1" applyAlignment="1">
      <alignment horizontal="right"/>
    </xf>
    <xf numFmtId="10" fontId="106" fillId="0" borderId="0" xfId="14144" applyNumberFormat="1" applyFont="1" applyFill="1" applyBorder="1" applyAlignment="1">
      <alignment horizontal="right"/>
    </xf>
    <xf numFmtId="4" fontId="20" fillId="44" borderId="0" xfId="510" applyNumberFormat="1" applyFont="1" applyFill="1" applyBorder="1" applyAlignment="1">
      <alignment horizontal="center" vertical="center" wrapText="1"/>
    </xf>
    <xf numFmtId="4" fontId="20" fillId="0" borderId="0" xfId="615" applyNumberFormat="1" applyFont="1" applyFill="1" applyBorder="1" applyAlignment="1">
      <alignment horizontal="center" vertical="center"/>
    </xf>
    <xf numFmtId="184" fontId="20" fillId="0" borderId="0" xfId="616" applyNumberFormat="1" applyFont="1" applyFill="1" applyBorder="1" applyAlignment="1" applyProtection="1">
      <alignment horizontal="center" vertical="center" wrapText="1"/>
    </xf>
    <xf numFmtId="4" fontId="20" fillId="0" borderId="0" xfId="510" applyNumberFormat="1" applyFont="1" applyFill="1" applyBorder="1" applyAlignment="1">
      <alignment horizontal="center" vertical="center" wrapText="1"/>
    </xf>
    <xf numFmtId="0" fontId="107" fillId="0" borderId="0" xfId="14142" applyFont="1" applyAlignment="1">
      <alignment horizontal="center" vertical="center" wrapText="1"/>
    </xf>
    <xf numFmtId="4" fontId="48" fillId="0" borderId="0" xfId="510" applyNumberFormat="1" applyFont="1" applyFill="1" applyBorder="1" applyAlignment="1">
      <alignment horizontal="left" vertical="center" wrapText="1"/>
    </xf>
    <xf numFmtId="4" fontId="109" fillId="0" borderId="0" xfId="14142" applyNumberFormat="1" applyFont="1" applyFill="1" applyBorder="1" applyAlignment="1">
      <alignment vertical="center" wrapText="1"/>
    </xf>
  </cellXfs>
  <cellStyles count="19284">
    <cellStyle name="_x000d_&#10;JournalTemplate=C:\COMFO\CTALK\JOURSTD.TPL_x000d_&#10;LbStateAddress=3 3 0 251 1 89 2 311_x000d_&#10;LbStateJou" xfId="1"/>
    <cellStyle name="_x000d_&#10;JournalTemplate=C:\COMFO\CTALK\JOURSTD.TPL_x000d_&#10;LbStateAddress=3 3 0 251 1 89 2 311_x000d_&#10;LbStateJou 2" xfId="4054"/>
    <cellStyle name="_x000d_&#10;JournalTemplate=C:\COMFO\CTALK\JOURSTD.TPL_x000d_&#10;LbStateAddress=3 3 0 251 1 89 2 311_x000d_&#10;LbStateJou 3" xfId="6248"/>
    <cellStyle name="_x000d_&#10;JournalTemplate=C:\COMFO\CTALK\JOURSTD.TPL_x000d_&#10;LbStateAddress=3 3 0 251 1 89 2 311_x000d_&#10;LbStateJou 4" xfId="6249"/>
    <cellStyle name="20% - Accent1" xfId="2"/>
    <cellStyle name="20% - Accent1 2" xfId="522"/>
    <cellStyle name="20% - Accent1 2 2" xfId="637"/>
    <cellStyle name="20% - Accent1 2 2 2" xfId="638"/>
    <cellStyle name="20% - Accent1 2 2 2 2" xfId="639"/>
    <cellStyle name="20% - Accent1 2 2 2 2 2" xfId="4207"/>
    <cellStyle name="20% - Accent1 2 2 2 2 2 2" xfId="14268"/>
    <cellStyle name="20% - Accent1 2 2 2 2 3" xfId="6250"/>
    <cellStyle name="20% - Accent1 2 2 2 2 4" xfId="6251"/>
    <cellStyle name="20% - Accent1 2 2 2 3" xfId="640"/>
    <cellStyle name="20% - Accent1 2 2 2 3 2" xfId="4208"/>
    <cellStyle name="20% - Accent1 2 2 2 3 2 2" xfId="14269"/>
    <cellStyle name="20% - Accent1 2 2 2 3 3" xfId="6252"/>
    <cellStyle name="20% - Accent1 2 2 2 3 4" xfId="6253"/>
    <cellStyle name="20% - Accent1 2 2 2 4" xfId="641"/>
    <cellStyle name="20% - Accent1 2 2 2 4 2" xfId="4209"/>
    <cellStyle name="20% - Accent1 2 2 2 4 2 2" xfId="14270"/>
    <cellStyle name="20% - Accent1 2 2 2 4 3" xfId="6254"/>
    <cellStyle name="20% - Accent1 2 2 2 4 4" xfId="6255"/>
    <cellStyle name="20% - Accent1 2 2 2 5" xfId="4206"/>
    <cellStyle name="20% - Accent1 2 2 2 5 2" xfId="14271"/>
    <cellStyle name="20% - Accent1 2 2 2 6" xfId="6256"/>
    <cellStyle name="20% - Accent1 2 2 2 7" xfId="6257"/>
    <cellStyle name="20% - Accent1 2 2 3" xfId="642"/>
    <cellStyle name="20% - Accent1 2 2 3 2" xfId="4210"/>
    <cellStyle name="20% - Accent1 2 2 3 2 2" xfId="14272"/>
    <cellStyle name="20% - Accent1 2 2 3 3" xfId="6258"/>
    <cellStyle name="20% - Accent1 2 2 3 4" xfId="6259"/>
    <cellStyle name="20% - Accent1 2 2 4" xfId="643"/>
    <cellStyle name="20% - Accent1 2 2 4 2" xfId="4211"/>
    <cellStyle name="20% - Accent1 2 2 4 2 2" xfId="14273"/>
    <cellStyle name="20% - Accent1 2 2 4 3" xfId="6260"/>
    <cellStyle name="20% - Accent1 2 2 4 4" xfId="6261"/>
    <cellStyle name="20% - Accent1 2 2 5" xfId="644"/>
    <cellStyle name="20% - Accent1 2 2 5 2" xfId="4212"/>
    <cellStyle name="20% - Accent1 2 2 5 2 2" xfId="14274"/>
    <cellStyle name="20% - Accent1 2 2 5 3" xfId="6262"/>
    <cellStyle name="20% - Accent1 2 2 5 4" xfId="6263"/>
    <cellStyle name="20% - Accent1 2 2 6" xfId="4205"/>
    <cellStyle name="20% - Accent1 2 2 6 2" xfId="14275"/>
    <cellStyle name="20% - Accent1 2 2 7" xfId="6264"/>
    <cellStyle name="20% - Accent1 2 2 8" xfId="6265"/>
    <cellStyle name="20% - Accent1 2 3" xfId="645"/>
    <cellStyle name="20% - Accent1 2 3 2" xfId="646"/>
    <cellStyle name="20% - Accent1 2 3 2 2" xfId="647"/>
    <cellStyle name="20% - Accent1 2 3 2 2 2" xfId="4215"/>
    <cellStyle name="20% - Accent1 2 3 2 2 2 2" xfId="14276"/>
    <cellStyle name="20% - Accent1 2 3 2 2 3" xfId="6266"/>
    <cellStyle name="20% - Accent1 2 3 2 2 4" xfId="6267"/>
    <cellStyle name="20% - Accent1 2 3 2 3" xfId="648"/>
    <cellStyle name="20% - Accent1 2 3 2 3 2" xfId="4216"/>
    <cellStyle name="20% - Accent1 2 3 2 3 2 2" xfId="14277"/>
    <cellStyle name="20% - Accent1 2 3 2 3 3" xfId="6268"/>
    <cellStyle name="20% - Accent1 2 3 2 3 4" xfId="6269"/>
    <cellStyle name="20% - Accent1 2 3 2 4" xfId="649"/>
    <cellStyle name="20% - Accent1 2 3 2 4 2" xfId="4217"/>
    <cellStyle name="20% - Accent1 2 3 2 4 2 2" xfId="14278"/>
    <cellStyle name="20% - Accent1 2 3 2 4 3" xfId="6270"/>
    <cellStyle name="20% - Accent1 2 3 2 4 4" xfId="6271"/>
    <cellStyle name="20% - Accent1 2 3 2 5" xfId="4214"/>
    <cellStyle name="20% - Accent1 2 3 2 5 2" xfId="14279"/>
    <cellStyle name="20% - Accent1 2 3 2 6" xfId="6272"/>
    <cellStyle name="20% - Accent1 2 3 2 7" xfId="6273"/>
    <cellStyle name="20% - Accent1 2 3 3" xfId="650"/>
    <cellStyle name="20% - Accent1 2 3 3 2" xfId="4218"/>
    <cellStyle name="20% - Accent1 2 3 3 2 2" xfId="14280"/>
    <cellStyle name="20% - Accent1 2 3 3 3" xfId="6274"/>
    <cellStyle name="20% - Accent1 2 3 3 4" xfId="6275"/>
    <cellStyle name="20% - Accent1 2 3 4" xfId="651"/>
    <cellStyle name="20% - Accent1 2 3 4 2" xfId="4219"/>
    <cellStyle name="20% - Accent1 2 3 4 2 2" xfId="14281"/>
    <cellStyle name="20% - Accent1 2 3 4 3" xfId="6276"/>
    <cellStyle name="20% - Accent1 2 3 4 4" xfId="6277"/>
    <cellStyle name="20% - Accent1 2 3 5" xfId="652"/>
    <cellStyle name="20% - Accent1 2 3 5 2" xfId="4220"/>
    <cellStyle name="20% - Accent1 2 3 5 2 2" xfId="14282"/>
    <cellStyle name="20% - Accent1 2 3 5 3" xfId="6278"/>
    <cellStyle name="20% - Accent1 2 3 5 4" xfId="6279"/>
    <cellStyle name="20% - Accent1 2 3 6" xfId="4213"/>
    <cellStyle name="20% - Accent1 2 3 6 2" xfId="14283"/>
    <cellStyle name="20% - Accent1 2 3 7" xfId="6280"/>
    <cellStyle name="20% - Accent1 2 3 8" xfId="6281"/>
    <cellStyle name="20% - Accent1 2 4" xfId="653"/>
    <cellStyle name="20% - Accent1 2 4 2" xfId="654"/>
    <cellStyle name="20% - Accent1 2 4 2 2" xfId="4222"/>
    <cellStyle name="20% - Accent1 2 4 2 2 2" xfId="14284"/>
    <cellStyle name="20% - Accent1 2 4 2 3" xfId="6282"/>
    <cellStyle name="20% - Accent1 2 4 2 4" xfId="6283"/>
    <cellStyle name="20% - Accent1 2 4 3" xfId="655"/>
    <cellStyle name="20% - Accent1 2 4 3 2" xfId="4223"/>
    <cellStyle name="20% - Accent1 2 4 3 2 2" xfId="14285"/>
    <cellStyle name="20% - Accent1 2 4 3 3" xfId="6284"/>
    <cellStyle name="20% - Accent1 2 4 3 4" xfId="6285"/>
    <cellStyle name="20% - Accent1 2 4 4" xfId="656"/>
    <cellStyle name="20% - Accent1 2 4 4 2" xfId="4224"/>
    <cellStyle name="20% - Accent1 2 4 4 2 2" xfId="14286"/>
    <cellStyle name="20% - Accent1 2 4 4 3" xfId="6286"/>
    <cellStyle name="20% - Accent1 2 4 4 4" xfId="6287"/>
    <cellStyle name="20% - Accent1 2 4 5" xfId="4221"/>
    <cellStyle name="20% - Accent1 2 4 5 2" xfId="14287"/>
    <cellStyle name="20% - Accent1 2 4 6" xfId="6288"/>
    <cellStyle name="20% - Accent1 2 4 7" xfId="6289"/>
    <cellStyle name="20% - Accent1 2 5" xfId="657"/>
    <cellStyle name="20% - Accent1 2 5 2" xfId="4225"/>
    <cellStyle name="20% - Accent1 2 5 2 2" xfId="14288"/>
    <cellStyle name="20% - Accent1 2 5 3" xfId="6290"/>
    <cellStyle name="20% - Accent1 2 5 4" xfId="6291"/>
    <cellStyle name="20% - Accent1 2 6" xfId="658"/>
    <cellStyle name="20% - Accent1 2 6 2" xfId="4226"/>
    <cellStyle name="20% - Accent1 2 6 2 2" xfId="14289"/>
    <cellStyle name="20% - Accent1 2 6 3" xfId="6292"/>
    <cellStyle name="20% - Accent1 2 6 4" xfId="6293"/>
    <cellStyle name="20% - Accent1 2 7" xfId="659"/>
    <cellStyle name="20% - Accent1 2 7 2" xfId="4227"/>
    <cellStyle name="20% - Accent1 2 7 2 2" xfId="14290"/>
    <cellStyle name="20% - Accent1 2 7 3" xfId="6294"/>
    <cellStyle name="20% - Accent1 2 7 4" xfId="6295"/>
    <cellStyle name="20% - Accent1 2 8" xfId="14291"/>
    <cellStyle name="20% - Accent1 3" xfId="660"/>
    <cellStyle name="20% - Accent2" xfId="3"/>
    <cellStyle name="20% - Accent2 2" xfId="523"/>
    <cellStyle name="20% - Accent2 2 2" xfId="3834"/>
    <cellStyle name="20% - Accent2 2 3" xfId="14292"/>
    <cellStyle name="20% - Accent2 3" xfId="661"/>
    <cellStyle name="20% - Accent3" xfId="4"/>
    <cellStyle name="20% - Accent3 2" xfId="524"/>
    <cellStyle name="20% - Accent3 2 2" xfId="3835"/>
    <cellStyle name="20% - Accent3 2 3" xfId="14293"/>
    <cellStyle name="20% - Accent3 3" xfId="662"/>
    <cellStyle name="20% - Accent4" xfId="5"/>
    <cellStyle name="20% - Accent4 2" xfId="525"/>
    <cellStyle name="20% - Accent4 2 2" xfId="3836"/>
    <cellStyle name="20% - Accent4 2 3" xfId="14294"/>
    <cellStyle name="20% - Accent4 3" xfId="663"/>
    <cellStyle name="20% - Accent5" xfId="6"/>
    <cellStyle name="20% - Accent5 2" xfId="526"/>
    <cellStyle name="20% - Accent5 2 2" xfId="3837"/>
    <cellStyle name="20% - Accent5 3" xfId="664"/>
    <cellStyle name="20% - Accent6" xfId="7"/>
    <cellStyle name="20% - Accent6 2" xfId="527"/>
    <cellStyle name="20% - Accent6 2 2" xfId="3838"/>
    <cellStyle name="20% - Accent6 3" xfId="665"/>
    <cellStyle name="20% - Énfasis1" xfId="8" builtinId="30" customBuiltin="1"/>
    <cellStyle name="20% - Énfasis1 2" xfId="9"/>
    <cellStyle name="20% - Énfasis1 2 2" xfId="666"/>
    <cellStyle name="20% - Énfasis1 2 3" xfId="667"/>
    <cellStyle name="20% - Énfasis1 2 4" xfId="4055"/>
    <cellStyle name="20% - Énfasis1 3" xfId="10"/>
    <cellStyle name="20% - Énfasis1 3 2" xfId="668"/>
    <cellStyle name="20% - Énfasis1 3 3" xfId="669"/>
    <cellStyle name="20% - Énfasis1 4" xfId="11"/>
    <cellStyle name="20% - Énfasis1 4 2" xfId="670"/>
    <cellStyle name="20% - Énfasis1 4 3" xfId="671"/>
    <cellStyle name="20% - Énfasis1 5" xfId="14111"/>
    <cellStyle name="20% - Énfasis2" xfId="12" builtinId="34" customBuiltin="1"/>
    <cellStyle name="20% - Énfasis2 2" xfId="13"/>
    <cellStyle name="20% - Énfasis2 2 2" xfId="672"/>
    <cellStyle name="20% - Énfasis2 2 3" xfId="673"/>
    <cellStyle name="20% - Énfasis2 2 4" xfId="4056"/>
    <cellStyle name="20% - Énfasis2 3" xfId="14"/>
    <cellStyle name="20% - Énfasis2 3 2" xfId="674"/>
    <cellStyle name="20% - Énfasis2 3 3" xfId="675"/>
    <cellStyle name="20% - Énfasis2 4" xfId="15"/>
    <cellStyle name="20% - Énfasis2 4 2" xfId="676"/>
    <cellStyle name="20% - Énfasis2 4 3" xfId="677"/>
    <cellStyle name="20% - Énfasis3" xfId="16" builtinId="38" customBuiltin="1"/>
    <cellStyle name="20% - Énfasis3 2" xfId="17"/>
    <cellStyle name="20% - Énfasis3 2 2" xfId="678"/>
    <cellStyle name="20% - Énfasis3 2 3" xfId="679"/>
    <cellStyle name="20% - Énfasis3 2 4" xfId="4057"/>
    <cellStyle name="20% - Énfasis3 3" xfId="18"/>
    <cellStyle name="20% - Énfasis3 3 2" xfId="680"/>
    <cellStyle name="20% - Énfasis3 3 3" xfId="681"/>
    <cellStyle name="20% - Énfasis3 4" xfId="19"/>
    <cellStyle name="20% - Énfasis3 4 2" xfId="682"/>
    <cellStyle name="20% - Énfasis3 4 3" xfId="683"/>
    <cellStyle name="20% - Énfasis4" xfId="20" builtinId="42" customBuiltin="1"/>
    <cellStyle name="20% - Énfasis4 2" xfId="21"/>
    <cellStyle name="20% - Énfasis4 2 2" xfId="684"/>
    <cellStyle name="20% - Énfasis4 2 3" xfId="685"/>
    <cellStyle name="20% - Énfasis4 2 4" xfId="4058"/>
    <cellStyle name="20% - Énfasis4 3" xfId="22"/>
    <cellStyle name="20% - Énfasis4 3 2" xfId="686"/>
    <cellStyle name="20% - Énfasis4 3 3" xfId="687"/>
    <cellStyle name="20% - Énfasis4 4" xfId="23"/>
    <cellStyle name="20% - Énfasis4 4 2" xfId="688"/>
    <cellStyle name="20% - Énfasis4 4 3" xfId="689"/>
    <cellStyle name="20% - Énfasis5" xfId="24" builtinId="46" customBuiltin="1"/>
    <cellStyle name="20% - Énfasis5 2" xfId="25"/>
    <cellStyle name="20% - Énfasis5 2 2" xfId="690"/>
    <cellStyle name="20% - Énfasis5 2 3" xfId="691"/>
    <cellStyle name="20% - Énfasis5 2 4" xfId="4059"/>
    <cellStyle name="20% - Énfasis5 3" xfId="26"/>
    <cellStyle name="20% - Énfasis5 3 2" xfId="692"/>
    <cellStyle name="20% - Énfasis5 3 3" xfId="693"/>
    <cellStyle name="20% - Énfasis5 4" xfId="27"/>
    <cellStyle name="20% - Énfasis5 4 2" xfId="694"/>
    <cellStyle name="20% - Énfasis5 4 3" xfId="695"/>
    <cellStyle name="20% - Énfasis6" xfId="28" builtinId="50" customBuiltin="1"/>
    <cellStyle name="20% - Énfasis6 2" xfId="29"/>
    <cellStyle name="20% - Énfasis6 2 2" xfId="696"/>
    <cellStyle name="20% - Énfasis6 2 3" xfId="697"/>
    <cellStyle name="20% - Énfasis6 2 4" xfId="4060"/>
    <cellStyle name="20% - Énfasis6 3" xfId="30"/>
    <cellStyle name="20% - Énfasis6 3 2" xfId="698"/>
    <cellStyle name="20% - Énfasis6 3 3" xfId="699"/>
    <cellStyle name="20% - Énfasis6 4" xfId="31"/>
    <cellStyle name="20% - Énfasis6 4 2" xfId="700"/>
    <cellStyle name="20% - Énfasis6 4 3" xfId="701"/>
    <cellStyle name="40% - Accent1" xfId="32"/>
    <cellStyle name="40% - Accent1 2" xfId="528"/>
    <cellStyle name="40% - Accent1 2 2" xfId="3839"/>
    <cellStyle name="40% - Accent1 2 3" xfId="14295"/>
    <cellStyle name="40% - Accent1 3" xfId="702"/>
    <cellStyle name="40% - Accent2" xfId="33"/>
    <cellStyle name="40% - Accent2 2" xfId="529"/>
    <cellStyle name="40% - Accent2 2 2" xfId="3840"/>
    <cellStyle name="40% - Accent2 3" xfId="703"/>
    <cellStyle name="40% - Accent3" xfId="34"/>
    <cellStyle name="40% - Accent3 2" xfId="530"/>
    <cellStyle name="40% - Accent3 2 2" xfId="3841"/>
    <cellStyle name="40% - Accent3 2 3" xfId="14296"/>
    <cellStyle name="40% - Accent3 3" xfId="704"/>
    <cellStyle name="40% - Accent4" xfId="35"/>
    <cellStyle name="40% - Accent4 2" xfId="531"/>
    <cellStyle name="40% - Accent4 2 2" xfId="3842"/>
    <cellStyle name="40% - Accent4 2 3" xfId="14297"/>
    <cellStyle name="40% - Accent4 3" xfId="705"/>
    <cellStyle name="40% - Accent5" xfId="36"/>
    <cellStyle name="40% - Accent5 2" xfId="532"/>
    <cellStyle name="40% - Accent5 2 2" xfId="3843"/>
    <cellStyle name="40% - Accent5 3" xfId="706"/>
    <cellStyle name="40% - Accent6" xfId="37"/>
    <cellStyle name="40% - Accent6 2" xfId="533"/>
    <cellStyle name="40% - Accent6 2 2" xfId="3844"/>
    <cellStyle name="40% - Accent6 2 3" xfId="14298"/>
    <cellStyle name="40% - Accent6 3" xfId="707"/>
    <cellStyle name="40% - Énfasis1" xfId="38" builtinId="31" customBuiltin="1"/>
    <cellStyle name="40% - Énfasis1 2" xfId="39"/>
    <cellStyle name="40% - Énfasis1 2 2" xfId="708"/>
    <cellStyle name="40% - Énfasis1 2 3" xfId="709"/>
    <cellStyle name="40% - Énfasis1 2 4" xfId="4061"/>
    <cellStyle name="40% - Énfasis1 3" xfId="40"/>
    <cellStyle name="40% - Énfasis1 3 2" xfId="710"/>
    <cellStyle name="40% - Énfasis1 3 3" xfId="711"/>
    <cellStyle name="40% - Énfasis1 4" xfId="41"/>
    <cellStyle name="40% - Énfasis1 4 2" xfId="712"/>
    <cellStyle name="40% - Énfasis1 4 3" xfId="713"/>
    <cellStyle name="40% - Énfasis2" xfId="42" builtinId="35" customBuiltin="1"/>
    <cellStyle name="40% - Énfasis2 2" xfId="43"/>
    <cellStyle name="40% - Énfasis2 2 2" xfId="714"/>
    <cellStyle name="40% - Énfasis2 2 3" xfId="715"/>
    <cellStyle name="40% - Énfasis2 2 4" xfId="4062"/>
    <cellStyle name="40% - Énfasis2 3" xfId="44"/>
    <cellStyle name="40% - Énfasis2 3 2" xfId="716"/>
    <cellStyle name="40% - Énfasis2 3 3" xfId="717"/>
    <cellStyle name="40% - Énfasis2 4" xfId="45"/>
    <cellStyle name="40% - Énfasis2 4 2" xfId="718"/>
    <cellStyle name="40% - Énfasis2 4 3" xfId="719"/>
    <cellStyle name="40% - Énfasis3" xfId="46" builtinId="39" customBuiltin="1"/>
    <cellStyle name="40% - Énfasis3 2" xfId="47"/>
    <cellStyle name="40% - Énfasis3 2 2" xfId="720"/>
    <cellStyle name="40% - Énfasis3 2 3" xfId="721"/>
    <cellStyle name="40% - Énfasis3 2 4" xfId="4063"/>
    <cellStyle name="40% - Énfasis3 3" xfId="48"/>
    <cellStyle name="40% - Énfasis3 3 2" xfId="722"/>
    <cellStyle name="40% - Énfasis3 3 3" xfId="723"/>
    <cellStyle name="40% - Énfasis3 4" xfId="49"/>
    <cellStyle name="40% - Énfasis3 4 2" xfId="724"/>
    <cellStyle name="40% - Énfasis3 4 3" xfId="725"/>
    <cellStyle name="40% - Énfasis4" xfId="50" builtinId="43" customBuiltin="1"/>
    <cellStyle name="40% - Énfasis4 2" xfId="51"/>
    <cellStyle name="40% - Énfasis4 2 2" xfId="726"/>
    <cellStyle name="40% - Énfasis4 2 3" xfId="727"/>
    <cellStyle name="40% - Énfasis4 2 4" xfId="4064"/>
    <cellStyle name="40% - Énfasis4 3" xfId="52"/>
    <cellStyle name="40% - Énfasis4 3 2" xfId="728"/>
    <cellStyle name="40% - Énfasis4 3 3" xfId="729"/>
    <cellStyle name="40% - Énfasis4 4" xfId="53"/>
    <cellStyle name="40% - Énfasis4 4 2" xfId="730"/>
    <cellStyle name="40% - Énfasis4 4 3" xfId="731"/>
    <cellStyle name="40% - Énfasis5" xfId="54" builtinId="47" customBuiltin="1"/>
    <cellStyle name="40% - Énfasis5 2" xfId="55"/>
    <cellStyle name="40% - Énfasis5 2 2" xfId="732"/>
    <cellStyle name="40% - Énfasis5 2 3" xfId="733"/>
    <cellStyle name="40% - Énfasis5 2 4" xfId="4065"/>
    <cellStyle name="40% - Énfasis5 3" xfId="56"/>
    <cellStyle name="40% - Énfasis5 3 2" xfId="734"/>
    <cellStyle name="40% - Énfasis5 3 3" xfId="735"/>
    <cellStyle name="40% - Énfasis5 4" xfId="57"/>
    <cellStyle name="40% - Énfasis5 4 2" xfId="736"/>
    <cellStyle name="40% - Énfasis5 4 3" xfId="737"/>
    <cellStyle name="40% - Énfasis6" xfId="58" builtinId="51" customBuiltin="1"/>
    <cellStyle name="40% - Énfasis6 2" xfId="59"/>
    <cellStyle name="40% - Énfasis6 2 2" xfId="738"/>
    <cellStyle name="40% - Énfasis6 2 3" xfId="739"/>
    <cellStyle name="40% - Énfasis6 2 4" xfId="4066"/>
    <cellStyle name="40% - Énfasis6 3" xfId="60"/>
    <cellStyle name="40% - Énfasis6 3 2" xfId="740"/>
    <cellStyle name="40% - Énfasis6 3 3" xfId="741"/>
    <cellStyle name="40% - Énfasis6 4" xfId="61"/>
    <cellStyle name="40% - Énfasis6 4 2" xfId="742"/>
    <cellStyle name="40% - Énfasis6 4 3" xfId="743"/>
    <cellStyle name="60% - Accent1" xfId="62"/>
    <cellStyle name="60% - Accent1 2" xfId="744"/>
    <cellStyle name="60% - Accent1 2 2" xfId="14299"/>
    <cellStyle name="60% - Accent2" xfId="63"/>
    <cellStyle name="60% - Accent2 2" xfId="745"/>
    <cellStyle name="60% - Accent3" xfId="64"/>
    <cellStyle name="60% - Accent3 2" xfId="746"/>
    <cellStyle name="60% - Accent3 2 2" xfId="14300"/>
    <cellStyle name="60% - Accent4" xfId="65"/>
    <cellStyle name="60% - Accent4 2" xfId="747"/>
    <cellStyle name="60% - Accent4 2 2" xfId="14301"/>
    <cellStyle name="60% - Accent5" xfId="66"/>
    <cellStyle name="60% - Accent5 2" xfId="748"/>
    <cellStyle name="60% - Accent6" xfId="67"/>
    <cellStyle name="60% - Accent6 2" xfId="749"/>
    <cellStyle name="60% - Accent6 2 2" xfId="14302"/>
    <cellStyle name="60% - Énfasis1" xfId="68" builtinId="32" customBuiltin="1"/>
    <cellStyle name="60% - Énfasis1 2" xfId="69"/>
    <cellStyle name="60% - Énfasis1 2 2" xfId="4067"/>
    <cellStyle name="60% - Énfasis1 3" xfId="70"/>
    <cellStyle name="60% - Énfasis1 4" xfId="71"/>
    <cellStyle name="60% - Énfasis2" xfId="72" builtinId="36" customBuiltin="1"/>
    <cellStyle name="60% - Énfasis2 2" xfId="73"/>
    <cellStyle name="60% - Énfasis2 2 2" xfId="4068"/>
    <cellStyle name="60% - Énfasis2 3" xfId="74"/>
    <cellStyle name="60% - Énfasis2 4" xfId="75"/>
    <cellStyle name="60% - Énfasis3" xfId="76" builtinId="40" customBuiltin="1"/>
    <cellStyle name="60% - Énfasis3 2" xfId="77"/>
    <cellStyle name="60% - Énfasis3 2 2" xfId="4069"/>
    <cellStyle name="60% - Énfasis3 3" xfId="78"/>
    <cellStyle name="60% - Énfasis3 4" xfId="79"/>
    <cellStyle name="60% - Énfasis4" xfId="80" builtinId="44" customBuiltin="1"/>
    <cellStyle name="60% - Énfasis4 2" xfId="81"/>
    <cellStyle name="60% - Énfasis4 2 2" xfId="4070"/>
    <cellStyle name="60% - Énfasis4 3" xfId="82"/>
    <cellStyle name="60% - Énfasis4 4" xfId="83"/>
    <cellStyle name="60% - Énfasis5" xfId="84" builtinId="48" customBuiltin="1"/>
    <cellStyle name="60% - Énfasis5 2" xfId="85"/>
    <cellStyle name="60% - Énfasis5 2 2" xfId="4071"/>
    <cellStyle name="60% - Énfasis5 3" xfId="86"/>
    <cellStyle name="60% - Énfasis5 4" xfId="87"/>
    <cellStyle name="60% - Énfasis6" xfId="88" builtinId="52" customBuiltin="1"/>
    <cellStyle name="60% - Énfasis6 2" xfId="89"/>
    <cellStyle name="60% - Énfasis6 2 2" xfId="4072"/>
    <cellStyle name="60% - Énfasis6 3" xfId="90"/>
    <cellStyle name="60% - Énfasis6 4" xfId="91"/>
    <cellStyle name="A4 Small 210 x 297 mm" xfId="593"/>
    <cellStyle name="A4 Small 210 x 297 mm 2" xfId="594"/>
    <cellStyle name="A4 Small 210 x 297 mm 2 2" xfId="14145"/>
    <cellStyle name="A4 Small 210 x 297 mm 4" xfId="14146"/>
    <cellStyle name="Accent1" xfId="92"/>
    <cellStyle name="Accent1 - 20%" xfId="93"/>
    <cellStyle name="Accent1 - 20% 2" xfId="750"/>
    <cellStyle name="Accent1 - 20% 3" xfId="751"/>
    <cellStyle name="Accent1 - 20% 4" xfId="752"/>
    <cellStyle name="Accent1 - 20% 4 2" xfId="6296"/>
    <cellStyle name="Accent1 - 20% 4 3" xfId="6297"/>
    <cellStyle name="Accent1 - 20% 5" xfId="6298"/>
    <cellStyle name="Accent1 - 20% 6" xfId="6299"/>
    <cellStyle name="Accent1 - 40%" xfId="94"/>
    <cellStyle name="Accent1 - 40% 2" xfId="753"/>
    <cellStyle name="Accent1 - 40% 3" xfId="754"/>
    <cellStyle name="Accent1 - 40% 4" xfId="755"/>
    <cellStyle name="Accent1 - 40% 4 2" xfId="6300"/>
    <cellStyle name="Accent1 - 40% 4 3" xfId="6301"/>
    <cellStyle name="Accent1 - 60%" xfId="95"/>
    <cellStyle name="Accent1 - 60% 2" xfId="756"/>
    <cellStyle name="Accent1 - 60% 3" xfId="757"/>
    <cellStyle name="Accent1 - 60% 4" xfId="6302"/>
    <cellStyle name="Accent1 - 60% 5" xfId="6303"/>
    <cellStyle name="Accent1 10" xfId="758"/>
    <cellStyle name="Accent1 11" xfId="759"/>
    <cellStyle name="Accent1 12" xfId="760"/>
    <cellStyle name="Accent1 13" xfId="761"/>
    <cellStyle name="Accent1 14" xfId="762"/>
    <cellStyle name="Accent1 15" xfId="763"/>
    <cellStyle name="Accent1 16" xfId="764"/>
    <cellStyle name="Accent1 17" xfId="765"/>
    <cellStyle name="Accent1 18" xfId="766"/>
    <cellStyle name="Accent1 19" xfId="767"/>
    <cellStyle name="Accent1 2" xfId="768"/>
    <cellStyle name="Accent1 2 2" xfId="4073"/>
    <cellStyle name="Accent1 20" xfId="769"/>
    <cellStyle name="Accent1 21" xfId="770"/>
    <cellStyle name="Accent1 22" xfId="771"/>
    <cellStyle name="Accent1 23" xfId="772"/>
    <cellStyle name="Accent1 24" xfId="773"/>
    <cellStyle name="Accent1 25" xfId="774"/>
    <cellStyle name="Accent1 26" xfId="775"/>
    <cellStyle name="Accent1 27" xfId="776"/>
    <cellStyle name="Accent1 28" xfId="14147"/>
    <cellStyle name="Accent1 3" xfId="777"/>
    <cellStyle name="Accent1 4" xfId="778"/>
    <cellStyle name="Accent1 5" xfId="779"/>
    <cellStyle name="Accent1 6" xfId="780"/>
    <cellStyle name="Accent1 7" xfId="781"/>
    <cellStyle name="Accent1 8" xfId="782"/>
    <cellStyle name="Accent1 9" xfId="783"/>
    <cellStyle name="Accent1_ANALISIS PARA PRESENTAR OPRET" xfId="96"/>
    <cellStyle name="Accent2" xfId="97"/>
    <cellStyle name="Accent2 - 20%" xfId="98"/>
    <cellStyle name="Accent2 - 20% 2" xfId="784"/>
    <cellStyle name="Accent2 - 20% 3" xfId="785"/>
    <cellStyle name="Accent2 - 20% 4" xfId="786"/>
    <cellStyle name="Accent2 - 20% 4 2" xfId="6304"/>
    <cellStyle name="Accent2 - 20% 4 3" xfId="6305"/>
    <cellStyle name="Accent2 - 20% 5" xfId="6306"/>
    <cellStyle name="Accent2 - 20% 6" xfId="6307"/>
    <cellStyle name="Accent2 - 40%" xfId="99"/>
    <cellStyle name="Accent2 - 40% 2" xfId="787"/>
    <cellStyle name="Accent2 - 40% 3" xfId="788"/>
    <cellStyle name="Accent2 - 40% 4" xfId="789"/>
    <cellStyle name="Accent2 - 40% 4 2" xfId="6308"/>
    <cellStyle name="Accent2 - 40% 4 3" xfId="6309"/>
    <cellStyle name="Accent2 - 40% 5" xfId="6310"/>
    <cellStyle name="Accent2 - 40% 6" xfId="6311"/>
    <cellStyle name="Accent2 - 60%" xfId="100"/>
    <cellStyle name="Accent2 - 60% 2" xfId="790"/>
    <cellStyle name="Accent2 - 60% 3" xfId="791"/>
    <cellStyle name="Accent2 - 60% 4" xfId="6312"/>
    <cellStyle name="Accent2 - 60% 5" xfId="6313"/>
    <cellStyle name="Accent2 10" xfId="792"/>
    <cellStyle name="Accent2 11" xfId="793"/>
    <cellStyle name="Accent2 12" xfId="794"/>
    <cellStyle name="Accent2 13" xfId="795"/>
    <cellStyle name="Accent2 14" xfId="796"/>
    <cellStyle name="Accent2 15" xfId="797"/>
    <cellStyle name="Accent2 16" xfId="798"/>
    <cellStyle name="Accent2 17" xfId="799"/>
    <cellStyle name="Accent2 18" xfId="800"/>
    <cellStyle name="Accent2 19" xfId="801"/>
    <cellStyle name="Accent2 2" xfId="802"/>
    <cellStyle name="Accent2 2 2" xfId="4074"/>
    <cellStyle name="Accent2 2 3" xfId="14303"/>
    <cellStyle name="Accent2 20" xfId="803"/>
    <cellStyle name="Accent2 21" xfId="804"/>
    <cellStyle name="Accent2 22" xfId="805"/>
    <cellStyle name="Accent2 23" xfId="806"/>
    <cellStyle name="Accent2 24" xfId="807"/>
    <cellStyle name="Accent2 25" xfId="808"/>
    <cellStyle name="Accent2 26" xfId="809"/>
    <cellStyle name="Accent2 27" xfId="14148"/>
    <cellStyle name="Accent2 3" xfId="810"/>
    <cellStyle name="Accent2 4" xfId="811"/>
    <cellStyle name="Accent2 5" xfId="812"/>
    <cellStyle name="Accent2 6" xfId="813"/>
    <cellStyle name="Accent2 7" xfId="814"/>
    <cellStyle name="Accent2 8" xfId="815"/>
    <cellStyle name="Accent2 9" xfId="816"/>
    <cellStyle name="Accent2_ANALISIS PARA PRESENTAR OPRET" xfId="101"/>
    <cellStyle name="Accent3" xfId="102"/>
    <cellStyle name="Accent3 - 20%" xfId="103"/>
    <cellStyle name="Accent3 - 20% 2" xfId="817"/>
    <cellStyle name="Accent3 - 20% 3" xfId="818"/>
    <cellStyle name="Accent3 - 20% 4" xfId="819"/>
    <cellStyle name="Accent3 - 20% 4 2" xfId="6314"/>
    <cellStyle name="Accent3 - 20% 4 3" xfId="6315"/>
    <cellStyle name="Accent3 - 20% 5" xfId="6316"/>
    <cellStyle name="Accent3 - 20% 6" xfId="6317"/>
    <cellStyle name="Accent3 - 40%" xfId="104"/>
    <cellStyle name="Accent3 - 40% 2" xfId="820"/>
    <cellStyle name="Accent3 - 40% 3" xfId="821"/>
    <cellStyle name="Accent3 - 40% 4" xfId="822"/>
    <cellStyle name="Accent3 - 40% 4 2" xfId="6318"/>
    <cellStyle name="Accent3 - 40% 4 3" xfId="6319"/>
    <cellStyle name="Accent3 - 40% 5" xfId="6320"/>
    <cellStyle name="Accent3 - 40% 6" xfId="6321"/>
    <cellStyle name="Accent3 - 60%" xfId="105"/>
    <cellStyle name="Accent3 - 60% 2" xfId="823"/>
    <cellStyle name="Accent3 - 60% 3" xfId="824"/>
    <cellStyle name="Accent3 - 60% 4" xfId="6322"/>
    <cellStyle name="Accent3 - 60% 5" xfId="6323"/>
    <cellStyle name="Accent3 10" xfId="825"/>
    <cellStyle name="Accent3 11" xfId="826"/>
    <cellStyle name="Accent3 12" xfId="827"/>
    <cellStyle name="Accent3 13" xfId="828"/>
    <cellStyle name="Accent3 14" xfId="829"/>
    <cellStyle name="Accent3 15" xfId="830"/>
    <cellStyle name="Accent3 16" xfId="831"/>
    <cellStyle name="Accent3 17" xfId="832"/>
    <cellStyle name="Accent3 18" xfId="833"/>
    <cellStyle name="Accent3 19" xfId="834"/>
    <cellStyle name="Accent3 2" xfId="835"/>
    <cellStyle name="Accent3 2 2" xfId="4075"/>
    <cellStyle name="Accent3 2 3" xfId="14304"/>
    <cellStyle name="Accent3 20" xfId="836"/>
    <cellStyle name="Accent3 21" xfId="837"/>
    <cellStyle name="Accent3 22" xfId="838"/>
    <cellStyle name="Accent3 23" xfId="839"/>
    <cellStyle name="Accent3 24" xfId="840"/>
    <cellStyle name="Accent3 25" xfId="841"/>
    <cellStyle name="Accent3 26" xfId="842"/>
    <cellStyle name="Accent3 27" xfId="14149"/>
    <cellStyle name="Accent3 3" xfId="843"/>
    <cellStyle name="Accent3 4" xfId="844"/>
    <cellStyle name="Accent3 5" xfId="845"/>
    <cellStyle name="Accent3 6" xfId="846"/>
    <cellStyle name="Accent3 7" xfId="847"/>
    <cellStyle name="Accent3 8" xfId="848"/>
    <cellStyle name="Accent3 9" xfId="849"/>
    <cellStyle name="Accent3_ANALISIS PARA PRESENTAR OPRET" xfId="106"/>
    <cellStyle name="Accent4" xfId="107"/>
    <cellStyle name="Accent4 - 20%" xfId="108"/>
    <cellStyle name="Accent4 - 20% 2" xfId="850"/>
    <cellStyle name="Accent4 - 20% 3" xfId="851"/>
    <cellStyle name="Accent4 - 20% 4" xfId="852"/>
    <cellStyle name="Accent4 - 20% 4 2" xfId="6324"/>
    <cellStyle name="Accent4 - 20% 4 3" xfId="6325"/>
    <cellStyle name="Accent4 - 20% 5" xfId="6326"/>
    <cellStyle name="Accent4 - 20% 6" xfId="6327"/>
    <cellStyle name="Accent4 - 40%" xfId="109"/>
    <cellStyle name="Accent4 - 40% 2" xfId="853"/>
    <cellStyle name="Accent4 - 40% 3" xfId="854"/>
    <cellStyle name="Accent4 - 40% 4" xfId="855"/>
    <cellStyle name="Accent4 - 40% 4 2" xfId="6328"/>
    <cellStyle name="Accent4 - 40% 4 3" xfId="6329"/>
    <cellStyle name="Accent4 - 40% 5" xfId="6330"/>
    <cellStyle name="Accent4 - 40% 6" xfId="6331"/>
    <cellStyle name="Accent4 - 60%" xfId="110"/>
    <cellStyle name="Accent4 - 60% 2" xfId="856"/>
    <cellStyle name="Accent4 - 60% 3" xfId="857"/>
    <cellStyle name="Accent4 - 60% 4" xfId="6332"/>
    <cellStyle name="Accent4 - 60% 5" xfId="6333"/>
    <cellStyle name="Accent4 10" xfId="858"/>
    <cellStyle name="Accent4 11" xfId="859"/>
    <cellStyle name="Accent4 12" xfId="860"/>
    <cellStyle name="Accent4 13" xfId="861"/>
    <cellStyle name="Accent4 14" xfId="862"/>
    <cellStyle name="Accent4 15" xfId="863"/>
    <cellStyle name="Accent4 16" xfId="864"/>
    <cellStyle name="Accent4 17" xfId="865"/>
    <cellStyle name="Accent4 18" xfId="866"/>
    <cellStyle name="Accent4 19" xfId="867"/>
    <cellStyle name="Accent4 2" xfId="868"/>
    <cellStyle name="Accent4 2 2" xfId="4076"/>
    <cellStyle name="Accent4 2 3" xfId="14305"/>
    <cellStyle name="Accent4 20" xfId="869"/>
    <cellStyle name="Accent4 21" xfId="870"/>
    <cellStyle name="Accent4 22" xfId="871"/>
    <cellStyle name="Accent4 23" xfId="872"/>
    <cellStyle name="Accent4 24" xfId="873"/>
    <cellStyle name="Accent4 25" xfId="874"/>
    <cellStyle name="Accent4 26" xfId="875"/>
    <cellStyle name="Accent4 27" xfId="14150"/>
    <cellStyle name="Accent4 3" xfId="876"/>
    <cellStyle name="Accent4 4" xfId="877"/>
    <cellStyle name="Accent4 5" xfId="878"/>
    <cellStyle name="Accent4 6" xfId="879"/>
    <cellStyle name="Accent4 7" xfId="880"/>
    <cellStyle name="Accent4 8" xfId="881"/>
    <cellStyle name="Accent4 9" xfId="882"/>
    <cellStyle name="Accent4_ANALISIS PARA PRESENTAR OPRET" xfId="111"/>
    <cellStyle name="Accent5" xfId="112"/>
    <cellStyle name="Accent5 - 20%" xfId="113"/>
    <cellStyle name="Accent5 - 20% 2" xfId="883"/>
    <cellStyle name="Accent5 - 20% 3" xfId="884"/>
    <cellStyle name="Accent5 - 20% 4" xfId="885"/>
    <cellStyle name="Accent5 - 20% 4 2" xfId="6334"/>
    <cellStyle name="Accent5 - 20% 4 3" xfId="6335"/>
    <cellStyle name="Accent5 - 20% 5" xfId="6336"/>
    <cellStyle name="Accent5 - 20% 6" xfId="6337"/>
    <cellStyle name="Accent5 - 40%" xfId="114"/>
    <cellStyle name="Accent5 - 40% 2" xfId="886"/>
    <cellStyle name="Accent5 - 40% 3" xfId="887"/>
    <cellStyle name="Accent5 - 40% 4" xfId="888"/>
    <cellStyle name="Accent5 - 40% 4 2" xfId="6338"/>
    <cellStyle name="Accent5 - 40% 4 3" xfId="6339"/>
    <cellStyle name="Accent5 - 40% 5" xfId="6340"/>
    <cellStyle name="Accent5 - 40% 6" xfId="6341"/>
    <cellStyle name="Accent5 - 60%" xfId="115"/>
    <cellStyle name="Accent5 - 60% 2" xfId="889"/>
    <cellStyle name="Accent5 - 60% 3" xfId="890"/>
    <cellStyle name="Accent5 - 60% 4" xfId="6342"/>
    <cellStyle name="Accent5 - 60% 5" xfId="6343"/>
    <cellStyle name="Accent5 10" xfId="891"/>
    <cellStyle name="Accent5 11" xfId="892"/>
    <cellStyle name="Accent5 12" xfId="893"/>
    <cellStyle name="Accent5 13" xfId="894"/>
    <cellStyle name="Accent5 14" xfId="895"/>
    <cellStyle name="Accent5 15" xfId="896"/>
    <cellStyle name="Accent5 16" xfId="897"/>
    <cellStyle name="Accent5 17" xfId="898"/>
    <cellStyle name="Accent5 18" xfId="899"/>
    <cellStyle name="Accent5 19" xfId="900"/>
    <cellStyle name="Accent5 2" xfId="901"/>
    <cellStyle name="Accent5 2 2" xfId="4077"/>
    <cellStyle name="Accent5 2 3" xfId="14306"/>
    <cellStyle name="Accent5 20" xfId="902"/>
    <cellStyle name="Accent5 21" xfId="903"/>
    <cellStyle name="Accent5 22" xfId="904"/>
    <cellStyle name="Accent5 23" xfId="905"/>
    <cellStyle name="Accent5 24" xfId="906"/>
    <cellStyle name="Accent5 25" xfId="907"/>
    <cellStyle name="Accent5 26" xfId="908"/>
    <cellStyle name="Accent5 27" xfId="14151"/>
    <cellStyle name="Accent5 3" xfId="909"/>
    <cellStyle name="Accent5 4" xfId="910"/>
    <cellStyle name="Accent5 5" xfId="911"/>
    <cellStyle name="Accent5 6" xfId="912"/>
    <cellStyle name="Accent5 7" xfId="913"/>
    <cellStyle name="Accent5 8" xfId="914"/>
    <cellStyle name="Accent5 9" xfId="915"/>
    <cellStyle name="Accent5_ANALISIS PARA PRESENTAR OPRET" xfId="116"/>
    <cellStyle name="Accent6" xfId="117"/>
    <cellStyle name="Accent6 - 20%" xfId="118"/>
    <cellStyle name="Accent6 - 20% 2" xfId="916"/>
    <cellStyle name="Accent6 - 20% 3" xfId="917"/>
    <cellStyle name="Accent6 - 20% 4" xfId="918"/>
    <cellStyle name="Accent6 - 20% 4 2" xfId="6344"/>
    <cellStyle name="Accent6 - 20% 4 3" xfId="6345"/>
    <cellStyle name="Accent6 - 40%" xfId="119"/>
    <cellStyle name="Accent6 - 40% 2" xfId="919"/>
    <cellStyle name="Accent6 - 40% 3" xfId="920"/>
    <cellStyle name="Accent6 - 40% 4" xfId="921"/>
    <cellStyle name="Accent6 - 40% 4 2" xfId="6346"/>
    <cellStyle name="Accent6 - 40% 4 3" xfId="6347"/>
    <cellStyle name="Accent6 - 40% 5" xfId="6348"/>
    <cellStyle name="Accent6 - 40% 6" xfId="6349"/>
    <cellStyle name="Accent6 - 60%" xfId="120"/>
    <cellStyle name="Accent6 - 60% 2" xfId="922"/>
    <cellStyle name="Accent6 - 60% 3" xfId="923"/>
    <cellStyle name="Accent6 - 60% 4" xfId="6350"/>
    <cellStyle name="Accent6 - 60% 5" xfId="6351"/>
    <cellStyle name="Accent6 10" xfId="924"/>
    <cellStyle name="Accent6 11" xfId="925"/>
    <cellStyle name="Accent6 12" xfId="926"/>
    <cellStyle name="Accent6 13" xfId="927"/>
    <cellStyle name="Accent6 14" xfId="928"/>
    <cellStyle name="Accent6 15" xfId="929"/>
    <cellStyle name="Accent6 16" xfId="930"/>
    <cellStyle name="Accent6 17" xfId="931"/>
    <cellStyle name="Accent6 18" xfId="932"/>
    <cellStyle name="Accent6 19" xfId="933"/>
    <cellStyle name="Accent6 2" xfId="934"/>
    <cellStyle name="Accent6 2 2" xfId="4078"/>
    <cellStyle name="Accent6 2 3" xfId="14307"/>
    <cellStyle name="Accent6 20" xfId="935"/>
    <cellStyle name="Accent6 21" xfId="936"/>
    <cellStyle name="Accent6 22" xfId="937"/>
    <cellStyle name="Accent6 23" xfId="938"/>
    <cellStyle name="Accent6 24" xfId="939"/>
    <cellStyle name="Accent6 25" xfId="940"/>
    <cellStyle name="Accent6 26" xfId="941"/>
    <cellStyle name="Accent6 27" xfId="14152"/>
    <cellStyle name="Accent6 3" xfId="942"/>
    <cellStyle name="Accent6 4" xfId="943"/>
    <cellStyle name="Accent6 5" xfId="944"/>
    <cellStyle name="Accent6 6" xfId="945"/>
    <cellStyle name="Accent6 7" xfId="946"/>
    <cellStyle name="Accent6 8" xfId="947"/>
    <cellStyle name="Accent6 9" xfId="948"/>
    <cellStyle name="Accent6_ANALISIS PARA PRESENTAR OPRET" xfId="121"/>
    <cellStyle name="Bad" xfId="122"/>
    <cellStyle name="Bad 2" xfId="949"/>
    <cellStyle name="Bad 2 2" xfId="4079"/>
    <cellStyle name="Bad 2 3" xfId="14308"/>
    <cellStyle name="Bad 3" xfId="950"/>
    <cellStyle name="Buena" xfId="123" builtinId="26" customBuiltin="1"/>
    <cellStyle name="Buena 2" xfId="124"/>
    <cellStyle name="Buena 2 2" xfId="4080"/>
    <cellStyle name="Buena 3" xfId="125"/>
    <cellStyle name="Buena 4" xfId="126"/>
    <cellStyle name="Calculation" xfId="127"/>
    <cellStyle name="Calculation 10" xfId="951"/>
    <cellStyle name="Calculation 10 2" xfId="6352"/>
    <cellStyle name="Calculation 10 2 2" xfId="6353"/>
    <cellStyle name="Calculation 10 2 3" xfId="14309"/>
    <cellStyle name="Calculation 10 2 4" xfId="14310"/>
    <cellStyle name="Calculation 10 3" xfId="6354"/>
    <cellStyle name="Calculation 10 3 2" xfId="14311"/>
    <cellStyle name="Calculation 10 3 3" xfId="14312"/>
    <cellStyle name="Calculation 10 4" xfId="14313"/>
    <cellStyle name="Calculation 10 5" xfId="14314"/>
    <cellStyle name="Calculation 11" xfId="6203"/>
    <cellStyle name="Calculation 11 2" xfId="6355"/>
    <cellStyle name="Calculation 11 2 2" xfId="6356"/>
    <cellStyle name="Calculation 11 2 3" xfId="14315"/>
    <cellStyle name="Calculation 11 3" xfId="6357"/>
    <cellStyle name="Calculation 11 3 2" xfId="14316"/>
    <cellStyle name="Calculation 11 3 3" xfId="14317"/>
    <cellStyle name="Calculation 11 4" xfId="14318"/>
    <cellStyle name="Calculation 11 5" xfId="14319"/>
    <cellStyle name="Calculation 12" xfId="6358"/>
    <cellStyle name="Calculation 12 2" xfId="6359"/>
    <cellStyle name="Calculation 12 2 2" xfId="6360"/>
    <cellStyle name="Calculation 12 2 3" xfId="14320"/>
    <cellStyle name="Calculation 12 3" xfId="6361"/>
    <cellStyle name="Calculation 12 3 2" xfId="14321"/>
    <cellStyle name="Calculation 12 3 3" xfId="14322"/>
    <cellStyle name="Calculation 12 4" xfId="14323"/>
    <cellStyle name="Calculation 12 5" xfId="14324"/>
    <cellStyle name="Calculation 13" xfId="6362"/>
    <cellStyle name="Calculation 13 2" xfId="6363"/>
    <cellStyle name="Calculation 13 3" xfId="14325"/>
    <cellStyle name="Calculation 14" xfId="6364"/>
    <cellStyle name="Calculation 14 2" xfId="14326"/>
    <cellStyle name="Calculation 14 3" xfId="14327"/>
    <cellStyle name="Calculation 15" xfId="14113"/>
    <cellStyle name="Calculation 16" xfId="14328"/>
    <cellStyle name="Calculation 2" xfId="952"/>
    <cellStyle name="Calculation 2 10" xfId="6365"/>
    <cellStyle name="Calculation 2 10 2" xfId="6366"/>
    <cellStyle name="Calculation 2 10 2 2" xfId="6367"/>
    <cellStyle name="Calculation 2 10 2 3" xfId="14329"/>
    <cellStyle name="Calculation 2 10 3" xfId="6368"/>
    <cellStyle name="Calculation 2 10 3 2" xfId="14330"/>
    <cellStyle name="Calculation 2 10 3 3" xfId="14331"/>
    <cellStyle name="Calculation 2 10 4" xfId="14332"/>
    <cellStyle name="Calculation 2 10 5" xfId="14333"/>
    <cellStyle name="Calculation 2 11" xfId="6369"/>
    <cellStyle name="Calculation 2 11 2" xfId="6370"/>
    <cellStyle name="Calculation 2 11 2 2" xfId="6371"/>
    <cellStyle name="Calculation 2 11 2 3" xfId="14334"/>
    <cellStyle name="Calculation 2 11 3" xfId="6372"/>
    <cellStyle name="Calculation 2 11 3 2" xfId="14335"/>
    <cellStyle name="Calculation 2 11 3 3" xfId="14336"/>
    <cellStyle name="Calculation 2 11 4" xfId="14337"/>
    <cellStyle name="Calculation 2 11 5" xfId="14338"/>
    <cellStyle name="Calculation 2 11 6" xfId="14339"/>
    <cellStyle name="Calculation 2 12" xfId="6373"/>
    <cellStyle name="Calculation 2 12 2" xfId="6374"/>
    <cellStyle name="Calculation 2 12 3" xfId="14340"/>
    <cellStyle name="Calculation 2 13" xfId="6375"/>
    <cellStyle name="Calculation 2 13 2" xfId="14341"/>
    <cellStyle name="Calculation 2 13 3" xfId="14342"/>
    <cellStyle name="Calculation 2 14" xfId="14343"/>
    <cellStyle name="Calculation 2 15" xfId="14344"/>
    <cellStyle name="Calculation 2 16" xfId="14345"/>
    <cellStyle name="Calculation 2 2" xfId="953"/>
    <cellStyle name="Calculation 2 2 2" xfId="954"/>
    <cellStyle name="Calculation 2 2 2 2" xfId="6376"/>
    <cellStyle name="Calculation 2 2 2 2 2" xfId="6377"/>
    <cellStyle name="Calculation 2 2 2 2 3" xfId="14346"/>
    <cellStyle name="Calculation 2 2 2 2 4" xfId="14347"/>
    <cellStyle name="Calculation 2 2 2 3" xfId="6378"/>
    <cellStyle name="Calculation 2 2 2 3 2" xfId="14348"/>
    <cellStyle name="Calculation 2 2 2 3 3" xfId="14349"/>
    <cellStyle name="Calculation 2 2 2 4" xfId="14350"/>
    <cellStyle name="Calculation 2 2 2 5" xfId="14351"/>
    <cellStyle name="Calculation 2 2 3" xfId="955"/>
    <cellStyle name="Calculation 2 2 3 2" xfId="6379"/>
    <cellStyle name="Calculation 2 2 3 2 2" xfId="6380"/>
    <cellStyle name="Calculation 2 2 3 2 3" xfId="14352"/>
    <cellStyle name="Calculation 2 2 3 2 4" xfId="14353"/>
    <cellStyle name="Calculation 2 2 3 3" xfId="6381"/>
    <cellStyle name="Calculation 2 2 3 3 2" xfId="14354"/>
    <cellStyle name="Calculation 2 2 3 3 3" xfId="14355"/>
    <cellStyle name="Calculation 2 2 3 4" xfId="14356"/>
    <cellStyle name="Calculation 2 2 3 5" xfId="14357"/>
    <cellStyle name="Calculation 2 2 4" xfId="6382"/>
    <cellStyle name="Calculation 2 2 4 2" xfId="6383"/>
    <cellStyle name="Calculation 2 2 4 3" xfId="14358"/>
    <cellStyle name="Calculation 2 2 4 4" xfId="14359"/>
    <cellStyle name="Calculation 2 2 5" xfId="6384"/>
    <cellStyle name="Calculation 2 2 5 2" xfId="14360"/>
    <cellStyle name="Calculation 2 2 5 3" xfId="14361"/>
    <cellStyle name="Calculation 2 2 6" xfId="14362"/>
    <cellStyle name="Calculation 2 2 7" xfId="14363"/>
    <cellStyle name="Calculation 2 3" xfId="956"/>
    <cellStyle name="Calculation 2 3 2" xfId="6385"/>
    <cellStyle name="Calculation 2 3 2 2" xfId="6386"/>
    <cellStyle name="Calculation 2 3 2 3" xfId="14364"/>
    <cellStyle name="Calculation 2 3 2 4" xfId="14365"/>
    <cellStyle name="Calculation 2 3 3" xfId="6387"/>
    <cellStyle name="Calculation 2 3 3 2" xfId="14366"/>
    <cellStyle name="Calculation 2 3 3 3" xfId="14367"/>
    <cellStyle name="Calculation 2 3 4" xfId="14368"/>
    <cellStyle name="Calculation 2 3 5" xfId="14369"/>
    <cellStyle name="Calculation 2 4" xfId="957"/>
    <cellStyle name="Calculation 2 4 2" xfId="6388"/>
    <cellStyle name="Calculation 2 4 2 2" xfId="6389"/>
    <cellStyle name="Calculation 2 4 2 3" xfId="14370"/>
    <cellStyle name="Calculation 2 4 2 4" xfId="14371"/>
    <cellStyle name="Calculation 2 4 3" xfId="6390"/>
    <cellStyle name="Calculation 2 4 3 2" xfId="14372"/>
    <cellStyle name="Calculation 2 4 3 3" xfId="14373"/>
    <cellStyle name="Calculation 2 4 4" xfId="14374"/>
    <cellStyle name="Calculation 2 4 5" xfId="14375"/>
    <cellStyle name="Calculation 2 5" xfId="958"/>
    <cellStyle name="Calculation 2 5 2" xfId="6391"/>
    <cellStyle name="Calculation 2 5 2 2" xfId="6392"/>
    <cellStyle name="Calculation 2 5 2 3" xfId="14376"/>
    <cellStyle name="Calculation 2 5 2 4" xfId="14377"/>
    <cellStyle name="Calculation 2 5 3" xfId="6393"/>
    <cellStyle name="Calculation 2 5 3 2" xfId="14378"/>
    <cellStyle name="Calculation 2 5 3 3" xfId="14379"/>
    <cellStyle name="Calculation 2 5 4" xfId="14380"/>
    <cellStyle name="Calculation 2 5 5" xfId="14381"/>
    <cellStyle name="Calculation 2 6" xfId="959"/>
    <cellStyle name="Calculation 2 6 2" xfId="6394"/>
    <cellStyle name="Calculation 2 6 2 2" xfId="6395"/>
    <cellStyle name="Calculation 2 6 2 3" xfId="14382"/>
    <cellStyle name="Calculation 2 6 2 4" xfId="14383"/>
    <cellStyle name="Calculation 2 6 3" xfId="6396"/>
    <cellStyle name="Calculation 2 6 3 2" xfId="14384"/>
    <cellStyle name="Calculation 2 6 3 3" xfId="14385"/>
    <cellStyle name="Calculation 2 6 4" xfId="14386"/>
    <cellStyle name="Calculation 2 6 5" xfId="14387"/>
    <cellStyle name="Calculation 2 7" xfId="960"/>
    <cellStyle name="Calculation 2 7 2" xfId="6397"/>
    <cellStyle name="Calculation 2 7 2 2" xfId="6398"/>
    <cellStyle name="Calculation 2 7 2 3" xfId="14388"/>
    <cellStyle name="Calculation 2 7 2 4" xfId="14389"/>
    <cellStyle name="Calculation 2 7 3" xfId="6399"/>
    <cellStyle name="Calculation 2 7 3 2" xfId="14390"/>
    <cellStyle name="Calculation 2 7 3 3" xfId="14391"/>
    <cellStyle name="Calculation 2 7 4" xfId="14392"/>
    <cellStyle name="Calculation 2 7 5" xfId="14393"/>
    <cellStyle name="Calculation 2 8" xfId="961"/>
    <cellStyle name="Calculation 2 8 2" xfId="6400"/>
    <cellStyle name="Calculation 2 8 2 2" xfId="6401"/>
    <cellStyle name="Calculation 2 8 2 3" xfId="14394"/>
    <cellStyle name="Calculation 2 8 2 4" xfId="14395"/>
    <cellStyle name="Calculation 2 8 3" xfId="6402"/>
    <cellStyle name="Calculation 2 8 3 2" xfId="14396"/>
    <cellStyle name="Calculation 2 8 3 3" xfId="14397"/>
    <cellStyle name="Calculation 2 8 4" xfId="14398"/>
    <cellStyle name="Calculation 2 8 5" xfId="14399"/>
    <cellStyle name="Calculation 2 9" xfId="4081"/>
    <cellStyle name="Calculation 2 9 2" xfId="6403"/>
    <cellStyle name="Calculation 2 9 2 2" xfId="6404"/>
    <cellStyle name="Calculation 2 9 2 3" xfId="14400"/>
    <cellStyle name="Calculation 2 9 2 4" xfId="14401"/>
    <cellStyle name="Calculation 2 9 3" xfId="6405"/>
    <cellStyle name="Calculation 2 9 3 2" xfId="14402"/>
    <cellStyle name="Calculation 2 9 3 3" xfId="14403"/>
    <cellStyle name="Calculation 2 9 4" xfId="14404"/>
    <cellStyle name="Calculation 2 9 5" xfId="14405"/>
    <cellStyle name="Calculation 3" xfId="962"/>
    <cellStyle name="Calculation 3 10" xfId="6406"/>
    <cellStyle name="Calculation 3 10 2" xfId="14406"/>
    <cellStyle name="Calculation 3 10 3" xfId="14407"/>
    <cellStyle name="Calculation 3 11" xfId="14408"/>
    <cellStyle name="Calculation 3 12" xfId="14409"/>
    <cellStyle name="Calculation 3 2" xfId="963"/>
    <cellStyle name="Calculation 3 2 2" xfId="964"/>
    <cellStyle name="Calculation 3 2 2 2" xfId="6407"/>
    <cellStyle name="Calculation 3 2 2 2 2" xfId="6408"/>
    <cellStyle name="Calculation 3 2 2 2 3" xfId="14410"/>
    <cellStyle name="Calculation 3 2 2 2 4" xfId="14411"/>
    <cellStyle name="Calculation 3 2 2 3" xfId="6409"/>
    <cellStyle name="Calculation 3 2 2 3 2" xfId="14412"/>
    <cellStyle name="Calculation 3 2 2 3 3" xfId="14413"/>
    <cellStyle name="Calculation 3 2 2 4" xfId="14414"/>
    <cellStyle name="Calculation 3 2 2 5" xfId="14415"/>
    <cellStyle name="Calculation 3 2 3" xfId="965"/>
    <cellStyle name="Calculation 3 2 3 2" xfId="6410"/>
    <cellStyle name="Calculation 3 2 3 2 2" xfId="6411"/>
    <cellStyle name="Calculation 3 2 3 2 3" xfId="14416"/>
    <cellStyle name="Calculation 3 2 3 2 4" xfId="14417"/>
    <cellStyle name="Calculation 3 2 3 3" xfId="6412"/>
    <cellStyle name="Calculation 3 2 3 3 2" xfId="14418"/>
    <cellStyle name="Calculation 3 2 3 3 3" xfId="14419"/>
    <cellStyle name="Calculation 3 2 3 4" xfId="14420"/>
    <cellStyle name="Calculation 3 2 3 5" xfId="14421"/>
    <cellStyle name="Calculation 3 2 4" xfId="6413"/>
    <cellStyle name="Calculation 3 2 4 2" xfId="6414"/>
    <cellStyle name="Calculation 3 2 4 3" xfId="14422"/>
    <cellStyle name="Calculation 3 2 4 4" xfId="14423"/>
    <cellStyle name="Calculation 3 2 5" xfId="6415"/>
    <cellStyle name="Calculation 3 2 5 2" xfId="14424"/>
    <cellStyle name="Calculation 3 2 5 3" xfId="14425"/>
    <cellStyle name="Calculation 3 2 6" xfId="14426"/>
    <cellStyle name="Calculation 3 2 7" xfId="14427"/>
    <cellStyle name="Calculation 3 3" xfId="966"/>
    <cellStyle name="Calculation 3 3 2" xfId="6416"/>
    <cellStyle name="Calculation 3 3 2 2" xfId="6417"/>
    <cellStyle name="Calculation 3 3 2 3" xfId="14428"/>
    <cellStyle name="Calculation 3 3 2 4" xfId="14429"/>
    <cellStyle name="Calculation 3 3 3" xfId="6418"/>
    <cellStyle name="Calculation 3 3 3 2" xfId="14430"/>
    <cellStyle name="Calculation 3 3 3 3" xfId="14431"/>
    <cellStyle name="Calculation 3 3 4" xfId="14432"/>
    <cellStyle name="Calculation 3 3 5" xfId="14433"/>
    <cellStyle name="Calculation 3 4" xfId="967"/>
    <cellStyle name="Calculation 3 4 2" xfId="6419"/>
    <cellStyle name="Calculation 3 4 2 2" xfId="6420"/>
    <cellStyle name="Calculation 3 4 2 3" xfId="14434"/>
    <cellStyle name="Calculation 3 4 2 4" xfId="14435"/>
    <cellStyle name="Calculation 3 4 3" xfId="6421"/>
    <cellStyle name="Calculation 3 4 3 2" xfId="14436"/>
    <cellStyle name="Calculation 3 4 3 3" xfId="14437"/>
    <cellStyle name="Calculation 3 4 4" xfId="14438"/>
    <cellStyle name="Calculation 3 4 5" xfId="14439"/>
    <cellStyle name="Calculation 3 5" xfId="968"/>
    <cellStyle name="Calculation 3 5 2" xfId="6422"/>
    <cellStyle name="Calculation 3 5 2 2" xfId="6423"/>
    <cellStyle name="Calculation 3 5 2 3" xfId="14440"/>
    <cellStyle name="Calculation 3 5 2 4" xfId="14441"/>
    <cellStyle name="Calculation 3 5 3" xfId="6424"/>
    <cellStyle name="Calculation 3 5 3 2" xfId="14442"/>
    <cellStyle name="Calculation 3 5 3 3" xfId="14443"/>
    <cellStyle name="Calculation 3 5 4" xfId="14444"/>
    <cellStyle name="Calculation 3 5 5" xfId="14445"/>
    <cellStyle name="Calculation 3 6" xfId="969"/>
    <cellStyle name="Calculation 3 6 2" xfId="6425"/>
    <cellStyle name="Calculation 3 6 2 2" xfId="6426"/>
    <cellStyle name="Calculation 3 6 2 3" xfId="14446"/>
    <cellStyle name="Calculation 3 6 2 4" xfId="14447"/>
    <cellStyle name="Calculation 3 6 3" xfId="6427"/>
    <cellStyle name="Calculation 3 6 3 2" xfId="14448"/>
    <cellStyle name="Calculation 3 6 3 3" xfId="14449"/>
    <cellStyle name="Calculation 3 6 4" xfId="14450"/>
    <cellStyle name="Calculation 3 6 5" xfId="14451"/>
    <cellStyle name="Calculation 3 7" xfId="970"/>
    <cellStyle name="Calculation 3 7 2" xfId="6428"/>
    <cellStyle name="Calculation 3 7 2 2" xfId="6429"/>
    <cellStyle name="Calculation 3 7 2 3" xfId="14452"/>
    <cellStyle name="Calculation 3 7 2 4" xfId="14453"/>
    <cellStyle name="Calculation 3 7 3" xfId="6430"/>
    <cellStyle name="Calculation 3 7 3 2" xfId="14454"/>
    <cellStyle name="Calculation 3 7 3 3" xfId="14455"/>
    <cellStyle name="Calculation 3 7 4" xfId="14456"/>
    <cellStyle name="Calculation 3 7 5" xfId="14457"/>
    <cellStyle name="Calculation 3 8" xfId="971"/>
    <cellStyle name="Calculation 3 8 2" xfId="6431"/>
    <cellStyle name="Calculation 3 8 2 2" xfId="6432"/>
    <cellStyle name="Calculation 3 8 2 3" xfId="14458"/>
    <cellStyle name="Calculation 3 8 2 4" xfId="14459"/>
    <cellStyle name="Calculation 3 8 3" xfId="6433"/>
    <cellStyle name="Calculation 3 8 3 2" xfId="14460"/>
    <cellStyle name="Calculation 3 8 3 3" xfId="14461"/>
    <cellStyle name="Calculation 3 8 4" xfId="14462"/>
    <cellStyle name="Calculation 3 8 5" xfId="14463"/>
    <cellStyle name="Calculation 3 9" xfId="6434"/>
    <cellStyle name="Calculation 3 9 2" xfId="6435"/>
    <cellStyle name="Calculation 3 9 3" xfId="14464"/>
    <cellStyle name="Calculation 3 9 4" xfId="14465"/>
    <cellStyle name="Calculation 4" xfId="972"/>
    <cellStyle name="Calculation 4 2" xfId="973"/>
    <cellStyle name="Calculation 4 2 2" xfId="6436"/>
    <cellStyle name="Calculation 4 2 2 2" xfId="6437"/>
    <cellStyle name="Calculation 4 2 2 3" xfId="14466"/>
    <cellStyle name="Calculation 4 2 2 4" xfId="14467"/>
    <cellStyle name="Calculation 4 2 3" xfId="6438"/>
    <cellStyle name="Calculation 4 2 3 2" xfId="14468"/>
    <cellStyle name="Calculation 4 2 3 3" xfId="14469"/>
    <cellStyle name="Calculation 4 2 4" xfId="14470"/>
    <cellStyle name="Calculation 4 2 5" xfId="14471"/>
    <cellStyle name="Calculation 4 3" xfId="974"/>
    <cellStyle name="Calculation 4 3 2" xfId="6439"/>
    <cellStyle name="Calculation 4 3 2 2" xfId="6440"/>
    <cellStyle name="Calculation 4 3 2 3" xfId="14472"/>
    <cellStyle name="Calculation 4 3 2 4" xfId="14473"/>
    <cellStyle name="Calculation 4 3 3" xfId="6441"/>
    <cellStyle name="Calculation 4 3 3 2" xfId="14474"/>
    <cellStyle name="Calculation 4 3 3 3" xfId="14475"/>
    <cellStyle name="Calculation 4 3 4" xfId="14476"/>
    <cellStyle name="Calculation 4 3 5" xfId="14477"/>
    <cellStyle name="Calculation 4 4" xfId="6442"/>
    <cellStyle name="Calculation 4 4 2" xfId="6443"/>
    <cellStyle name="Calculation 4 4 3" xfId="14478"/>
    <cellStyle name="Calculation 4 4 4" xfId="14479"/>
    <cellStyle name="Calculation 4 5" xfId="6444"/>
    <cellStyle name="Calculation 4 5 2" xfId="14480"/>
    <cellStyle name="Calculation 4 5 3" xfId="14481"/>
    <cellStyle name="Calculation 4 6" xfId="14482"/>
    <cellStyle name="Calculation 4 7" xfId="14483"/>
    <cellStyle name="Calculation 5" xfId="975"/>
    <cellStyle name="Calculation 5 2" xfId="6445"/>
    <cellStyle name="Calculation 5 2 2" xfId="6446"/>
    <cellStyle name="Calculation 5 2 3" xfId="14484"/>
    <cellStyle name="Calculation 5 2 4" xfId="14485"/>
    <cellStyle name="Calculation 5 3" xfId="6447"/>
    <cellStyle name="Calculation 5 3 2" xfId="14486"/>
    <cellStyle name="Calculation 5 3 3" xfId="14487"/>
    <cellStyle name="Calculation 5 4" xfId="14488"/>
    <cellStyle name="Calculation 5 5" xfId="14489"/>
    <cellStyle name="Calculation 6" xfId="976"/>
    <cellStyle name="Calculation 6 2" xfId="6448"/>
    <cellStyle name="Calculation 6 2 2" xfId="6449"/>
    <cellStyle name="Calculation 6 2 3" xfId="14490"/>
    <cellStyle name="Calculation 6 2 4" xfId="14491"/>
    <cellStyle name="Calculation 6 3" xfId="6450"/>
    <cellStyle name="Calculation 6 3 2" xfId="14492"/>
    <cellStyle name="Calculation 6 3 3" xfId="14493"/>
    <cellStyle name="Calculation 6 4" xfId="14494"/>
    <cellStyle name="Calculation 6 5" xfId="14495"/>
    <cellStyle name="Calculation 7" xfId="977"/>
    <cellStyle name="Calculation 7 2" xfId="6451"/>
    <cellStyle name="Calculation 7 2 2" xfId="6452"/>
    <cellStyle name="Calculation 7 2 3" xfId="14496"/>
    <cellStyle name="Calculation 7 2 4" xfId="14497"/>
    <cellStyle name="Calculation 7 3" xfId="6453"/>
    <cellStyle name="Calculation 7 3 2" xfId="14498"/>
    <cellStyle name="Calculation 7 3 3" xfId="14499"/>
    <cellStyle name="Calculation 7 4" xfId="14500"/>
    <cellStyle name="Calculation 7 5" xfId="14501"/>
    <cellStyle name="Calculation 8" xfId="978"/>
    <cellStyle name="Calculation 8 2" xfId="6454"/>
    <cellStyle name="Calculation 8 2 2" xfId="6455"/>
    <cellStyle name="Calculation 8 2 3" xfId="14502"/>
    <cellStyle name="Calculation 8 2 4" xfId="14503"/>
    <cellStyle name="Calculation 8 3" xfId="6456"/>
    <cellStyle name="Calculation 8 3 2" xfId="14504"/>
    <cellStyle name="Calculation 8 3 3" xfId="14505"/>
    <cellStyle name="Calculation 8 4" xfId="14506"/>
    <cellStyle name="Calculation 8 5" xfId="14507"/>
    <cellStyle name="Calculation 9" xfId="979"/>
    <cellStyle name="Calculation 9 2" xfId="6457"/>
    <cellStyle name="Calculation 9 2 2" xfId="6458"/>
    <cellStyle name="Calculation 9 2 3" xfId="14508"/>
    <cellStyle name="Calculation 9 2 4" xfId="14509"/>
    <cellStyle name="Calculation 9 3" xfId="6459"/>
    <cellStyle name="Calculation 9 3 2" xfId="14510"/>
    <cellStyle name="Calculation 9 3 3" xfId="14511"/>
    <cellStyle name="Calculation 9 4" xfId="14512"/>
    <cellStyle name="Calculation 9 5" xfId="14513"/>
    <cellStyle name="Cálculo" xfId="128" builtinId="22" customBuiltin="1"/>
    <cellStyle name="Cálculo 2" xfId="129"/>
    <cellStyle name="Cálculo 2 10" xfId="6460"/>
    <cellStyle name="Cálculo 2 10 2" xfId="6461"/>
    <cellStyle name="Cálculo 2 10 2 2" xfId="6462"/>
    <cellStyle name="Cálculo 2 10 2 3" xfId="14514"/>
    <cellStyle name="Cálculo 2 10 3" xfId="6463"/>
    <cellStyle name="Cálculo 2 10 3 2" xfId="14515"/>
    <cellStyle name="Cálculo 2 10 3 3" xfId="14516"/>
    <cellStyle name="Cálculo 2 10 4" xfId="14517"/>
    <cellStyle name="Cálculo 2 10 5" xfId="14518"/>
    <cellStyle name="Cálculo 2 11" xfId="6464"/>
    <cellStyle name="Cálculo 2 11 2" xfId="6465"/>
    <cellStyle name="Cálculo 2 11 2 2" xfId="6466"/>
    <cellStyle name="Cálculo 2 11 2 3" xfId="14519"/>
    <cellStyle name="Cálculo 2 11 3" xfId="6467"/>
    <cellStyle name="Cálculo 2 11 3 2" xfId="14520"/>
    <cellStyle name="Cálculo 2 11 3 3" xfId="14521"/>
    <cellStyle name="Cálculo 2 11 4" xfId="14522"/>
    <cellStyle name="Cálculo 2 11 5" xfId="14523"/>
    <cellStyle name="Cálculo 2 12" xfId="6468"/>
    <cellStyle name="Cálculo 2 12 2" xfId="6469"/>
    <cellStyle name="Cálculo 2 12 3" xfId="14524"/>
    <cellStyle name="Cálculo 2 13" xfId="6470"/>
    <cellStyle name="Cálculo 2 13 2" xfId="14525"/>
    <cellStyle name="Cálculo 2 13 3" xfId="14526"/>
    <cellStyle name="Cálculo 2 14" xfId="14527"/>
    <cellStyle name="Cálculo 2 15" xfId="14528"/>
    <cellStyle name="Cálculo 2 2" xfId="980"/>
    <cellStyle name="Cálculo 2 2 2" xfId="981"/>
    <cellStyle name="Cálculo 2 2 2 2" xfId="6471"/>
    <cellStyle name="Cálculo 2 2 2 2 2" xfId="6472"/>
    <cellStyle name="Cálculo 2 2 2 2 3" xfId="14529"/>
    <cellStyle name="Cálculo 2 2 2 2 4" xfId="14530"/>
    <cellStyle name="Cálculo 2 2 2 3" xfId="6473"/>
    <cellStyle name="Cálculo 2 2 2 3 2" xfId="14531"/>
    <cellStyle name="Cálculo 2 2 2 3 3" xfId="14532"/>
    <cellStyle name="Cálculo 2 2 2 4" xfId="14533"/>
    <cellStyle name="Cálculo 2 2 2 5" xfId="14534"/>
    <cellStyle name="Cálculo 2 2 3" xfId="982"/>
    <cellStyle name="Cálculo 2 2 3 2" xfId="6474"/>
    <cellStyle name="Cálculo 2 2 3 2 2" xfId="6475"/>
    <cellStyle name="Cálculo 2 2 3 2 3" xfId="14535"/>
    <cellStyle name="Cálculo 2 2 3 2 4" xfId="14536"/>
    <cellStyle name="Cálculo 2 2 3 3" xfId="6476"/>
    <cellStyle name="Cálculo 2 2 3 3 2" xfId="14537"/>
    <cellStyle name="Cálculo 2 2 3 3 3" xfId="14538"/>
    <cellStyle name="Cálculo 2 2 3 4" xfId="14539"/>
    <cellStyle name="Cálculo 2 2 3 5" xfId="14540"/>
    <cellStyle name="Cálculo 2 2 4" xfId="6477"/>
    <cellStyle name="Cálculo 2 2 4 2" xfId="6478"/>
    <cellStyle name="Cálculo 2 2 4 3" xfId="14541"/>
    <cellStyle name="Cálculo 2 2 4 4" xfId="14542"/>
    <cellStyle name="Cálculo 2 2 5" xfId="6479"/>
    <cellStyle name="Cálculo 2 2 5 2" xfId="14543"/>
    <cellStyle name="Cálculo 2 2 5 3" xfId="14544"/>
    <cellStyle name="Cálculo 2 2 6" xfId="14545"/>
    <cellStyle name="Cálculo 2 2 7" xfId="14546"/>
    <cellStyle name="Cálculo 2 2 8" xfId="14547"/>
    <cellStyle name="Cálculo 2 3" xfId="983"/>
    <cellStyle name="Cálculo 2 3 2" xfId="6480"/>
    <cellStyle name="Cálculo 2 3 2 2" xfId="6481"/>
    <cellStyle name="Cálculo 2 3 2 3" xfId="14548"/>
    <cellStyle name="Cálculo 2 3 2 4" xfId="14549"/>
    <cellStyle name="Cálculo 2 3 3" xfId="6482"/>
    <cellStyle name="Cálculo 2 3 3 2" xfId="14550"/>
    <cellStyle name="Cálculo 2 3 3 3" xfId="14551"/>
    <cellStyle name="Cálculo 2 3 4" xfId="14552"/>
    <cellStyle name="Cálculo 2 3 5" xfId="14553"/>
    <cellStyle name="Cálculo 2 4" xfId="984"/>
    <cellStyle name="Cálculo 2 4 2" xfId="6483"/>
    <cellStyle name="Cálculo 2 4 2 2" xfId="6484"/>
    <cellStyle name="Cálculo 2 4 2 3" xfId="14554"/>
    <cellStyle name="Cálculo 2 4 2 4" xfId="14555"/>
    <cellStyle name="Cálculo 2 4 3" xfId="6485"/>
    <cellStyle name="Cálculo 2 4 3 2" xfId="14556"/>
    <cellStyle name="Cálculo 2 4 3 3" xfId="14557"/>
    <cellStyle name="Cálculo 2 4 4" xfId="14558"/>
    <cellStyle name="Cálculo 2 4 5" xfId="14559"/>
    <cellStyle name="Cálculo 2 5" xfId="985"/>
    <cellStyle name="Cálculo 2 5 2" xfId="6486"/>
    <cellStyle name="Cálculo 2 5 2 2" xfId="6487"/>
    <cellStyle name="Cálculo 2 5 2 3" xfId="14560"/>
    <cellStyle name="Cálculo 2 5 2 4" xfId="14561"/>
    <cellStyle name="Cálculo 2 5 3" xfId="6488"/>
    <cellStyle name="Cálculo 2 5 3 2" xfId="14562"/>
    <cellStyle name="Cálculo 2 5 3 3" xfId="14563"/>
    <cellStyle name="Cálculo 2 5 4" xfId="14564"/>
    <cellStyle name="Cálculo 2 5 5" xfId="14565"/>
    <cellStyle name="Cálculo 2 6" xfId="986"/>
    <cellStyle name="Cálculo 2 6 2" xfId="6489"/>
    <cellStyle name="Cálculo 2 6 2 2" xfId="6490"/>
    <cellStyle name="Cálculo 2 6 2 3" xfId="14566"/>
    <cellStyle name="Cálculo 2 6 2 4" xfId="14567"/>
    <cellStyle name="Cálculo 2 6 3" xfId="6491"/>
    <cellStyle name="Cálculo 2 6 3 2" xfId="14568"/>
    <cellStyle name="Cálculo 2 6 3 3" xfId="14569"/>
    <cellStyle name="Cálculo 2 6 4" xfId="14570"/>
    <cellStyle name="Cálculo 2 6 5" xfId="14571"/>
    <cellStyle name="Cálculo 2 7" xfId="987"/>
    <cellStyle name="Cálculo 2 7 2" xfId="6492"/>
    <cellStyle name="Cálculo 2 7 2 2" xfId="6493"/>
    <cellStyle name="Cálculo 2 7 2 3" xfId="14572"/>
    <cellStyle name="Cálculo 2 7 2 4" xfId="14573"/>
    <cellStyle name="Cálculo 2 7 3" xfId="6494"/>
    <cellStyle name="Cálculo 2 7 3 2" xfId="14574"/>
    <cellStyle name="Cálculo 2 7 3 3" xfId="14575"/>
    <cellStyle name="Cálculo 2 7 4" xfId="14576"/>
    <cellStyle name="Cálculo 2 7 5" xfId="14577"/>
    <cellStyle name="Cálculo 2 8" xfId="988"/>
    <cellStyle name="Cálculo 2 8 2" xfId="6495"/>
    <cellStyle name="Cálculo 2 8 2 2" xfId="6496"/>
    <cellStyle name="Cálculo 2 8 2 3" xfId="14578"/>
    <cellStyle name="Cálculo 2 8 2 4" xfId="14579"/>
    <cellStyle name="Cálculo 2 8 3" xfId="6497"/>
    <cellStyle name="Cálculo 2 8 3 2" xfId="14580"/>
    <cellStyle name="Cálculo 2 8 3 3" xfId="14581"/>
    <cellStyle name="Cálculo 2 8 4" xfId="14582"/>
    <cellStyle name="Cálculo 2 8 5" xfId="14583"/>
    <cellStyle name="Cálculo 2 9" xfId="4082"/>
    <cellStyle name="Cálculo 2 9 2" xfId="6498"/>
    <cellStyle name="Cálculo 2 9 2 2" xfId="6499"/>
    <cellStyle name="Cálculo 2 9 2 3" xfId="14584"/>
    <cellStyle name="Cálculo 2 9 2 4" xfId="14585"/>
    <cellStyle name="Cálculo 2 9 3" xfId="6500"/>
    <cellStyle name="Cálculo 2 9 3 2" xfId="14586"/>
    <cellStyle name="Cálculo 2 9 3 3" xfId="14587"/>
    <cellStyle name="Cálculo 2 9 4" xfId="14588"/>
    <cellStyle name="Cálculo 2 9 5" xfId="14589"/>
    <cellStyle name="Cálculo 3" xfId="130"/>
    <cellStyle name="Cálculo 3 10" xfId="6501"/>
    <cellStyle name="Cálculo 3 10 2" xfId="6502"/>
    <cellStyle name="Cálculo 3 10 2 2" xfId="6503"/>
    <cellStyle name="Cálculo 3 10 2 3" xfId="14590"/>
    <cellStyle name="Cálculo 3 10 3" xfId="6504"/>
    <cellStyle name="Cálculo 3 10 3 2" xfId="14591"/>
    <cellStyle name="Cálculo 3 10 3 3" xfId="14592"/>
    <cellStyle name="Cálculo 3 10 4" xfId="14593"/>
    <cellStyle name="Cálculo 3 10 5" xfId="14594"/>
    <cellStyle name="Cálculo 3 11" xfId="6505"/>
    <cellStyle name="Cálculo 3 11 2" xfId="6506"/>
    <cellStyle name="Cálculo 3 11 3" xfId="14595"/>
    <cellStyle name="Cálculo 3 12" xfId="6507"/>
    <cellStyle name="Cálculo 3 12 2" xfId="14596"/>
    <cellStyle name="Cálculo 3 12 3" xfId="14597"/>
    <cellStyle name="Cálculo 3 13" xfId="14598"/>
    <cellStyle name="Cálculo 3 14" xfId="14599"/>
    <cellStyle name="Cálculo 3 2" xfId="989"/>
    <cellStyle name="Cálculo 3 2 2" xfId="990"/>
    <cellStyle name="Cálculo 3 2 2 2" xfId="6508"/>
    <cellStyle name="Cálculo 3 2 2 2 2" xfId="6509"/>
    <cellStyle name="Cálculo 3 2 2 2 3" xfId="14600"/>
    <cellStyle name="Cálculo 3 2 2 2 4" xfId="14601"/>
    <cellStyle name="Cálculo 3 2 2 3" xfId="6510"/>
    <cellStyle name="Cálculo 3 2 2 3 2" xfId="14602"/>
    <cellStyle name="Cálculo 3 2 2 3 3" xfId="14603"/>
    <cellStyle name="Cálculo 3 2 2 4" xfId="14604"/>
    <cellStyle name="Cálculo 3 2 2 5" xfId="14605"/>
    <cellStyle name="Cálculo 3 2 3" xfId="991"/>
    <cellStyle name="Cálculo 3 2 3 2" xfId="6511"/>
    <cellStyle name="Cálculo 3 2 3 2 2" xfId="6512"/>
    <cellStyle name="Cálculo 3 2 3 2 3" xfId="14606"/>
    <cellStyle name="Cálculo 3 2 3 2 4" xfId="14607"/>
    <cellStyle name="Cálculo 3 2 3 3" xfId="6513"/>
    <cellStyle name="Cálculo 3 2 3 3 2" xfId="14608"/>
    <cellStyle name="Cálculo 3 2 3 3 3" xfId="14609"/>
    <cellStyle name="Cálculo 3 2 3 4" xfId="14610"/>
    <cellStyle name="Cálculo 3 2 3 5" xfId="14611"/>
    <cellStyle name="Cálculo 3 2 4" xfId="6514"/>
    <cellStyle name="Cálculo 3 2 4 2" xfId="6515"/>
    <cellStyle name="Cálculo 3 2 4 3" xfId="14612"/>
    <cellStyle name="Cálculo 3 2 4 4" xfId="14613"/>
    <cellStyle name="Cálculo 3 2 5" xfId="6516"/>
    <cellStyle name="Cálculo 3 2 5 2" xfId="14614"/>
    <cellStyle name="Cálculo 3 2 5 3" xfId="14615"/>
    <cellStyle name="Cálculo 3 2 6" xfId="14616"/>
    <cellStyle name="Cálculo 3 2 7" xfId="14617"/>
    <cellStyle name="Cálculo 3 3" xfId="992"/>
    <cellStyle name="Cálculo 3 3 2" xfId="6517"/>
    <cellStyle name="Cálculo 3 3 2 2" xfId="6518"/>
    <cellStyle name="Cálculo 3 3 2 3" xfId="14618"/>
    <cellStyle name="Cálculo 3 3 2 4" xfId="14619"/>
    <cellStyle name="Cálculo 3 3 3" xfId="6519"/>
    <cellStyle name="Cálculo 3 3 3 2" xfId="14620"/>
    <cellStyle name="Cálculo 3 3 3 3" xfId="14621"/>
    <cellStyle name="Cálculo 3 3 4" xfId="14622"/>
    <cellStyle name="Cálculo 3 3 5" xfId="14623"/>
    <cellStyle name="Cálculo 3 4" xfId="993"/>
    <cellStyle name="Cálculo 3 4 2" xfId="6520"/>
    <cellStyle name="Cálculo 3 4 2 2" xfId="6521"/>
    <cellStyle name="Cálculo 3 4 2 3" xfId="14624"/>
    <cellStyle name="Cálculo 3 4 2 4" xfId="14625"/>
    <cellStyle name="Cálculo 3 4 3" xfId="6522"/>
    <cellStyle name="Cálculo 3 4 3 2" xfId="14626"/>
    <cellStyle name="Cálculo 3 4 3 3" xfId="14627"/>
    <cellStyle name="Cálculo 3 4 4" xfId="14628"/>
    <cellStyle name="Cálculo 3 4 5" xfId="14629"/>
    <cellStyle name="Cálculo 3 5" xfId="994"/>
    <cellStyle name="Cálculo 3 5 2" xfId="6523"/>
    <cellStyle name="Cálculo 3 5 2 2" xfId="6524"/>
    <cellStyle name="Cálculo 3 5 2 3" xfId="14630"/>
    <cellStyle name="Cálculo 3 5 2 4" xfId="14631"/>
    <cellStyle name="Cálculo 3 5 3" xfId="6525"/>
    <cellStyle name="Cálculo 3 5 3 2" xfId="14632"/>
    <cellStyle name="Cálculo 3 5 3 3" xfId="14633"/>
    <cellStyle name="Cálculo 3 5 4" xfId="14634"/>
    <cellStyle name="Cálculo 3 5 5" xfId="14635"/>
    <cellStyle name="Cálculo 3 6" xfId="995"/>
    <cellStyle name="Cálculo 3 6 2" xfId="6526"/>
    <cellStyle name="Cálculo 3 6 2 2" xfId="6527"/>
    <cellStyle name="Cálculo 3 6 2 3" xfId="14636"/>
    <cellStyle name="Cálculo 3 6 2 4" xfId="14637"/>
    <cellStyle name="Cálculo 3 6 3" xfId="6528"/>
    <cellStyle name="Cálculo 3 6 3 2" xfId="14638"/>
    <cellStyle name="Cálculo 3 6 3 3" xfId="14639"/>
    <cellStyle name="Cálculo 3 6 4" xfId="14640"/>
    <cellStyle name="Cálculo 3 6 5" xfId="14641"/>
    <cellStyle name="Cálculo 3 7" xfId="996"/>
    <cellStyle name="Cálculo 3 7 2" xfId="6529"/>
    <cellStyle name="Cálculo 3 7 2 2" xfId="6530"/>
    <cellStyle name="Cálculo 3 7 2 3" xfId="14642"/>
    <cellStyle name="Cálculo 3 7 2 4" xfId="14643"/>
    <cellStyle name="Cálculo 3 7 3" xfId="6531"/>
    <cellStyle name="Cálculo 3 7 3 2" xfId="14644"/>
    <cellStyle name="Cálculo 3 7 3 3" xfId="14645"/>
    <cellStyle name="Cálculo 3 7 4" xfId="14646"/>
    <cellStyle name="Cálculo 3 7 5" xfId="14647"/>
    <cellStyle name="Cálculo 3 8" xfId="997"/>
    <cellStyle name="Cálculo 3 8 2" xfId="6532"/>
    <cellStyle name="Cálculo 3 8 2 2" xfId="6533"/>
    <cellStyle name="Cálculo 3 8 2 3" xfId="14648"/>
    <cellStyle name="Cálculo 3 8 2 4" xfId="14649"/>
    <cellStyle name="Cálculo 3 8 3" xfId="6534"/>
    <cellStyle name="Cálculo 3 8 3 2" xfId="14650"/>
    <cellStyle name="Cálculo 3 8 3 3" xfId="14651"/>
    <cellStyle name="Cálculo 3 8 4" xfId="14652"/>
    <cellStyle name="Cálculo 3 8 5" xfId="14653"/>
    <cellStyle name="Cálculo 3 9" xfId="6535"/>
    <cellStyle name="Cálculo 3 9 2" xfId="6536"/>
    <cellStyle name="Cálculo 3 9 2 2" xfId="6537"/>
    <cellStyle name="Cálculo 3 9 2 3" xfId="14654"/>
    <cellStyle name="Cálculo 3 9 3" xfId="6538"/>
    <cellStyle name="Cálculo 3 9 3 2" xfId="14655"/>
    <cellStyle name="Cálculo 3 9 3 3" xfId="14656"/>
    <cellStyle name="Cálculo 3 9 4" xfId="14657"/>
    <cellStyle name="Cálculo 3 9 5" xfId="14658"/>
    <cellStyle name="Cálculo 4" xfId="131"/>
    <cellStyle name="Cálculo 4 10" xfId="6539"/>
    <cellStyle name="Cálculo 4 10 2" xfId="6540"/>
    <cellStyle name="Cálculo 4 10 2 2" xfId="6541"/>
    <cellStyle name="Cálculo 4 10 2 3" xfId="14659"/>
    <cellStyle name="Cálculo 4 10 3" xfId="6542"/>
    <cellStyle name="Cálculo 4 10 3 2" xfId="14660"/>
    <cellStyle name="Cálculo 4 10 3 3" xfId="14661"/>
    <cellStyle name="Cálculo 4 10 4" xfId="14662"/>
    <cellStyle name="Cálculo 4 10 5" xfId="14663"/>
    <cellStyle name="Cálculo 4 11" xfId="6543"/>
    <cellStyle name="Cálculo 4 11 2" xfId="6544"/>
    <cellStyle name="Cálculo 4 11 3" xfId="14664"/>
    <cellStyle name="Cálculo 4 12" xfId="6545"/>
    <cellStyle name="Cálculo 4 12 2" xfId="14665"/>
    <cellStyle name="Cálculo 4 12 3" xfId="14666"/>
    <cellStyle name="Cálculo 4 13" xfId="14667"/>
    <cellStyle name="Cálculo 4 14" xfId="14668"/>
    <cellStyle name="Cálculo 4 2" xfId="998"/>
    <cellStyle name="Cálculo 4 2 2" xfId="999"/>
    <cellStyle name="Cálculo 4 2 2 2" xfId="6546"/>
    <cellStyle name="Cálculo 4 2 2 2 2" xfId="6547"/>
    <cellStyle name="Cálculo 4 2 2 2 3" xfId="14669"/>
    <cellStyle name="Cálculo 4 2 2 2 4" xfId="14670"/>
    <cellStyle name="Cálculo 4 2 2 3" xfId="6548"/>
    <cellStyle name="Cálculo 4 2 2 3 2" xfId="14671"/>
    <cellStyle name="Cálculo 4 2 2 3 3" xfId="14672"/>
    <cellStyle name="Cálculo 4 2 2 4" xfId="14673"/>
    <cellStyle name="Cálculo 4 2 2 5" xfId="14674"/>
    <cellStyle name="Cálculo 4 2 3" xfId="1000"/>
    <cellStyle name="Cálculo 4 2 3 2" xfId="6549"/>
    <cellStyle name="Cálculo 4 2 3 2 2" xfId="6550"/>
    <cellStyle name="Cálculo 4 2 3 2 3" xfId="14675"/>
    <cellStyle name="Cálculo 4 2 3 2 4" xfId="14676"/>
    <cellStyle name="Cálculo 4 2 3 3" xfId="6551"/>
    <cellStyle name="Cálculo 4 2 3 3 2" xfId="14677"/>
    <cellStyle name="Cálculo 4 2 3 3 3" xfId="14678"/>
    <cellStyle name="Cálculo 4 2 3 4" xfId="14679"/>
    <cellStyle name="Cálculo 4 2 3 5" xfId="14680"/>
    <cellStyle name="Cálculo 4 2 4" xfId="6552"/>
    <cellStyle name="Cálculo 4 2 4 2" xfId="6553"/>
    <cellStyle name="Cálculo 4 2 4 3" xfId="14681"/>
    <cellStyle name="Cálculo 4 2 4 4" xfId="14682"/>
    <cellStyle name="Cálculo 4 2 5" xfId="6554"/>
    <cellStyle name="Cálculo 4 2 5 2" xfId="14683"/>
    <cellStyle name="Cálculo 4 2 5 3" xfId="14684"/>
    <cellStyle name="Cálculo 4 2 6" xfId="14685"/>
    <cellStyle name="Cálculo 4 2 7" xfId="14686"/>
    <cellStyle name="Cálculo 4 3" xfId="1001"/>
    <cellStyle name="Cálculo 4 3 2" xfId="6555"/>
    <cellStyle name="Cálculo 4 3 2 2" xfId="6556"/>
    <cellStyle name="Cálculo 4 3 2 3" xfId="14687"/>
    <cellStyle name="Cálculo 4 3 2 4" xfId="14688"/>
    <cellStyle name="Cálculo 4 3 3" xfId="6557"/>
    <cellStyle name="Cálculo 4 3 3 2" xfId="14689"/>
    <cellStyle name="Cálculo 4 3 3 3" xfId="14690"/>
    <cellStyle name="Cálculo 4 3 4" xfId="14691"/>
    <cellStyle name="Cálculo 4 3 5" xfId="14692"/>
    <cellStyle name="Cálculo 4 4" xfId="1002"/>
    <cellStyle name="Cálculo 4 4 2" xfId="6558"/>
    <cellStyle name="Cálculo 4 4 2 2" xfId="6559"/>
    <cellStyle name="Cálculo 4 4 2 3" xfId="14693"/>
    <cellStyle name="Cálculo 4 4 2 4" xfId="14694"/>
    <cellStyle name="Cálculo 4 4 3" xfId="6560"/>
    <cellStyle name="Cálculo 4 4 3 2" xfId="14695"/>
    <cellStyle name="Cálculo 4 4 3 3" xfId="14696"/>
    <cellStyle name="Cálculo 4 4 4" xfId="14697"/>
    <cellStyle name="Cálculo 4 4 5" xfId="14698"/>
    <cellStyle name="Cálculo 4 5" xfId="1003"/>
    <cellStyle name="Cálculo 4 5 2" xfId="6561"/>
    <cellStyle name="Cálculo 4 5 2 2" xfId="6562"/>
    <cellStyle name="Cálculo 4 5 2 3" xfId="14699"/>
    <cellStyle name="Cálculo 4 5 2 4" xfId="14700"/>
    <cellStyle name="Cálculo 4 5 3" xfId="6563"/>
    <cellStyle name="Cálculo 4 5 3 2" xfId="14701"/>
    <cellStyle name="Cálculo 4 5 3 3" xfId="14702"/>
    <cellStyle name="Cálculo 4 5 4" xfId="14703"/>
    <cellStyle name="Cálculo 4 5 5" xfId="14704"/>
    <cellStyle name="Cálculo 4 6" xfId="1004"/>
    <cellStyle name="Cálculo 4 6 2" xfId="6564"/>
    <cellStyle name="Cálculo 4 6 2 2" xfId="6565"/>
    <cellStyle name="Cálculo 4 6 2 3" xfId="14705"/>
    <cellStyle name="Cálculo 4 6 2 4" xfId="14706"/>
    <cellStyle name="Cálculo 4 6 3" xfId="6566"/>
    <cellStyle name="Cálculo 4 6 3 2" xfId="14707"/>
    <cellStyle name="Cálculo 4 6 3 3" xfId="14708"/>
    <cellStyle name="Cálculo 4 6 4" xfId="14709"/>
    <cellStyle name="Cálculo 4 6 5" xfId="14710"/>
    <cellStyle name="Cálculo 4 7" xfId="1005"/>
    <cellStyle name="Cálculo 4 7 2" xfId="6567"/>
    <cellStyle name="Cálculo 4 7 2 2" xfId="6568"/>
    <cellStyle name="Cálculo 4 7 2 3" xfId="14711"/>
    <cellStyle name="Cálculo 4 7 2 4" xfId="14712"/>
    <cellStyle name="Cálculo 4 7 3" xfId="6569"/>
    <cellStyle name="Cálculo 4 7 3 2" xfId="14713"/>
    <cellStyle name="Cálculo 4 7 3 3" xfId="14714"/>
    <cellStyle name="Cálculo 4 7 4" xfId="14715"/>
    <cellStyle name="Cálculo 4 7 5" xfId="14716"/>
    <cellStyle name="Cálculo 4 8" xfId="1006"/>
    <cellStyle name="Cálculo 4 8 2" xfId="6570"/>
    <cellStyle name="Cálculo 4 8 2 2" xfId="6571"/>
    <cellStyle name="Cálculo 4 8 2 3" xfId="14717"/>
    <cellStyle name="Cálculo 4 8 2 4" xfId="14718"/>
    <cellStyle name="Cálculo 4 8 3" xfId="6572"/>
    <cellStyle name="Cálculo 4 8 3 2" xfId="14719"/>
    <cellStyle name="Cálculo 4 8 3 3" xfId="14720"/>
    <cellStyle name="Cálculo 4 8 4" xfId="14721"/>
    <cellStyle name="Cálculo 4 8 5" xfId="14722"/>
    <cellStyle name="Cálculo 4 9" xfId="6573"/>
    <cellStyle name="Cálculo 4 9 2" xfId="6574"/>
    <cellStyle name="Cálculo 4 9 2 2" xfId="6575"/>
    <cellStyle name="Cálculo 4 9 2 3" xfId="14723"/>
    <cellStyle name="Cálculo 4 9 3" xfId="6576"/>
    <cellStyle name="Cálculo 4 9 3 2" xfId="14724"/>
    <cellStyle name="Cálculo 4 9 3 3" xfId="14725"/>
    <cellStyle name="Cálculo 4 9 4" xfId="14726"/>
    <cellStyle name="Cálculo 4 9 5" xfId="14727"/>
    <cellStyle name="Celda de comprobación" xfId="132" builtinId="23" customBuiltin="1"/>
    <cellStyle name="Celda de comprobación 2" xfId="133"/>
    <cellStyle name="Celda de comprobación 2 2" xfId="4083"/>
    <cellStyle name="Celda de comprobación 2 3" xfId="6577"/>
    <cellStyle name="Celda de comprobación 2 4" xfId="6578"/>
    <cellStyle name="Celda de comprobación 3" xfId="134"/>
    <cellStyle name="Celda de comprobación 4" xfId="135"/>
    <cellStyle name="Celda vinculada" xfId="136" builtinId="24" customBuiltin="1"/>
    <cellStyle name="Celda vinculada 2" xfId="137"/>
    <cellStyle name="Celda vinculada 2 2" xfId="4084"/>
    <cellStyle name="Celda vinculada 3" xfId="138"/>
    <cellStyle name="Celda vinculada 4" xfId="139"/>
    <cellStyle name="Check Cell" xfId="140"/>
    <cellStyle name="Check Cell 2" xfId="1007"/>
    <cellStyle name="Coma 2" xfId="620"/>
    <cellStyle name="Coma 2 2" xfId="4085"/>
    <cellStyle name="Coma 2 2 2" xfId="6579"/>
    <cellStyle name="Coma 2 2 3" xfId="6580"/>
    <cellStyle name="Coma 2 2 4" xfId="6581"/>
    <cellStyle name="Coma 2 3" xfId="6582"/>
    <cellStyle name="Coma 3" xfId="621"/>
    <cellStyle name="Coma 3 2" xfId="622"/>
    <cellStyle name="Coma 3 2 2" xfId="4087"/>
    <cellStyle name="Coma 3 2 2 2" xfId="6583"/>
    <cellStyle name="Coma 3 2 2 3" xfId="6584"/>
    <cellStyle name="Coma 3 2 2 4" xfId="6585"/>
    <cellStyle name="Coma 3 3" xfId="4086"/>
    <cellStyle name="Coma 3 3 2" xfId="6586"/>
    <cellStyle name="Coma 3 4" xfId="6587"/>
    <cellStyle name="Coma 3 4 2" xfId="14728"/>
    <cellStyle name="Comma 10" xfId="141"/>
    <cellStyle name="Comma 10 2" xfId="3906"/>
    <cellStyle name="Comma 10 2 2" xfId="6588"/>
    <cellStyle name="Comma 10 2 3" xfId="6589"/>
    <cellStyle name="Comma 10 2 4" xfId="6590"/>
    <cellStyle name="Comma 10 2 5" xfId="6591"/>
    <cellStyle name="Comma 10 2 6" xfId="6592"/>
    <cellStyle name="Comma 10 3" xfId="6204"/>
    <cellStyle name="Comma 10 3 2" xfId="14153"/>
    <cellStyle name="Comma 10 3 3" xfId="14729"/>
    <cellStyle name="Comma 10 4" xfId="6593"/>
    <cellStyle name="Comma 11" xfId="142"/>
    <cellStyle name="Comma 11 2" xfId="4088"/>
    <cellStyle name="Comma 11 3" xfId="6594"/>
    <cellStyle name="Comma 11 4" xfId="6595"/>
    <cellStyle name="Comma 12" xfId="143"/>
    <cellStyle name="Comma 12 2" xfId="4089"/>
    <cellStyle name="Comma 12 3" xfId="6596"/>
    <cellStyle name="Comma 12 4" xfId="6597"/>
    <cellStyle name="Comma 13" xfId="144"/>
    <cellStyle name="Comma 13 2" xfId="1008"/>
    <cellStyle name="Comma 13 2 2" xfId="1009"/>
    <cellStyle name="Comma 13 2 2 2" xfId="4229"/>
    <cellStyle name="Comma 13 2 2 2 2" xfId="6598"/>
    <cellStyle name="Comma 13 2 2 2 3" xfId="6599"/>
    <cellStyle name="Comma 13 2 2 2 4" xfId="6600"/>
    <cellStyle name="Comma 13 2 2 3" xfId="14730"/>
    <cellStyle name="Comma 13 2 3" xfId="4228"/>
    <cellStyle name="Comma 13 2 3 2" xfId="6601"/>
    <cellStyle name="Comma 13 2 3 3" xfId="6602"/>
    <cellStyle name="Comma 13 2 3 4" xfId="6603"/>
    <cellStyle name="Comma 13 2 4" xfId="6604"/>
    <cellStyle name="Comma 13 2 4 2" xfId="6605"/>
    <cellStyle name="Comma 13 2 4 3" xfId="6606"/>
    <cellStyle name="Comma 13 2 4 4" xfId="6607"/>
    <cellStyle name="Comma 13 2 4 5" xfId="14731"/>
    <cellStyle name="Comma 13 2 5" xfId="6608"/>
    <cellStyle name="Comma 13 2 5 2" xfId="6609"/>
    <cellStyle name="Comma 13 2 5 3" xfId="6610"/>
    <cellStyle name="Comma 13 2 5 4" xfId="6611"/>
    <cellStyle name="Comma 13 2 5 5" xfId="14732"/>
    <cellStyle name="Comma 13 2 6" xfId="14733"/>
    <cellStyle name="Comma 13 3" xfId="1010"/>
    <cellStyle name="Comma 13 3 2" xfId="1011"/>
    <cellStyle name="Comma 13 3 2 2" xfId="1012"/>
    <cellStyle name="Comma 13 3 2 2 2" xfId="4232"/>
    <cellStyle name="Comma 13 3 2 2 2 2" xfId="6612"/>
    <cellStyle name="Comma 13 3 2 2 2 3" xfId="6613"/>
    <cellStyle name="Comma 13 3 2 2 2 4" xfId="6614"/>
    <cellStyle name="Comma 13 3 2 2 3" xfId="14734"/>
    <cellStyle name="Comma 13 3 2 3" xfId="4231"/>
    <cellStyle name="Comma 13 3 2 3 2" xfId="6615"/>
    <cellStyle name="Comma 13 3 2 3 3" xfId="6616"/>
    <cellStyle name="Comma 13 3 2 3 4" xfId="6617"/>
    <cellStyle name="Comma 13 3 2 4" xfId="6618"/>
    <cellStyle name="Comma 13 3 2 4 2" xfId="6619"/>
    <cellStyle name="Comma 13 3 2 4 3" xfId="6620"/>
    <cellStyle name="Comma 13 3 2 4 4" xfId="6621"/>
    <cellStyle name="Comma 13 3 2 5" xfId="6622"/>
    <cellStyle name="Comma 13 3 2 5 2" xfId="6623"/>
    <cellStyle name="Comma 13 3 2 5 3" xfId="6624"/>
    <cellStyle name="Comma 13 3 2 5 4" xfId="6625"/>
    <cellStyle name="Comma 13 3 2 6" xfId="14735"/>
    <cellStyle name="Comma 13 3 3" xfId="1013"/>
    <cellStyle name="Comma 13 3 3 2" xfId="4233"/>
    <cellStyle name="Comma 13 3 3 2 2" xfId="6626"/>
    <cellStyle name="Comma 13 3 3 2 3" xfId="6627"/>
    <cellStyle name="Comma 13 3 3 2 4" xfId="6628"/>
    <cellStyle name="Comma 13 3 3 3" xfId="14736"/>
    <cellStyle name="Comma 13 3 4" xfId="4230"/>
    <cellStyle name="Comma 13 3 4 2" xfId="6629"/>
    <cellStyle name="Comma 13 3 4 3" xfId="6630"/>
    <cellStyle name="Comma 13 3 4 4" xfId="6631"/>
    <cellStyle name="Comma 13 3 5" xfId="6632"/>
    <cellStyle name="Comma 13 3 5 2" xfId="6633"/>
    <cellStyle name="Comma 13 3 5 3" xfId="6634"/>
    <cellStyle name="Comma 13 3 5 4" xfId="6635"/>
    <cellStyle name="Comma 13 3 6" xfId="6636"/>
    <cellStyle name="Comma 13 3 6 2" xfId="6637"/>
    <cellStyle name="Comma 13 3 6 3" xfId="6638"/>
    <cellStyle name="Comma 13 3 6 4" xfId="6639"/>
    <cellStyle name="Comma 13 3 7" xfId="14737"/>
    <cellStyle name="Comma 13 4" xfId="1014"/>
    <cellStyle name="Comma 13 4 2" xfId="1015"/>
    <cellStyle name="Comma 13 4 2 2" xfId="4235"/>
    <cellStyle name="Comma 13 4 2 2 2" xfId="6640"/>
    <cellStyle name="Comma 13 4 2 2 3" xfId="6641"/>
    <cellStyle name="Comma 13 4 2 2 4" xfId="6642"/>
    <cellStyle name="Comma 13 4 2 3" xfId="14738"/>
    <cellStyle name="Comma 13 4 3" xfId="4234"/>
    <cellStyle name="Comma 13 4 3 2" xfId="6643"/>
    <cellStyle name="Comma 13 4 3 3" xfId="6644"/>
    <cellStyle name="Comma 13 4 3 4" xfId="6645"/>
    <cellStyle name="Comma 13 4 4" xfId="6646"/>
    <cellStyle name="Comma 13 4 4 2" xfId="6647"/>
    <cellStyle name="Comma 13 4 4 3" xfId="6648"/>
    <cellStyle name="Comma 13 4 4 4" xfId="6649"/>
    <cellStyle name="Comma 13 4 5" xfId="6650"/>
    <cellStyle name="Comma 13 4 5 2" xfId="6651"/>
    <cellStyle name="Comma 13 4 5 3" xfId="6652"/>
    <cellStyle name="Comma 13 4 5 4" xfId="6653"/>
    <cellStyle name="Comma 13 4 6" xfId="14739"/>
    <cellStyle name="Comma 13 5" xfId="1016"/>
    <cellStyle name="Comma 13 5 2" xfId="4236"/>
    <cellStyle name="Comma 13 5 2 2" xfId="6654"/>
    <cellStyle name="Comma 13 5 2 3" xfId="6655"/>
    <cellStyle name="Comma 13 5 2 4" xfId="6656"/>
    <cellStyle name="Comma 13 5 3" xfId="6657"/>
    <cellStyle name="Comma 13 5 3 2" xfId="6658"/>
    <cellStyle name="Comma 13 5 3 3" xfId="6659"/>
    <cellStyle name="Comma 13 5 3 4" xfId="6660"/>
    <cellStyle name="Comma 13 5 3 5" xfId="14740"/>
    <cellStyle name="Comma 13 5 4" xfId="6661"/>
    <cellStyle name="Comma 13 5 4 2" xfId="6662"/>
    <cellStyle name="Comma 13 5 4 3" xfId="6663"/>
    <cellStyle name="Comma 13 5 4 4" xfId="6664"/>
    <cellStyle name="Comma 13 6" xfId="3907"/>
    <cellStyle name="Comma 13 6 2" xfId="6665"/>
    <cellStyle name="Comma 13 6 3" xfId="6666"/>
    <cellStyle name="Comma 13 6 4" xfId="6667"/>
    <cellStyle name="Comma 13 7" xfId="6205"/>
    <cellStyle name="Comma 13 7 2" xfId="14154"/>
    <cellStyle name="Comma 13 7 3" xfId="14741"/>
    <cellStyle name="Comma 13 8" xfId="6668"/>
    <cellStyle name="Comma 13 8 2" xfId="14742"/>
    <cellStyle name="Comma 13 9" xfId="14114"/>
    <cellStyle name="Comma 14" xfId="1017"/>
    <cellStyle name="Comma 14 2" xfId="1018"/>
    <cellStyle name="Comma 14 2 2" xfId="1019"/>
    <cellStyle name="Comma 14 2 2 2" xfId="4238"/>
    <cellStyle name="Comma 14 2 2 2 2" xfId="6669"/>
    <cellStyle name="Comma 14 2 2 2 3" xfId="6670"/>
    <cellStyle name="Comma 14 2 2 2 4" xfId="6671"/>
    <cellStyle name="Comma 14 2 2 3" xfId="14743"/>
    <cellStyle name="Comma 14 2 3" xfId="4237"/>
    <cellStyle name="Comma 14 2 3 2" xfId="6672"/>
    <cellStyle name="Comma 14 2 3 3" xfId="6673"/>
    <cellStyle name="Comma 14 2 3 4" xfId="6674"/>
    <cellStyle name="Comma 14 2 4" xfId="6675"/>
    <cellStyle name="Comma 14 2 4 2" xfId="6676"/>
    <cellStyle name="Comma 14 2 4 3" xfId="6677"/>
    <cellStyle name="Comma 14 2 4 4" xfId="6678"/>
    <cellStyle name="Comma 14 2 5" xfId="6679"/>
    <cellStyle name="Comma 14 2 5 2" xfId="6680"/>
    <cellStyle name="Comma 14 2 5 3" xfId="6681"/>
    <cellStyle name="Comma 14 2 5 4" xfId="6682"/>
    <cellStyle name="Comma 14 2 6" xfId="14744"/>
    <cellStyle name="Comma 14 3" xfId="1020"/>
    <cellStyle name="Comma 14 3 2" xfId="1021"/>
    <cellStyle name="Comma 14 3 2 2" xfId="1022"/>
    <cellStyle name="Comma 14 3 2 2 2" xfId="4241"/>
    <cellStyle name="Comma 14 3 2 2 2 2" xfId="6683"/>
    <cellStyle name="Comma 14 3 2 2 2 3" xfId="6684"/>
    <cellStyle name="Comma 14 3 2 2 2 4" xfId="6685"/>
    <cellStyle name="Comma 14 3 2 2 3" xfId="14745"/>
    <cellStyle name="Comma 14 3 2 3" xfId="4240"/>
    <cellStyle name="Comma 14 3 2 3 2" xfId="6686"/>
    <cellStyle name="Comma 14 3 2 3 3" xfId="6687"/>
    <cellStyle name="Comma 14 3 2 3 4" xfId="6688"/>
    <cellStyle name="Comma 14 3 2 4" xfId="6689"/>
    <cellStyle name="Comma 14 3 2 4 2" xfId="6690"/>
    <cellStyle name="Comma 14 3 2 4 3" xfId="6691"/>
    <cellStyle name="Comma 14 3 2 4 4" xfId="6692"/>
    <cellStyle name="Comma 14 3 2 5" xfId="6693"/>
    <cellStyle name="Comma 14 3 2 5 2" xfId="6694"/>
    <cellStyle name="Comma 14 3 2 5 3" xfId="6695"/>
    <cellStyle name="Comma 14 3 2 5 4" xfId="6696"/>
    <cellStyle name="Comma 14 3 2 6" xfId="14746"/>
    <cellStyle name="Comma 14 3 3" xfId="1023"/>
    <cellStyle name="Comma 14 3 3 2" xfId="4242"/>
    <cellStyle name="Comma 14 3 3 2 2" xfId="6697"/>
    <cellStyle name="Comma 14 3 3 2 3" xfId="6698"/>
    <cellStyle name="Comma 14 3 3 2 4" xfId="6699"/>
    <cellStyle name="Comma 14 3 3 3" xfId="14747"/>
    <cellStyle name="Comma 14 3 4" xfId="4239"/>
    <cellStyle name="Comma 14 3 4 2" xfId="6700"/>
    <cellStyle name="Comma 14 3 4 3" xfId="6701"/>
    <cellStyle name="Comma 14 3 4 4" xfId="6702"/>
    <cellStyle name="Comma 14 3 5" xfId="6703"/>
    <cellStyle name="Comma 14 3 5 2" xfId="6704"/>
    <cellStyle name="Comma 14 3 5 3" xfId="6705"/>
    <cellStyle name="Comma 14 3 5 4" xfId="6706"/>
    <cellStyle name="Comma 14 3 6" xfId="6707"/>
    <cellStyle name="Comma 14 3 6 2" xfId="6708"/>
    <cellStyle name="Comma 14 3 6 3" xfId="6709"/>
    <cellStyle name="Comma 14 3 6 4" xfId="6710"/>
    <cellStyle name="Comma 14 3 7" xfId="14748"/>
    <cellStyle name="Comma 14 4" xfId="1024"/>
    <cellStyle name="Comma 14 4 2" xfId="1025"/>
    <cellStyle name="Comma 14 4 2 2" xfId="4244"/>
    <cellStyle name="Comma 14 4 2 2 2" xfId="6711"/>
    <cellStyle name="Comma 14 4 2 2 3" xfId="6712"/>
    <cellStyle name="Comma 14 4 2 2 4" xfId="6713"/>
    <cellStyle name="Comma 14 4 2 3" xfId="14749"/>
    <cellStyle name="Comma 14 4 3" xfId="4243"/>
    <cellStyle name="Comma 14 4 3 2" xfId="6714"/>
    <cellStyle name="Comma 14 4 3 3" xfId="6715"/>
    <cellStyle name="Comma 14 4 3 4" xfId="6716"/>
    <cellStyle name="Comma 14 4 4" xfId="6717"/>
    <cellStyle name="Comma 14 4 4 2" xfId="6718"/>
    <cellStyle name="Comma 14 4 4 3" xfId="6719"/>
    <cellStyle name="Comma 14 4 4 4" xfId="6720"/>
    <cellStyle name="Comma 14 4 5" xfId="6721"/>
    <cellStyle name="Comma 14 4 5 2" xfId="6722"/>
    <cellStyle name="Comma 14 4 5 3" xfId="6723"/>
    <cellStyle name="Comma 14 4 5 4" xfId="6724"/>
    <cellStyle name="Comma 14 4 6" xfId="14750"/>
    <cellStyle name="Comma 14 5" xfId="1026"/>
    <cellStyle name="Comma 14 5 2" xfId="4245"/>
    <cellStyle name="Comma 14 5 2 2" xfId="6725"/>
    <cellStyle name="Comma 14 5 2 3" xfId="6726"/>
    <cellStyle name="Comma 14 5 2 4" xfId="6727"/>
    <cellStyle name="Comma 14 5 3" xfId="14751"/>
    <cellStyle name="Comma 14 6" xfId="4090"/>
    <cellStyle name="Comma 14 6 2" xfId="6728"/>
    <cellStyle name="Comma 14 6 3" xfId="6729"/>
    <cellStyle name="Comma 14 6 4" xfId="6730"/>
    <cellStyle name="Comma 14 7" xfId="6731"/>
    <cellStyle name="Comma 14 7 2" xfId="6732"/>
    <cellStyle name="Comma 14 7 3" xfId="6733"/>
    <cellStyle name="Comma 14 7 4" xfId="6734"/>
    <cellStyle name="Comma 14 8" xfId="6735"/>
    <cellStyle name="Comma 14 8 2" xfId="6736"/>
    <cellStyle name="Comma 14 8 3" xfId="6737"/>
    <cellStyle name="Comma 14 8 4" xfId="6738"/>
    <cellStyle name="Comma 14 9" xfId="14752"/>
    <cellStyle name="Comma 15" xfId="6739"/>
    <cellStyle name="Comma 15 2" xfId="6740"/>
    <cellStyle name="Comma 15 3" xfId="6741"/>
    <cellStyle name="Comma 15 4" xfId="6742"/>
    <cellStyle name="Comma 16" xfId="6173"/>
    <cellStyle name="Comma 16 2" xfId="6743"/>
    <cellStyle name="Comma 16 3" xfId="14753"/>
    <cellStyle name="Comma 19" xfId="6174"/>
    <cellStyle name="Comma 19 2" xfId="6744"/>
    <cellStyle name="Comma 2" xfId="145"/>
    <cellStyle name="Comma 2 10" xfId="6745"/>
    <cellStyle name="Comma 2 10 2" xfId="6746"/>
    <cellStyle name="Comma 2 10 3" xfId="6747"/>
    <cellStyle name="Comma 2 10 4" xfId="6748"/>
    <cellStyle name="Comma 2 10 5" xfId="14754"/>
    <cellStyle name="Comma 2 11" xfId="6749"/>
    <cellStyle name="Comma 2 11 2" xfId="6750"/>
    <cellStyle name="Comma 2 11 3" xfId="6751"/>
    <cellStyle name="Comma 2 11 4" xfId="6752"/>
    <cellStyle name="Comma 2 12" xfId="14755"/>
    <cellStyle name="Comma 2 2" xfId="146"/>
    <cellStyle name="Comma 2 2 2" xfId="1027"/>
    <cellStyle name="Comma 2 2 2 2" xfId="1028"/>
    <cellStyle name="Comma 2 2 2 3" xfId="4246"/>
    <cellStyle name="Comma 2 2 2 3 2" xfId="6753"/>
    <cellStyle name="Comma 2 2 2 3 3" xfId="6754"/>
    <cellStyle name="Comma 2 2 2 3 4" xfId="6755"/>
    <cellStyle name="Comma 2 2 2 4" xfId="6756"/>
    <cellStyle name="Comma 2 2 2 4 2" xfId="6757"/>
    <cellStyle name="Comma 2 2 2 4 3" xfId="6758"/>
    <cellStyle name="Comma 2 2 2 4 4" xfId="6759"/>
    <cellStyle name="Comma 2 2 2 4 5" xfId="14756"/>
    <cellStyle name="Comma 2 2 2 5" xfId="6760"/>
    <cellStyle name="Comma 2 2 2 5 2" xfId="6761"/>
    <cellStyle name="Comma 2 2 2 5 3" xfId="6762"/>
    <cellStyle name="Comma 2 2 2 5 4" xfId="6763"/>
    <cellStyle name="Comma 2 2 3" xfId="1029"/>
    <cellStyle name="Comma 2 2 3 2" xfId="1030"/>
    <cellStyle name="Comma 2 2 3 2 2" xfId="4248"/>
    <cellStyle name="Comma 2 2 3 2 2 2" xfId="6764"/>
    <cellStyle name="Comma 2 2 3 2 2 3" xfId="6765"/>
    <cellStyle name="Comma 2 2 3 2 2 4" xfId="6766"/>
    <cellStyle name="Comma 2 2 3 3" xfId="1031"/>
    <cellStyle name="Comma 2 2 3 4" xfId="4247"/>
    <cellStyle name="Comma 2 2 3 4 2" xfId="6767"/>
    <cellStyle name="Comma 2 2 3 4 3" xfId="6768"/>
    <cellStyle name="Comma 2 2 3 4 4" xfId="6769"/>
    <cellStyle name="Comma 2 2 3 5" xfId="6770"/>
    <cellStyle name="Comma 2 2 3 5 2" xfId="6771"/>
    <cellStyle name="Comma 2 2 3 5 3" xfId="6772"/>
    <cellStyle name="Comma 2 2 3 5 4" xfId="6773"/>
    <cellStyle name="Comma 2 2 3 6" xfId="6774"/>
    <cellStyle name="Comma 2 2 3 6 2" xfId="6775"/>
    <cellStyle name="Comma 2 2 3 6 3" xfId="6776"/>
    <cellStyle name="Comma 2 2 3 6 4" xfId="6777"/>
    <cellStyle name="Comma 2 2 4" xfId="1032"/>
    <cellStyle name="Comma 2 2 5" xfId="1033"/>
    <cellStyle name="Comma 2 2 6" xfId="3909"/>
    <cellStyle name="Comma 2 2 7" xfId="6778"/>
    <cellStyle name="Comma 2 2 7 2" xfId="6779"/>
    <cellStyle name="Comma 2 2 7 3" xfId="6780"/>
    <cellStyle name="Comma 2 2 7 4" xfId="6781"/>
    <cellStyle name="Comma 2 2 7 5" xfId="14757"/>
    <cellStyle name="Comma 2 2 8" xfId="6782"/>
    <cellStyle name="Comma 2 2 8 2" xfId="6783"/>
    <cellStyle name="Comma 2 2 8 3" xfId="6784"/>
    <cellStyle name="Comma 2 2 8 4" xfId="6785"/>
    <cellStyle name="Comma 2 3" xfId="147"/>
    <cellStyle name="Comma 2 3 2" xfId="1034"/>
    <cellStyle name="Comma 2 3 2 2" xfId="4249"/>
    <cellStyle name="Comma 2 3 2 2 2" xfId="6786"/>
    <cellStyle name="Comma 2 3 2 2 3" xfId="6787"/>
    <cellStyle name="Comma 2 3 2 2 4" xfId="6788"/>
    <cellStyle name="Comma 2 3 2 3" xfId="6789"/>
    <cellStyle name="Comma 2 3 2 3 2" xfId="6790"/>
    <cellStyle name="Comma 2 3 2 3 3" xfId="6791"/>
    <cellStyle name="Comma 2 3 2 3 4" xfId="6792"/>
    <cellStyle name="Comma 2 3 2 4" xfId="6793"/>
    <cellStyle name="Comma 2 3 2 4 2" xfId="6794"/>
    <cellStyle name="Comma 2 3 2 4 3" xfId="6795"/>
    <cellStyle name="Comma 2 3 2 4 4" xfId="6796"/>
    <cellStyle name="Comma 2 3 3" xfId="1035"/>
    <cellStyle name="Comma 2 3 3 2" xfId="4250"/>
    <cellStyle name="Comma 2 3 3 2 2" xfId="6797"/>
    <cellStyle name="Comma 2 3 3 2 3" xfId="6798"/>
    <cellStyle name="Comma 2 3 3 2 4" xfId="6799"/>
    <cellStyle name="Comma 2 3 3 3" xfId="6800"/>
    <cellStyle name="Comma 2 3 3 3 2" xfId="6801"/>
    <cellStyle name="Comma 2 3 3 3 3" xfId="6802"/>
    <cellStyle name="Comma 2 3 3 3 4" xfId="6803"/>
    <cellStyle name="Comma 2 3 3 4" xfId="6804"/>
    <cellStyle name="Comma 2 3 3 4 2" xfId="6805"/>
    <cellStyle name="Comma 2 3 3 4 3" xfId="6806"/>
    <cellStyle name="Comma 2 3 3 4 4" xfId="6807"/>
    <cellStyle name="Comma 2 3 4" xfId="1036"/>
    <cellStyle name="Comma 2 3 4 2" xfId="6808"/>
    <cellStyle name="Comma 2 3 4 2 2" xfId="6809"/>
    <cellStyle name="Comma 2 3 4 2 3" xfId="6810"/>
    <cellStyle name="Comma 2 3 4 2 4" xfId="6811"/>
    <cellStyle name="Comma 2 3 4 3" xfId="6812"/>
    <cellStyle name="Comma 2 3 4 3 2" xfId="6813"/>
    <cellStyle name="Comma 2 3 4 3 3" xfId="6814"/>
    <cellStyle name="Comma 2 3 4 3 4" xfId="6815"/>
    <cellStyle name="Comma 2 3 5" xfId="4091"/>
    <cellStyle name="Comma 2 3 6" xfId="6816"/>
    <cellStyle name="Comma 2 3 7" xfId="6817"/>
    <cellStyle name="Comma 2 4" xfId="1037"/>
    <cellStyle name="Comma 2 4 2" xfId="1038"/>
    <cellStyle name="Comma 2 4 2 2" xfId="4251"/>
    <cellStyle name="Comma 2 4 2 2 2" xfId="6818"/>
    <cellStyle name="Comma 2 4 2 2 3" xfId="6819"/>
    <cellStyle name="Comma 2 4 2 2 4" xfId="6820"/>
    <cellStyle name="Comma 2 4 3" xfId="1039"/>
    <cellStyle name="Comma 2 4 3 2" xfId="4252"/>
    <cellStyle name="Comma 2 4 3 2 2" xfId="6821"/>
    <cellStyle name="Comma 2 4 3 2 3" xfId="6822"/>
    <cellStyle name="Comma 2 4 3 2 4" xfId="6823"/>
    <cellStyle name="Comma 2 4 4" xfId="4092"/>
    <cellStyle name="Comma 2 4 4 2" xfId="6824"/>
    <cellStyle name="Comma 2 4 4 3" xfId="6825"/>
    <cellStyle name="Comma 2 4 4 4" xfId="6826"/>
    <cellStyle name="Comma 2 4 5" xfId="6827"/>
    <cellStyle name="Comma 2 4 5 2" xfId="6828"/>
    <cellStyle name="Comma 2 4 5 3" xfId="6829"/>
    <cellStyle name="Comma 2 4 5 4" xfId="6830"/>
    <cellStyle name="Comma 2 4 5 5" xfId="14758"/>
    <cellStyle name="Comma 2 4 6" xfId="6831"/>
    <cellStyle name="Comma 2 4 6 2" xfId="6832"/>
    <cellStyle name="Comma 2 4 6 3" xfId="6833"/>
    <cellStyle name="Comma 2 4 6 4" xfId="6834"/>
    <cellStyle name="Comma 2 4 6 5" xfId="14759"/>
    <cellStyle name="Comma 2 5" xfId="1040"/>
    <cellStyle name="Comma 2 5 10" xfId="6835"/>
    <cellStyle name="Comma 2 5 10 2" xfId="6836"/>
    <cellStyle name="Comma 2 5 10 3" xfId="6837"/>
    <cellStyle name="Comma 2 5 10 4" xfId="6838"/>
    <cellStyle name="Comma 2 5 11" xfId="6839"/>
    <cellStyle name="Comma 2 5 11 2" xfId="6840"/>
    <cellStyle name="Comma 2 5 11 3" xfId="6841"/>
    <cellStyle name="Comma 2 5 11 4" xfId="6842"/>
    <cellStyle name="Comma 2 5 12" xfId="14760"/>
    <cellStyle name="Comma 2 5 2" xfId="1041"/>
    <cellStyle name="Comma 2 5 2 10" xfId="14761"/>
    <cellStyle name="Comma 2 5 2 2" xfId="1042"/>
    <cellStyle name="Comma 2 5 2 2 2" xfId="1043"/>
    <cellStyle name="Comma 2 5 2 2 2 2" xfId="1044"/>
    <cellStyle name="Comma 2 5 2 2 2 2 2" xfId="4257"/>
    <cellStyle name="Comma 2 5 2 2 2 2 2 2" xfId="6843"/>
    <cellStyle name="Comma 2 5 2 2 2 2 2 3" xfId="6844"/>
    <cellStyle name="Comma 2 5 2 2 2 2 2 4" xfId="6845"/>
    <cellStyle name="Comma 2 5 2 2 2 2 3" xfId="14762"/>
    <cellStyle name="Comma 2 5 2 2 2 3" xfId="4256"/>
    <cellStyle name="Comma 2 5 2 2 2 3 2" xfId="6846"/>
    <cellStyle name="Comma 2 5 2 2 2 3 3" xfId="6847"/>
    <cellStyle name="Comma 2 5 2 2 2 3 4" xfId="6848"/>
    <cellStyle name="Comma 2 5 2 2 2 4" xfId="6849"/>
    <cellStyle name="Comma 2 5 2 2 2 4 2" xfId="6850"/>
    <cellStyle name="Comma 2 5 2 2 2 4 3" xfId="6851"/>
    <cellStyle name="Comma 2 5 2 2 2 4 4" xfId="6852"/>
    <cellStyle name="Comma 2 5 2 2 2 5" xfId="6853"/>
    <cellStyle name="Comma 2 5 2 2 2 5 2" xfId="6854"/>
    <cellStyle name="Comma 2 5 2 2 2 5 3" xfId="6855"/>
    <cellStyle name="Comma 2 5 2 2 2 5 4" xfId="6856"/>
    <cellStyle name="Comma 2 5 2 2 2 6" xfId="14763"/>
    <cellStyle name="Comma 2 5 2 2 3" xfId="1045"/>
    <cellStyle name="Comma 2 5 2 2 3 2" xfId="1046"/>
    <cellStyle name="Comma 2 5 2 2 3 2 2" xfId="4259"/>
    <cellStyle name="Comma 2 5 2 2 3 2 2 2" xfId="6857"/>
    <cellStyle name="Comma 2 5 2 2 3 2 2 3" xfId="6858"/>
    <cellStyle name="Comma 2 5 2 2 3 2 2 4" xfId="6859"/>
    <cellStyle name="Comma 2 5 2 2 3 2 3" xfId="14764"/>
    <cellStyle name="Comma 2 5 2 2 3 3" xfId="4258"/>
    <cellStyle name="Comma 2 5 2 2 3 3 2" xfId="6860"/>
    <cellStyle name="Comma 2 5 2 2 3 3 3" xfId="6861"/>
    <cellStyle name="Comma 2 5 2 2 3 3 4" xfId="6862"/>
    <cellStyle name="Comma 2 5 2 2 3 4" xfId="6863"/>
    <cellStyle name="Comma 2 5 2 2 3 4 2" xfId="6864"/>
    <cellStyle name="Comma 2 5 2 2 3 4 3" xfId="6865"/>
    <cellStyle name="Comma 2 5 2 2 3 4 4" xfId="6866"/>
    <cellStyle name="Comma 2 5 2 2 3 5" xfId="6867"/>
    <cellStyle name="Comma 2 5 2 2 3 5 2" xfId="6868"/>
    <cellStyle name="Comma 2 5 2 2 3 5 3" xfId="6869"/>
    <cellStyle name="Comma 2 5 2 2 3 5 4" xfId="6870"/>
    <cellStyle name="Comma 2 5 2 2 3 6" xfId="14765"/>
    <cellStyle name="Comma 2 5 2 2 4" xfId="1047"/>
    <cellStyle name="Comma 2 5 2 2 4 2" xfId="1048"/>
    <cellStyle name="Comma 2 5 2 2 4 2 2" xfId="4261"/>
    <cellStyle name="Comma 2 5 2 2 4 2 2 2" xfId="6871"/>
    <cellStyle name="Comma 2 5 2 2 4 2 2 3" xfId="6872"/>
    <cellStyle name="Comma 2 5 2 2 4 2 2 4" xfId="6873"/>
    <cellStyle name="Comma 2 5 2 2 4 2 3" xfId="14766"/>
    <cellStyle name="Comma 2 5 2 2 4 3" xfId="4260"/>
    <cellStyle name="Comma 2 5 2 2 4 3 2" xfId="6874"/>
    <cellStyle name="Comma 2 5 2 2 4 3 3" xfId="6875"/>
    <cellStyle name="Comma 2 5 2 2 4 3 4" xfId="6876"/>
    <cellStyle name="Comma 2 5 2 2 4 4" xfId="6877"/>
    <cellStyle name="Comma 2 5 2 2 4 4 2" xfId="6878"/>
    <cellStyle name="Comma 2 5 2 2 4 4 3" xfId="6879"/>
    <cellStyle name="Comma 2 5 2 2 4 4 4" xfId="6880"/>
    <cellStyle name="Comma 2 5 2 2 4 5" xfId="6881"/>
    <cellStyle name="Comma 2 5 2 2 4 5 2" xfId="6882"/>
    <cellStyle name="Comma 2 5 2 2 4 5 3" xfId="6883"/>
    <cellStyle name="Comma 2 5 2 2 4 5 4" xfId="6884"/>
    <cellStyle name="Comma 2 5 2 2 4 6" xfId="14767"/>
    <cellStyle name="Comma 2 5 2 2 5" xfId="1049"/>
    <cellStyle name="Comma 2 5 2 2 5 2" xfId="4262"/>
    <cellStyle name="Comma 2 5 2 2 5 2 2" xfId="6885"/>
    <cellStyle name="Comma 2 5 2 2 5 2 3" xfId="6886"/>
    <cellStyle name="Comma 2 5 2 2 5 2 4" xfId="6887"/>
    <cellStyle name="Comma 2 5 2 2 5 3" xfId="14768"/>
    <cellStyle name="Comma 2 5 2 2 6" xfId="4255"/>
    <cellStyle name="Comma 2 5 2 2 6 2" xfId="6888"/>
    <cellStyle name="Comma 2 5 2 2 6 3" xfId="6889"/>
    <cellStyle name="Comma 2 5 2 2 6 4" xfId="6890"/>
    <cellStyle name="Comma 2 5 2 2 7" xfId="6891"/>
    <cellStyle name="Comma 2 5 2 2 7 2" xfId="6892"/>
    <cellStyle name="Comma 2 5 2 2 7 3" xfId="6893"/>
    <cellStyle name="Comma 2 5 2 2 7 4" xfId="6894"/>
    <cellStyle name="Comma 2 5 2 2 8" xfId="6895"/>
    <cellStyle name="Comma 2 5 2 2 8 2" xfId="6896"/>
    <cellStyle name="Comma 2 5 2 2 8 3" xfId="6897"/>
    <cellStyle name="Comma 2 5 2 2 8 4" xfId="6898"/>
    <cellStyle name="Comma 2 5 2 2 9" xfId="14769"/>
    <cellStyle name="Comma 2 5 2 3" xfId="1050"/>
    <cellStyle name="Comma 2 5 2 3 2" xfId="1051"/>
    <cellStyle name="Comma 2 5 2 3 2 2" xfId="4264"/>
    <cellStyle name="Comma 2 5 2 3 2 2 2" xfId="6899"/>
    <cellStyle name="Comma 2 5 2 3 2 2 3" xfId="6900"/>
    <cellStyle name="Comma 2 5 2 3 2 2 4" xfId="6901"/>
    <cellStyle name="Comma 2 5 2 3 2 3" xfId="14770"/>
    <cellStyle name="Comma 2 5 2 3 3" xfId="4263"/>
    <cellStyle name="Comma 2 5 2 3 3 2" xfId="6902"/>
    <cellStyle name="Comma 2 5 2 3 3 3" xfId="6903"/>
    <cellStyle name="Comma 2 5 2 3 3 4" xfId="6904"/>
    <cellStyle name="Comma 2 5 2 3 4" xfId="6905"/>
    <cellStyle name="Comma 2 5 2 3 4 2" xfId="6906"/>
    <cellStyle name="Comma 2 5 2 3 4 3" xfId="6907"/>
    <cellStyle name="Comma 2 5 2 3 4 4" xfId="6908"/>
    <cellStyle name="Comma 2 5 2 3 5" xfId="6909"/>
    <cellStyle name="Comma 2 5 2 3 5 2" xfId="6910"/>
    <cellStyle name="Comma 2 5 2 3 5 3" xfId="6911"/>
    <cellStyle name="Comma 2 5 2 3 5 4" xfId="6912"/>
    <cellStyle name="Comma 2 5 2 3 6" xfId="14771"/>
    <cellStyle name="Comma 2 5 2 4" xfId="1052"/>
    <cellStyle name="Comma 2 5 2 4 2" xfId="1053"/>
    <cellStyle name="Comma 2 5 2 4 2 2" xfId="4266"/>
    <cellStyle name="Comma 2 5 2 4 2 2 2" xfId="6913"/>
    <cellStyle name="Comma 2 5 2 4 2 2 3" xfId="6914"/>
    <cellStyle name="Comma 2 5 2 4 2 2 4" xfId="6915"/>
    <cellStyle name="Comma 2 5 2 4 2 3" xfId="14772"/>
    <cellStyle name="Comma 2 5 2 4 3" xfId="4265"/>
    <cellStyle name="Comma 2 5 2 4 3 2" xfId="6916"/>
    <cellStyle name="Comma 2 5 2 4 3 3" xfId="6917"/>
    <cellStyle name="Comma 2 5 2 4 3 4" xfId="6918"/>
    <cellStyle name="Comma 2 5 2 4 4" xfId="6919"/>
    <cellStyle name="Comma 2 5 2 4 4 2" xfId="6920"/>
    <cellStyle name="Comma 2 5 2 4 4 3" xfId="6921"/>
    <cellStyle name="Comma 2 5 2 4 4 4" xfId="6922"/>
    <cellStyle name="Comma 2 5 2 4 5" xfId="6923"/>
    <cellStyle name="Comma 2 5 2 4 5 2" xfId="6924"/>
    <cellStyle name="Comma 2 5 2 4 5 3" xfId="6925"/>
    <cellStyle name="Comma 2 5 2 4 5 4" xfId="6926"/>
    <cellStyle name="Comma 2 5 2 4 6" xfId="14773"/>
    <cellStyle name="Comma 2 5 2 5" xfId="1054"/>
    <cellStyle name="Comma 2 5 2 5 2" xfId="1055"/>
    <cellStyle name="Comma 2 5 2 5 2 2" xfId="4268"/>
    <cellStyle name="Comma 2 5 2 5 2 2 2" xfId="6927"/>
    <cellStyle name="Comma 2 5 2 5 2 2 3" xfId="6928"/>
    <cellStyle name="Comma 2 5 2 5 2 2 4" xfId="6929"/>
    <cellStyle name="Comma 2 5 2 5 2 3" xfId="14774"/>
    <cellStyle name="Comma 2 5 2 5 3" xfId="4267"/>
    <cellStyle name="Comma 2 5 2 5 3 2" xfId="6930"/>
    <cellStyle name="Comma 2 5 2 5 3 3" xfId="6931"/>
    <cellStyle name="Comma 2 5 2 5 3 4" xfId="6932"/>
    <cellStyle name="Comma 2 5 2 5 4" xfId="6933"/>
    <cellStyle name="Comma 2 5 2 5 4 2" xfId="6934"/>
    <cellStyle name="Comma 2 5 2 5 4 3" xfId="6935"/>
    <cellStyle name="Comma 2 5 2 5 4 4" xfId="6936"/>
    <cellStyle name="Comma 2 5 2 5 5" xfId="6937"/>
    <cellStyle name="Comma 2 5 2 5 5 2" xfId="6938"/>
    <cellStyle name="Comma 2 5 2 5 5 3" xfId="6939"/>
    <cellStyle name="Comma 2 5 2 5 5 4" xfId="6940"/>
    <cellStyle name="Comma 2 5 2 5 6" xfId="14775"/>
    <cellStyle name="Comma 2 5 2 6" xfId="1056"/>
    <cellStyle name="Comma 2 5 2 6 2" xfId="4269"/>
    <cellStyle name="Comma 2 5 2 6 2 2" xfId="6941"/>
    <cellStyle name="Comma 2 5 2 6 2 3" xfId="6942"/>
    <cellStyle name="Comma 2 5 2 6 2 4" xfId="6943"/>
    <cellStyle name="Comma 2 5 2 6 3" xfId="14776"/>
    <cellStyle name="Comma 2 5 2 7" xfId="4254"/>
    <cellStyle name="Comma 2 5 2 7 2" xfId="6944"/>
    <cellStyle name="Comma 2 5 2 7 3" xfId="6945"/>
    <cellStyle name="Comma 2 5 2 7 4" xfId="6946"/>
    <cellStyle name="Comma 2 5 2 8" xfId="6947"/>
    <cellStyle name="Comma 2 5 2 8 2" xfId="6948"/>
    <cellStyle name="Comma 2 5 2 8 3" xfId="6949"/>
    <cellStyle name="Comma 2 5 2 8 4" xfId="6950"/>
    <cellStyle name="Comma 2 5 2 9" xfId="6951"/>
    <cellStyle name="Comma 2 5 2 9 2" xfId="6952"/>
    <cellStyle name="Comma 2 5 2 9 3" xfId="6953"/>
    <cellStyle name="Comma 2 5 2 9 4" xfId="6954"/>
    <cellStyle name="Comma 2 5 3" xfId="1057"/>
    <cellStyle name="Comma 2 5 3 10" xfId="14777"/>
    <cellStyle name="Comma 2 5 3 2" xfId="1058"/>
    <cellStyle name="Comma 2 5 3 2 2" xfId="1059"/>
    <cellStyle name="Comma 2 5 3 2 2 2" xfId="1060"/>
    <cellStyle name="Comma 2 5 3 2 2 2 2" xfId="4273"/>
    <cellStyle name="Comma 2 5 3 2 2 2 2 2" xfId="6955"/>
    <cellStyle name="Comma 2 5 3 2 2 2 2 3" xfId="6956"/>
    <cellStyle name="Comma 2 5 3 2 2 2 2 4" xfId="6957"/>
    <cellStyle name="Comma 2 5 3 2 2 2 3" xfId="14778"/>
    <cellStyle name="Comma 2 5 3 2 2 3" xfId="4272"/>
    <cellStyle name="Comma 2 5 3 2 2 3 2" xfId="6958"/>
    <cellStyle name="Comma 2 5 3 2 2 3 3" xfId="6959"/>
    <cellStyle name="Comma 2 5 3 2 2 3 4" xfId="6960"/>
    <cellStyle name="Comma 2 5 3 2 2 4" xfId="6961"/>
    <cellStyle name="Comma 2 5 3 2 2 4 2" xfId="6962"/>
    <cellStyle name="Comma 2 5 3 2 2 4 3" xfId="6963"/>
    <cellStyle name="Comma 2 5 3 2 2 4 4" xfId="6964"/>
    <cellStyle name="Comma 2 5 3 2 2 5" xfId="6965"/>
    <cellStyle name="Comma 2 5 3 2 2 5 2" xfId="6966"/>
    <cellStyle name="Comma 2 5 3 2 2 5 3" xfId="6967"/>
    <cellStyle name="Comma 2 5 3 2 2 5 4" xfId="6968"/>
    <cellStyle name="Comma 2 5 3 2 2 6" xfId="14779"/>
    <cellStyle name="Comma 2 5 3 2 3" xfId="1061"/>
    <cellStyle name="Comma 2 5 3 2 3 2" xfId="1062"/>
    <cellStyle name="Comma 2 5 3 2 3 2 2" xfId="4275"/>
    <cellStyle name="Comma 2 5 3 2 3 2 2 2" xfId="6969"/>
    <cellStyle name="Comma 2 5 3 2 3 2 2 3" xfId="6970"/>
    <cellStyle name="Comma 2 5 3 2 3 2 2 4" xfId="6971"/>
    <cellStyle name="Comma 2 5 3 2 3 2 3" xfId="14780"/>
    <cellStyle name="Comma 2 5 3 2 3 3" xfId="4274"/>
    <cellStyle name="Comma 2 5 3 2 3 3 2" xfId="6972"/>
    <cellStyle name="Comma 2 5 3 2 3 3 3" xfId="6973"/>
    <cellStyle name="Comma 2 5 3 2 3 3 4" xfId="6974"/>
    <cellStyle name="Comma 2 5 3 2 3 4" xfId="6975"/>
    <cellStyle name="Comma 2 5 3 2 3 4 2" xfId="6976"/>
    <cellStyle name="Comma 2 5 3 2 3 4 3" xfId="6977"/>
    <cellStyle name="Comma 2 5 3 2 3 4 4" xfId="6978"/>
    <cellStyle name="Comma 2 5 3 2 3 5" xfId="6979"/>
    <cellStyle name="Comma 2 5 3 2 3 5 2" xfId="6980"/>
    <cellStyle name="Comma 2 5 3 2 3 5 3" xfId="6981"/>
    <cellStyle name="Comma 2 5 3 2 3 5 4" xfId="6982"/>
    <cellStyle name="Comma 2 5 3 2 3 6" xfId="14781"/>
    <cellStyle name="Comma 2 5 3 2 4" xfId="1063"/>
    <cellStyle name="Comma 2 5 3 2 4 2" xfId="1064"/>
    <cellStyle name="Comma 2 5 3 2 4 2 2" xfId="4277"/>
    <cellStyle name="Comma 2 5 3 2 4 2 2 2" xfId="6983"/>
    <cellStyle name="Comma 2 5 3 2 4 2 2 3" xfId="6984"/>
    <cellStyle name="Comma 2 5 3 2 4 2 2 4" xfId="6985"/>
    <cellStyle name="Comma 2 5 3 2 4 2 3" xfId="14782"/>
    <cellStyle name="Comma 2 5 3 2 4 3" xfId="4276"/>
    <cellStyle name="Comma 2 5 3 2 4 3 2" xfId="6986"/>
    <cellStyle name="Comma 2 5 3 2 4 3 3" xfId="6987"/>
    <cellStyle name="Comma 2 5 3 2 4 3 4" xfId="6988"/>
    <cellStyle name="Comma 2 5 3 2 4 4" xfId="6989"/>
    <cellStyle name="Comma 2 5 3 2 4 4 2" xfId="6990"/>
    <cellStyle name="Comma 2 5 3 2 4 4 3" xfId="6991"/>
    <cellStyle name="Comma 2 5 3 2 4 4 4" xfId="6992"/>
    <cellStyle name="Comma 2 5 3 2 4 5" xfId="6993"/>
    <cellStyle name="Comma 2 5 3 2 4 5 2" xfId="6994"/>
    <cellStyle name="Comma 2 5 3 2 4 5 3" xfId="6995"/>
    <cellStyle name="Comma 2 5 3 2 4 5 4" xfId="6996"/>
    <cellStyle name="Comma 2 5 3 2 4 6" xfId="14783"/>
    <cellStyle name="Comma 2 5 3 2 5" xfId="1065"/>
    <cellStyle name="Comma 2 5 3 2 5 2" xfId="4278"/>
    <cellStyle name="Comma 2 5 3 2 5 2 2" xfId="6997"/>
    <cellStyle name="Comma 2 5 3 2 5 2 3" xfId="6998"/>
    <cellStyle name="Comma 2 5 3 2 5 2 4" xfId="6999"/>
    <cellStyle name="Comma 2 5 3 2 5 3" xfId="14784"/>
    <cellStyle name="Comma 2 5 3 2 6" xfId="4271"/>
    <cellStyle name="Comma 2 5 3 2 6 2" xfId="7000"/>
    <cellStyle name="Comma 2 5 3 2 6 3" xfId="7001"/>
    <cellStyle name="Comma 2 5 3 2 6 4" xfId="7002"/>
    <cellStyle name="Comma 2 5 3 2 7" xfId="7003"/>
    <cellStyle name="Comma 2 5 3 2 7 2" xfId="7004"/>
    <cellStyle name="Comma 2 5 3 2 7 3" xfId="7005"/>
    <cellStyle name="Comma 2 5 3 2 7 4" xfId="7006"/>
    <cellStyle name="Comma 2 5 3 2 8" xfId="7007"/>
    <cellStyle name="Comma 2 5 3 2 8 2" xfId="7008"/>
    <cellStyle name="Comma 2 5 3 2 8 3" xfId="7009"/>
    <cellStyle name="Comma 2 5 3 2 8 4" xfId="7010"/>
    <cellStyle name="Comma 2 5 3 2 9" xfId="14785"/>
    <cellStyle name="Comma 2 5 3 3" xfId="1066"/>
    <cellStyle name="Comma 2 5 3 3 2" xfId="1067"/>
    <cellStyle name="Comma 2 5 3 3 2 2" xfId="4280"/>
    <cellStyle name="Comma 2 5 3 3 2 2 2" xfId="7011"/>
    <cellStyle name="Comma 2 5 3 3 2 2 3" xfId="7012"/>
    <cellStyle name="Comma 2 5 3 3 2 2 4" xfId="7013"/>
    <cellStyle name="Comma 2 5 3 3 2 3" xfId="14786"/>
    <cellStyle name="Comma 2 5 3 3 3" xfId="4279"/>
    <cellStyle name="Comma 2 5 3 3 3 2" xfId="7014"/>
    <cellStyle name="Comma 2 5 3 3 3 3" xfId="7015"/>
    <cellStyle name="Comma 2 5 3 3 3 4" xfId="7016"/>
    <cellStyle name="Comma 2 5 3 3 4" xfId="7017"/>
    <cellStyle name="Comma 2 5 3 3 4 2" xfId="7018"/>
    <cellStyle name="Comma 2 5 3 3 4 3" xfId="7019"/>
    <cellStyle name="Comma 2 5 3 3 4 4" xfId="7020"/>
    <cellStyle name="Comma 2 5 3 3 5" xfId="7021"/>
    <cellStyle name="Comma 2 5 3 3 5 2" xfId="7022"/>
    <cellStyle name="Comma 2 5 3 3 5 3" xfId="7023"/>
    <cellStyle name="Comma 2 5 3 3 5 4" xfId="7024"/>
    <cellStyle name="Comma 2 5 3 3 6" xfId="14787"/>
    <cellStyle name="Comma 2 5 3 4" xfId="1068"/>
    <cellStyle name="Comma 2 5 3 4 2" xfId="1069"/>
    <cellStyle name="Comma 2 5 3 4 2 2" xfId="4282"/>
    <cellStyle name="Comma 2 5 3 4 2 2 2" xfId="7025"/>
    <cellStyle name="Comma 2 5 3 4 2 2 3" xfId="7026"/>
    <cellStyle name="Comma 2 5 3 4 2 2 4" xfId="7027"/>
    <cellStyle name="Comma 2 5 3 4 2 3" xfId="14788"/>
    <cellStyle name="Comma 2 5 3 4 3" xfId="4281"/>
    <cellStyle name="Comma 2 5 3 4 3 2" xfId="7028"/>
    <cellStyle name="Comma 2 5 3 4 3 3" xfId="7029"/>
    <cellStyle name="Comma 2 5 3 4 3 4" xfId="7030"/>
    <cellStyle name="Comma 2 5 3 4 4" xfId="7031"/>
    <cellStyle name="Comma 2 5 3 4 4 2" xfId="7032"/>
    <cellStyle name="Comma 2 5 3 4 4 3" xfId="7033"/>
    <cellStyle name="Comma 2 5 3 4 4 4" xfId="7034"/>
    <cellStyle name="Comma 2 5 3 4 5" xfId="7035"/>
    <cellStyle name="Comma 2 5 3 4 5 2" xfId="7036"/>
    <cellStyle name="Comma 2 5 3 4 5 3" xfId="7037"/>
    <cellStyle name="Comma 2 5 3 4 5 4" xfId="7038"/>
    <cellStyle name="Comma 2 5 3 4 6" xfId="14789"/>
    <cellStyle name="Comma 2 5 3 5" xfId="1070"/>
    <cellStyle name="Comma 2 5 3 5 2" xfId="1071"/>
    <cellStyle name="Comma 2 5 3 5 2 2" xfId="4284"/>
    <cellStyle name="Comma 2 5 3 5 2 2 2" xfId="7039"/>
    <cellStyle name="Comma 2 5 3 5 2 2 3" xfId="7040"/>
    <cellStyle name="Comma 2 5 3 5 2 2 4" xfId="7041"/>
    <cellStyle name="Comma 2 5 3 5 2 3" xfId="14790"/>
    <cellStyle name="Comma 2 5 3 5 3" xfId="4283"/>
    <cellStyle name="Comma 2 5 3 5 3 2" xfId="7042"/>
    <cellStyle name="Comma 2 5 3 5 3 3" xfId="7043"/>
    <cellStyle name="Comma 2 5 3 5 3 4" xfId="7044"/>
    <cellStyle name="Comma 2 5 3 5 4" xfId="7045"/>
    <cellStyle name="Comma 2 5 3 5 4 2" xfId="7046"/>
    <cellStyle name="Comma 2 5 3 5 4 3" xfId="7047"/>
    <cellStyle name="Comma 2 5 3 5 4 4" xfId="7048"/>
    <cellStyle name="Comma 2 5 3 5 5" xfId="7049"/>
    <cellStyle name="Comma 2 5 3 5 5 2" xfId="7050"/>
    <cellStyle name="Comma 2 5 3 5 5 3" xfId="7051"/>
    <cellStyle name="Comma 2 5 3 5 5 4" xfId="7052"/>
    <cellStyle name="Comma 2 5 3 5 6" xfId="14791"/>
    <cellStyle name="Comma 2 5 3 6" xfId="1072"/>
    <cellStyle name="Comma 2 5 3 6 2" xfId="4285"/>
    <cellStyle name="Comma 2 5 3 6 2 2" xfId="7053"/>
    <cellStyle name="Comma 2 5 3 6 2 3" xfId="7054"/>
    <cellStyle name="Comma 2 5 3 6 2 4" xfId="7055"/>
    <cellStyle name="Comma 2 5 3 6 3" xfId="14792"/>
    <cellStyle name="Comma 2 5 3 7" xfId="4270"/>
    <cellStyle name="Comma 2 5 3 7 2" xfId="7056"/>
    <cellStyle name="Comma 2 5 3 7 3" xfId="7057"/>
    <cellStyle name="Comma 2 5 3 7 4" xfId="7058"/>
    <cellStyle name="Comma 2 5 3 8" xfId="7059"/>
    <cellStyle name="Comma 2 5 3 8 2" xfId="7060"/>
    <cellStyle name="Comma 2 5 3 8 3" xfId="7061"/>
    <cellStyle name="Comma 2 5 3 8 4" xfId="7062"/>
    <cellStyle name="Comma 2 5 3 9" xfId="7063"/>
    <cellStyle name="Comma 2 5 3 9 2" xfId="7064"/>
    <cellStyle name="Comma 2 5 3 9 3" xfId="7065"/>
    <cellStyle name="Comma 2 5 3 9 4" xfId="7066"/>
    <cellStyle name="Comma 2 5 4" xfId="1073"/>
    <cellStyle name="Comma 2 5 4 2" xfId="1074"/>
    <cellStyle name="Comma 2 5 4 2 2" xfId="1075"/>
    <cellStyle name="Comma 2 5 4 2 2 2" xfId="4288"/>
    <cellStyle name="Comma 2 5 4 2 2 2 2" xfId="7067"/>
    <cellStyle name="Comma 2 5 4 2 2 2 3" xfId="7068"/>
    <cellStyle name="Comma 2 5 4 2 2 2 4" xfId="7069"/>
    <cellStyle name="Comma 2 5 4 2 2 3" xfId="14793"/>
    <cellStyle name="Comma 2 5 4 2 3" xfId="4287"/>
    <cellStyle name="Comma 2 5 4 2 3 2" xfId="7070"/>
    <cellStyle name="Comma 2 5 4 2 3 3" xfId="7071"/>
    <cellStyle name="Comma 2 5 4 2 3 4" xfId="7072"/>
    <cellStyle name="Comma 2 5 4 2 4" xfId="7073"/>
    <cellStyle name="Comma 2 5 4 2 4 2" xfId="7074"/>
    <cellStyle name="Comma 2 5 4 2 4 3" xfId="7075"/>
    <cellStyle name="Comma 2 5 4 2 4 4" xfId="7076"/>
    <cellStyle name="Comma 2 5 4 2 5" xfId="7077"/>
    <cellStyle name="Comma 2 5 4 2 5 2" xfId="7078"/>
    <cellStyle name="Comma 2 5 4 2 5 3" xfId="7079"/>
    <cellStyle name="Comma 2 5 4 2 5 4" xfId="7080"/>
    <cellStyle name="Comma 2 5 4 2 6" xfId="14794"/>
    <cellStyle name="Comma 2 5 4 3" xfId="1076"/>
    <cellStyle name="Comma 2 5 4 3 2" xfId="1077"/>
    <cellStyle name="Comma 2 5 4 3 2 2" xfId="4290"/>
    <cellStyle name="Comma 2 5 4 3 2 2 2" xfId="7081"/>
    <cellStyle name="Comma 2 5 4 3 2 2 3" xfId="7082"/>
    <cellStyle name="Comma 2 5 4 3 2 2 4" xfId="7083"/>
    <cellStyle name="Comma 2 5 4 3 2 3" xfId="14795"/>
    <cellStyle name="Comma 2 5 4 3 3" xfId="4289"/>
    <cellStyle name="Comma 2 5 4 3 3 2" xfId="7084"/>
    <cellStyle name="Comma 2 5 4 3 3 3" xfId="7085"/>
    <cellStyle name="Comma 2 5 4 3 3 4" xfId="7086"/>
    <cellStyle name="Comma 2 5 4 3 4" xfId="7087"/>
    <cellStyle name="Comma 2 5 4 3 4 2" xfId="7088"/>
    <cellStyle name="Comma 2 5 4 3 4 3" xfId="7089"/>
    <cellStyle name="Comma 2 5 4 3 4 4" xfId="7090"/>
    <cellStyle name="Comma 2 5 4 3 5" xfId="7091"/>
    <cellStyle name="Comma 2 5 4 3 5 2" xfId="7092"/>
    <cellStyle name="Comma 2 5 4 3 5 3" xfId="7093"/>
    <cellStyle name="Comma 2 5 4 3 5 4" xfId="7094"/>
    <cellStyle name="Comma 2 5 4 3 6" xfId="14796"/>
    <cellStyle name="Comma 2 5 4 4" xfId="1078"/>
    <cellStyle name="Comma 2 5 4 4 2" xfId="1079"/>
    <cellStyle name="Comma 2 5 4 4 2 2" xfId="4292"/>
    <cellStyle name="Comma 2 5 4 4 2 2 2" xfId="7095"/>
    <cellStyle name="Comma 2 5 4 4 2 2 3" xfId="7096"/>
    <cellStyle name="Comma 2 5 4 4 2 2 4" xfId="7097"/>
    <cellStyle name="Comma 2 5 4 4 2 3" xfId="14797"/>
    <cellStyle name="Comma 2 5 4 4 3" xfId="4291"/>
    <cellStyle name="Comma 2 5 4 4 3 2" xfId="7098"/>
    <cellStyle name="Comma 2 5 4 4 3 3" xfId="7099"/>
    <cellStyle name="Comma 2 5 4 4 3 4" xfId="7100"/>
    <cellStyle name="Comma 2 5 4 4 4" xfId="7101"/>
    <cellStyle name="Comma 2 5 4 4 4 2" xfId="7102"/>
    <cellStyle name="Comma 2 5 4 4 4 3" xfId="7103"/>
    <cellStyle name="Comma 2 5 4 4 4 4" xfId="7104"/>
    <cellStyle name="Comma 2 5 4 4 5" xfId="7105"/>
    <cellStyle name="Comma 2 5 4 4 5 2" xfId="7106"/>
    <cellStyle name="Comma 2 5 4 4 5 3" xfId="7107"/>
    <cellStyle name="Comma 2 5 4 4 5 4" xfId="7108"/>
    <cellStyle name="Comma 2 5 4 4 6" xfId="14798"/>
    <cellStyle name="Comma 2 5 4 5" xfId="1080"/>
    <cellStyle name="Comma 2 5 4 5 2" xfId="4293"/>
    <cellStyle name="Comma 2 5 4 5 2 2" xfId="7109"/>
    <cellStyle name="Comma 2 5 4 5 2 3" xfId="7110"/>
    <cellStyle name="Comma 2 5 4 5 2 4" xfId="7111"/>
    <cellStyle name="Comma 2 5 4 5 3" xfId="14799"/>
    <cellStyle name="Comma 2 5 4 6" xfId="4286"/>
    <cellStyle name="Comma 2 5 4 6 2" xfId="7112"/>
    <cellStyle name="Comma 2 5 4 6 3" xfId="7113"/>
    <cellStyle name="Comma 2 5 4 6 4" xfId="7114"/>
    <cellStyle name="Comma 2 5 4 7" xfId="7115"/>
    <cellStyle name="Comma 2 5 4 7 2" xfId="7116"/>
    <cellStyle name="Comma 2 5 4 7 3" xfId="7117"/>
    <cellStyle name="Comma 2 5 4 7 4" xfId="7118"/>
    <cellStyle name="Comma 2 5 4 8" xfId="7119"/>
    <cellStyle name="Comma 2 5 4 8 2" xfId="7120"/>
    <cellStyle name="Comma 2 5 4 8 3" xfId="7121"/>
    <cellStyle name="Comma 2 5 4 8 4" xfId="7122"/>
    <cellStyle name="Comma 2 5 4 9" xfId="14800"/>
    <cellStyle name="Comma 2 5 5" xfId="1081"/>
    <cellStyle name="Comma 2 5 5 2" xfId="1082"/>
    <cellStyle name="Comma 2 5 5 2 2" xfId="4295"/>
    <cellStyle name="Comma 2 5 5 2 2 2" xfId="7123"/>
    <cellStyle name="Comma 2 5 5 2 2 3" xfId="7124"/>
    <cellStyle name="Comma 2 5 5 2 2 4" xfId="7125"/>
    <cellStyle name="Comma 2 5 5 2 3" xfId="14801"/>
    <cellStyle name="Comma 2 5 5 3" xfId="4294"/>
    <cellStyle name="Comma 2 5 5 3 2" xfId="7126"/>
    <cellStyle name="Comma 2 5 5 3 3" xfId="7127"/>
    <cellStyle name="Comma 2 5 5 3 4" xfId="7128"/>
    <cellStyle name="Comma 2 5 5 4" xfId="7129"/>
    <cellStyle name="Comma 2 5 5 4 2" xfId="7130"/>
    <cellStyle name="Comma 2 5 5 4 3" xfId="7131"/>
    <cellStyle name="Comma 2 5 5 4 4" xfId="7132"/>
    <cellStyle name="Comma 2 5 5 5" xfId="7133"/>
    <cellStyle name="Comma 2 5 5 5 2" xfId="7134"/>
    <cellStyle name="Comma 2 5 5 5 3" xfId="7135"/>
    <cellStyle name="Comma 2 5 5 5 4" xfId="7136"/>
    <cellStyle name="Comma 2 5 5 6" xfId="14802"/>
    <cellStyle name="Comma 2 5 6" xfId="1083"/>
    <cellStyle name="Comma 2 5 6 2" xfId="1084"/>
    <cellStyle name="Comma 2 5 6 2 2" xfId="4297"/>
    <cellStyle name="Comma 2 5 6 2 2 2" xfId="7137"/>
    <cellStyle name="Comma 2 5 6 2 2 3" xfId="7138"/>
    <cellStyle name="Comma 2 5 6 2 2 4" xfId="7139"/>
    <cellStyle name="Comma 2 5 6 2 3" xfId="14803"/>
    <cellStyle name="Comma 2 5 6 3" xfId="4296"/>
    <cellStyle name="Comma 2 5 6 3 2" xfId="7140"/>
    <cellStyle name="Comma 2 5 6 3 3" xfId="7141"/>
    <cellStyle name="Comma 2 5 6 3 4" xfId="7142"/>
    <cellStyle name="Comma 2 5 6 4" xfId="7143"/>
    <cellStyle name="Comma 2 5 6 4 2" xfId="7144"/>
    <cellStyle name="Comma 2 5 6 4 3" xfId="7145"/>
    <cellStyle name="Comma 2 5 6 4 4" xfId="7146"/>
    <cellStyle name="Comma 2 5 6 5" xfId="7147"/>
    <cellStyle name="Comma 2 5 6 5 2" xfId="7148"/>
    <cellStyle name="Comma 2 5 6 5 3" xfId="7149"/>
    <cellStyle name="Comma 2 5 6 5 4" xfId="7150"/>
    <cellStyle name="Comma 2 5 6 6" xfId="14804"/>
    <cellStyle name="Comma 2 5 7" xfId="1085"/>
    <cellStyle name="Comma 2 5 7 2" xfId="1086"/>
    <cellStyle name="Comma 2 5 7 2 2" xfId="4299"/>
    <cellStyle name="Comma 2 5 7 2 2 2" xfId="7151"/>
    <cellStyle name="Comma 2 5 7 2 2 3" xfId="7152"/>
    <cellStyle name="Comma 2 5 7 2 2 4" xfId="7153"/>
    <cellStyle name="Comma 2 5 7 2 3" xfId="14805"/>
    <cellStyle name="Comma 2 5 7 3" xfId="4298"/>
    <cellStyle name="Comma 2 5 7 3 2" xfId="7154"/>
    <cellStyle name="Comma 2 5 7 3 3" xfId="7155"/>
    <cellStyle name="Comma 2 5 7 3 4" xfId="7156"/>
    <cellStyle name="Comma 2 5 7 4" xfId="7157"/>
    <cellStyle name="Comma 2 5 7 4 2" xfId="7158"/>
    <cellStyle name="Comma 2 5 7 4 3" xfId="7159"/>
    <cellStyle name="Comma 2 5 7 4 4" xfId="7160"/>
    <cellStyle name="Comma 2 5 7 5" xfId="7161"/>
    <cellStyle name="Comma 2 5 7 5 2" xfId="7162"/>
    <cellStyle name="Comma 2 5 7 5 3" xfId="7163"/>
    <cellStyle name="Comma 2 5 7 5 4" xfId="7164"/>
    <cellStyle name="Comma 2 5 7 6" xfId="14806"/>
    <cellStyle name="Comma 2 5 8" xfId="1087"/>
    <cellStyle name="Comma 2 5 8 2" xfId="4300"/>
    <cellStyle name="Comma 2 5 8 2 2" xfId="7165"/>
    <cellStyle name="Comma 2 5 8 2 3" xfId="7166"/>
    <cellStyle name="Comma 2 5 8 2 4" xfId="7167"/>
    <cellStyle name="Comma 2 5 8 3" xfId="14807"/>
    <cellStyle name="Comma 2 5 9" xfId="4253"/>
    <cellStyle name="Comma 2 5 9 2" xfId="7168"/>
    <cellStyle name="Comma 2 5 9 3" xfId="7169"/>
    <cellStyle name="Comma 2 5 9 4" xfId="7170"/>
    <cellStyle name="Comma 2 6" xfId="1088"/>
    <cellStyle name="Comma 2 6 10" xfId="7171"/>
    <cellStyle name="Comma 2 6 10 2" xfId="7172"/>
    <cellStyle name="Comma 2 6 10 3" xfId="7173"/>
    <cellStyle name="Comma 2 6 10 4" xfId="7174"/>
    <cellStyle name="Comma 2 6 11" xfId="7175"/>
    <cellStyle name="Comma 2 6 11 2" xfId="7176"/>
    <cellStyle name="Comma 2 6 11 3" xfId="7177"/>
    <cellStyle name="Comma 2 6 11 4" xfId="7178"/>
    <cellStyle name="Comma 2 6 12" xfId="14808"/>
    <cellStyle name="Comma 2 6 2" xfId="1089"/>
    <cellStyle name="Comma 2 6 2 10" xfId="14809"/>
    <cellStyle name="Comma 2 6 2 2" xfId="1090"/>
    <cellStyle name="Comma 2 6 2 2 2" xfId="1091"/>
    <cellStyle name="Comma 2 6 2 2 2 2" xfId="1092"/>
    <cellStyle name="Comma 2 6 2 2 2 2 2" xfId="4305"/>
    <cellStyle name="Comma 2 6 2 2 2 2 2 2" xfId="7179"/>
    <cellStyle name="Comma 2 6 2 2 2 2 2 3" xfId="7180"/>
    <cellStyle name="Comma 2 6 2 2 2 2 2 4" xfId="7181"/>
    <cellStyle name="Comma 2 6 2 2 2 2 3" xfId="14810"/>
    <cellStyle name="Comma 2 6 2 2 2 3" xfId="4304"/>
    <cellStyle name="Comma 2 6 2 2 2 3 2" xfId="7182"/>
    <cellStyle name="Comma 2 6 2 2 2 3 3" xfId="7183"/>
    <cellStyle name="Comma 2 6 2 2 2 3 4" xfId="7184"/>
    <cellStyle name="Comma 2 6 2 2 2 4" xfId="7185"/>
    <cellStyle name="Comma 2 6 2 2 2 4 2" xfId="7186"/>
    <cellStyle name="Comma 2 6 2 2 2 4 3" xfId="7187"/>
    <cellStyle name="Comma 2 6 2 2 2 4 4" xfId="7188"/>
    <cellStyle name="Comma 2 6 2 2 2 5" xfId="7189"/>
    <cellStyle name="Comma 2 6 2 2 2 5 2" xfId="7190"/>
    <cellStyle name="Comma 2 6 2 2 2 5 3" xfId="7191"/>
    <cellStyle name="Comma 2 6 2 2 2 5 4" xfId="7192"/>
    <cellStyle name="Comma 2 6 2 2 2 6" xfId="14811"/>
    <cellStyle name="Comma 2 6 2 2 3" xfId="1093"/>
    <cellStyle name="Comma 2 6 2 2 3 2" xfId="1094"/>
    <cellStyle name="Comma 2 6 2 2 3 2 2" xfId="4307"/>
    <cellStyle name="Comma 2 6 2 2 3 2 2 2" xfId="7193"/>
    <cellStyle name="Comma 2 6 2 2 3 2 2 3" xfId="7194"/>
    <cellStyle name="Comma 2 6 2 2 3 2 2 4" xfId="7195"/>
    <cellStyle name="Comma 2 6 2 2 3 2 3" xfId="14812"/>
    <cellStyle name="Comma 2 6 2 2 3 3" xfId="4306"/>
    <cellStyle name="Comma 2 6 2 2 3 3 2" xfId="7196"/>
    <cellStyle name="Comma 2 6 2 2 3 3 3" xfId="7197"/>
    <cellStyle name="Comma 2 6 2 2 3 3 4" xfId="7198"/>
    <cellStyle name="Comma 2 6 2 2 3 4" xfId="7199"/>
    <cellStyle name="Comma 2 6 2 2 3 4 2" xfId="7200"/>
    <cellStyle name="Comma 2 6 2 2 3 4 3" xfId="7201"/>
    <cellStyle name="Comma 2 6 2 2 3 4 4" xfId="7202"/>
    <cellStyle name="Comma 2 6 2 2 3 5" xfId="7203"/>
    <cellStyle name="Comma 2 6 2 2 3 5 2" xfId="7204"/>
    <cellStyle name="Comma 2 6 2 2 3 5 3" xfId="7205"/>
    <cellStyle name="Comma 2 6 2 2 3 5 4" xfId="7206"/>
    <cellStyle name="Comma 2 6 2 2 3 6" xfId="14813"/>
    <cellStyle name="Comma 2 6 2 2 4" xfId="1095"/>
    <cellStyle name="Comma 2 6 2 2 4 2" xfId="1096"/>
    <cellStyle name="Comma 2 6 2 2 4 2 2" xfId="4309"/>
    <cellStyle name="Comma 2 6 2 2 4 2 2 2" xfId="7207"/>
    <cellStyle name="Comma 2 6 2 2 4 2 2 3" xfId="7208"/>
    <cellStyle name="Comma 2 6 2 2 4 2 2 4" xfId="7209"/>
    <cellStyle name="Comma 2 6 2 2 4 2 3" xfId="14814"/>
    <cellStyle name="Comma 2 6 2 2 4 3" xfId="4308"/>
    <cellStyle name="Comma 2 6 2 2 4 3 2" xfId="7210"/>
    <cellStyle name="Comma 2 6 2 2 4 3 3" xfId="7211"/>
    <cellStyle name="Comma 2 6 2 2 4 3 4" xfId="7212"/>
    <cellStyle name="Comma 2 6 2 2 4 4" xfId="7213"/>
    <cellStyle name="Comma 2 6 2 2 4 4 2" xfId="7214"/>
    <cellStyle name="Comma 2 6 2 2 4 4 3" xfId="7215"/>
    <cellStyle name="Comma 2 6 2 2 4 4 4" xfId="7216"/>
    <cellStyle name="Comma 2 6 2 2 4 5" xfId="7217"/>
    <cellStyle name="Comma 2 6 2 2 4 5 2" xfId="7218"/>
    <cellStyle name="Comma 2 6 2 2 4 5 3" xfId="7219"/>
    <cellStyle name="Comma 2 6 2 2 4 5 4" xfId="7220"/>
    <cellStyle name="Comma 2 6 2 2 4 6" xfId="14815"/>
    <cellStyle name="Comma 2 6 2 2 5" xfId="1097"/>
    <cellStyle name="Comma 2 6 2 2 5 2" xfId="4310"/>
    <cellStyle name="Comma 2 6 2 2 5 2 2" xfId="7221"/>
    <cellStyle name="Comma 2 6 2 2 5 2 3" xfId="7222"/>
    <cellStyle name="Comma 2 6 2 2 5 2 4" xfId="7223"/>
    <cellStyle name="Comma 2 6 2 2 5 3" xfId="14816"/>
    <cellStyle name="Comma 2 6 2 2 6" xfId="4303"/>
    <cellStyle name="Comma 2 6 2 2 6 2" xfId="7224"/>
    <cellStyle name="Comma 2 6 2 2 6 3" xfId="7225"/>
    <cellStyle name="Comma 2 6 2 2 6 4" xfId="7226"/>
    <cellStyle name="Comma 2 6 2 2 7" xfId="7227"/>
    <cellStyle name="Comma 2 6 2 2 7 2" xfId="7228"/>
    <cellStyle name="Comma 2 6 2 2 7 3" xfId="7229"/>
    <cellStyle name="Comma 2 6 2 2 7 4" xfId="7230"/>
    <cellStyle name="Comma 2 6 2 2 8" xfId="7231"/>
    <cellStyle name="Comma 2 6 2 2 8 2" xfId="7232"/>
    <cellStyle name="Comma 2 6 2 2 8 3" xfId="7233"/>
    <cellStyle name="Comma 2 6 2 2 8 4" xfId="7234"/>
    <cellStyle name="Comma 2 6 2 2 9" xfId="14817"/>
    <cellStyle name="Comma 2 6 2 3" xfId="1098"/>
    <cellStyle name="Comma 2 6 2 3 2" xfId="1099"/>
    <cellStyle name="Comma 2 6 2 3 2 2" xfId="4312"/>
    <cellStyle name="Comma 2 6 2 3 2 2 2" xfId="7235"/>
    <cellStyle name="Comma 2 6 2 3 2 2 3" xfId="7236"/>
    <cellStyle name="Comma 2 6 2 3 2 2 4" xfId="7237"/>
    <cellStyle name="Comma 2 6 2 3 2 3" xfId="14818"/>
    <cellStyle name="Comma 2 6 2 3 3" xfId="4311"/>
    <cellStyle name="Comma 2 6 2 3 3 2" xfId="7238"/>
    <cellStyle name="Comma 2 6 2 3 3 3" xfId="7239"/>
    <cellStyle name="Comma 2 6 2 3 3 4" xfId="7240"/>
    <cellStyle name="Comma 2 6 2 3 4" xfId="7241"/>
    <cellStyle name="Comma 2 6 2 3 4 2" xfId="7242"/>
    <cellStyle name="Comma 2 6 2 3 4 3" xfId="7243"/>
    <cellStyle name="Comma 2 6 2 3 4 4" xfId="7244"/>
    <cellStyle name="Comma 2 6 2 3 5" xfId="7245"/>
    <cellStyle name="Comma 2 6 2 3 5 2" xfId="7246"/>
    <cellStyle name="Comma 2 6 2 3 5 3" xfId="7247"/>
    <cellStyle name="Comma 2 6 2 3 5 4" xfId="7248"/>
    <cellStyle name="Comma 2 6 2 3 6" xfId="14819"/>
    <cellStyle name="Comma 2 6 2 4" xfId="1100"/>
    <cellStyle name="Comma 2 6 2 4 2" xfId="1101"/>
    <cellStyle name="Comma 2 6 2 4 2 2" xfId="4314"/>
    <cellStyle name="Comma 2 6 2 4 2 2 2" xfId="7249"/>
    <cellStyle name="Comma 2 6 2 4 2 2 3" xfId="7250"/>
    <cellStyle name="Comma 2 6 2 4 2 2 4" xfId="7251"/>
    <cellStyle name="Comma 2 6 2 4 2 3" xfId="14820"/>
    <cellStyle name="Comma 2 6 2 4 3" xfId="4313"/>
    <cellStyle name="Comma 2 6 2 4 3 2" xfId="7252"/>
    <cellStyle name="Comma 2 6 2 4 3 3" xfId="7253"/>
    <cellStyle name="Comma 2 6 2 4 3 4" xfId="7254"/>
    <cellStyle name="Comma 2 6 2 4 4" xfId="7255"/>
    <cellStyle name="Comma 2 6 2 4 4 2" xfId="7256"/>
    <cellStyle name="Comma 2 6 2 4 4 3" xfId="7257"/>
    <cellStyle name="Comma 2 6 2 4 4 4" xfId="7258"/>
    <cellStyle name="Comma 2 6 2 4 5" xfId="7259"/>
    <cellStyle name="Comma 2 6 2 4 5 2" xfId="7260"/>
    <cellStyle name="Comma 2 6 2 4 5 3" xfId="7261"/>
    <cellStyle name="Comma 2 6 2 4 5 4" xfId="7262"/>
    <cellStyle name="Comma 2 6 2 4 6" xfId="14821"/>
    <cellStyle name="Comma 2 6 2 5" xfId="1102"/>
    <cellStyle name="Comma 2 6 2 5 2" xfId="1103"/>
    <cellStyle name="Comma 2 6 2 5 2 2" xfId="4316"/>
    <cellStyle name="Comma 2 6 2 5 2 2 2" xfId="7263"/>
    <cellStyle name="Comma 2 6 2 5 2 2 3" xfId="7264"/>
    <cellStyle name="Comma 2 6 2 5 2 2 4" xfId="7265"/>
    <cellStyle name="Comma 2 6 2 5 2 3" xfId="14822"/>
    <cellStyle name="Comma 2 6 2 5 3" xfId="4315"/>
    <cellStyle name="Comma 2 6 2 5 3 2" xfId="7266"/>
    <cellStyle name="Comma 2 6 2 5 3 3" xfId="7267"/>
    <cellStyle name="Comma 2 6 2 5 3 4" xfId="7268"/>
    <cellStyle name="Comma 2 6 2 5 4" xfId="7269"/>
    <cellStyle name="Comma 2 6 2 5 4 2" xfId="7270"/>
    <cellStyle name="Comma 2 6 2 5 4 3" xfId="7271"/>
    <cellStyle name="Comma 2 6 2 5 4 4" xfId="7272"/>
    <cellStyle name="Comma 2 6 2 5 5" xfId="7273"/>
    <cellStyle name="Comma 2 6 2 5 5 2" xfId="7274"/>
    <cellStyle name="Comma 2 6 2 5 5 3" xfId="7275"/>
    <cellStyle name="Comma 2 6 2 5 5 4" xfId="7276"/>
    <cellStyle name="Comma 2 6 2 5 6" xfId="14823"/>
    <cellStyle name="Comma 2 6 2 6" xfId="1104"/>
    <cellStyle name="Comma 2 6 2 6 2" xfId="4317"/>
    <cellStyle name="Comma 2 6 2 6 2 2" xfId="7277"/>
    <cellStyle name="Comma 2 6 2 6 2 3" xfId="7278"/>
    <cellStyle name="Comma 2 6 2 6 2 4" xfId="7279"/>
    <cellStyle name="Comma 2 6 2 6 3" xfId="14824"/>
    <cellStyle name="Comma 2 6 2 7" xfId="4302"/>
    <cellStyle name="Comma 2 6 2 7 2" xfId="7280"/>
    <cellStyle name="Comma 2 6 2 7 3" xfId="7281"/>
    <cellStyle name="Comma 2 6 2 7 4" xfId="7282"/>
    <cellStyle name="Comma 2 6 2 8" xfId="7283"/>
    <cellStyle name="Comma 2 6 2 8 2" xfId="7284"/>
    <cellStyle name="Comma 2 6 2 8 3" xfId="7285"/>
    <cellStyle name="Comma 2 6 2 8 4" xfId="7286"/>
    <cellStyle name="Comma 2 6 2 9" xfId="7287"/>
    <cellStyle name="Comma 2 6 2 9 2" xfId="7288"/>
    <cellStyle name="Comma 2 6 2 9 3" xfId="7289"/>
    <cellStyle name="Comma 2 6 2 9 4" xfId="7290"/>
    <cellStyle name="Comma 2 6 3" xfId="1105"/>
    <cellStyle name="Comma 2 6 3 10" xfId="14825"/>
    <cellStyle name="Comma 2 6 3 2" xfId="1106"/>
    <cellStyle name="Comma 2 6 3 2 2" xfId="1107"/>
    <cellStyle name="Comma 2 6 3 2 2 2" xfId="1108"/>
    <cellStyle name="Comma 2 6 3 2 2 2 2" xfId="4321"/>
    <cellStyle name="Comma 2 6 3 2 2 2 2 2" xfId="7291"/>
    <cellStyle name="Comma 2 6 3 2 2 2 2 3" xfId="7292"/>
    <cellStyle name="Comma 2 6 3 2 2 2 2 4" xfId="7293"/>
    <cellStyle name="Comma 2 6 3 2 2 2 3" xfId="14826"/>
    <cellStyle name="Comma 2 6 3 2 2 3" xfId="4320"/>
    <cellStyle name="Comma 2 6 3 2 2 3 2" xfId="7294"/>
    <cellStyle name="Comma 2 6 3 2 2 3 3" xfId="7295"/>
    <cellStyle name="Comma 2 6 3 2 2 3 4" xfId="7296"/>
    <cellStyle name="Comma 2 6 3 2 2 4" xfId="7297"/>
    <cellStyle name="Comma 2 6 3 2 2 4 2" xfId="7298"/>
    <cellStyle name="Comma 2 6 3 2 2 4 3" xfId="7299"/>
    <cellStyle name="Comma 2 6 3 2 2 4 4" xfId="7300"/>
    <cellStyle name="Comma 2 6 3 2 2 5" xfId="7301"/>
    <cellStyle name="Comma 2 6 3 2 2 5 2" xfId="7302"/>
    <cellStyle name="Comma 2 6 3 2 2 5 3" xfId="7303"/>
    <cellStyle name="Comma 2 6 3 2 2 5 4" xfId="7304"/>
    <cellStyle name="Comma 2 6 3 2 2 6" xfId="14827"/>
    <cellStyle name="Comma 2 6 3 2 3" xfId="1109"/>
    <cellStyle name="Comma 2 6 3 2 3 2" xfId="1110"/>
    <cellStyle name="Comma 2 6 3 2 3 2 2" xfId="4323"/>
    <cellStyle name="Comma 2 6 3 2 3 2 2 2" xfId="7305"/>
    <cellStyle name="Comma 2 6 3 2 3 2 2 3" xfId="7306"/>
    <cellStyle name="Comma 2 6 3 2 3 2 2 4" xfId="7307"/>
    <cellStyle name="Comma 2 6 3 2 3 2 3" xfId="14828"/>
    <cellStyle name="Comma 2 6 3 2 3 3" xfId="4322"/>
    <cellStyle name="Comma 2 6 3 2 3 3 2" xfId="7308"/>
    <cellStyle name="Comma 2 6 3 2 3 3 3" xfId="7309"/>
    <cellStyle name="Comma 2 6 3 2 3 3 4" xfId="7310"/>
    <cellStyle name="Comma 2 6 3 2 3 4" xfId="7311"/>
    <cellStyle name="Comma 2 6 3 2 3 4 2" xfId="7312"/>
    <cellStyle name="Comma 2 6 3 2 3 4 3" xfId="7313"/>
    <cellStyle name="Comma 2 6 3 2 3 4 4" xfId="7314"/>
    <cellStyle name="Comma 2 6 3 2 3 5" xfId="7315"/>
    <cellStyle name="Comma 2 6 3 2 3 5 2" xfId="7316"/>
    <cellStyle name="Comma 2 6 3 2 3 5 3" xfId="7317"/>
    <cellStyle name="Comma 2 6 3 2 3 5 4" xfId="7318"/>
    <cellStyle name="Comma 2 6 3 2 3 6" xfId="14829"/>
    <cellStyle name="Comma 2 6 3 2 4" xfId="1111"/>
    <cellStyle name="Comma 2 6 3 2 4 2" xfId="1112"/>
    <cellStyle name="Comma 2 6 3 2 4 2 2" xfId="4325"/>
    <cellStyle name="Comma 2 6 3 2 4 2 2 2" xfId="7319"/>
    <cellStyle name="Comma 2 6 3 2 4 2 2 3" xfId="7320"/>
    <cellStyle name="Comma 2 6 3 2 4 2 2 4" xfId="7321"/>
    <cellStyle name="Comma 2 6 3 2 4 2 3" xfId="14830"/>
    <cellStyle name="Comma 2 6 3 2 4 3" xfId="4324"/>
    <cellStyle name="Comma 2 6 3 2 4 3 2" xfId="7322"/>
    <cellStyle name="Comma 2 6 3 2 4 3 3" xfId="7323"/>
    <cellStyle name="Comma 2 6 3 2 4 3 4" xfId="7324"/>
    <cellStyle name="Comma 2 6 3 2 4 4" xfId="7325"/>
    <cellStyle name="Comma 2 6 3 2 4 4 2" xfId="7326"/>
    <cellStyle name="Comma 2 6 3 2 4 4 3" xfId="7327"/>
    <cellStyle name="Comma 2 6 3 2 4 4 4" xfId="7328"/>
    <cellStyle name="Comma 2 6 3 2 4 5" xfId="7329"/>
    <cellStyle name="Comma 2 6 3 2 4 5 2" xfId="7330"/>
    <cellStyle name="Comma 2 6 3 2 4 5 3" xfId="7331"/>
    <cellStyle name="Comma 2 6 3 2 4 5 4" xfId="7332"/>
    <cellStyle name="Comma 2 6 3 2 4 6" xfId="14831"/>
    <cellStyle name="Comma 2 6 3 2 5" xfId="1113"/>
    <cellStyle name="Comma 2 6 3 2 5 2" xfId="4326"/>
    <cellStyle name="Comma 2 6 3 2 5 2 2" xfId="7333"/>
    <cellStyle name="Comma 2 6 3 2 5 2 3" xfId="7334"/>
    <cellStyle name="Comma 2 6 3 2 5 2 4" xfId="7335"/>
    <cellStyle name="Comma 2 6 3 2 5 3" xfId="14832"/>
    <cellStyle name="Comma 2 6 3 2 6" xfId="4319"/>
    <cellStyle name="Comma 2 6 3 2 6 2" xfId="7336"/>
    <cellStyle name="Comma 2 6 3 2 6 3" xfId="7337"/>
    <cellStyle name="Comma 2 6 3 2 6 4" xfId="7338"/>
    <cellStyle name="Comma 2 6 3 2 7" xfId="7339"/>
    <cellStyle name="Comma 2 6 3 2 7 2" xfId="7340"/>
    <cellStyle name="Comma 2 6 3 2 7 3" xfId="7341"/>
    <cellStyle name="Comma 2 6 3 2 7 4" xfId="7342"/>
    <cellStyle name="Comma 2 6 3 2 8" xfId="7343"/>
    <cellStyle name="Comma 2 6 3 2 8 2" xfId="7344"/>
    <cellStyle name="Comma 2 6 3 2 8 3" xfId="7345"/>
    <cellStyle name="Comma 2 6 3 2 8 4" xfId="7346"/>
    <cellStyle name="Comma 2 6 3 2 9" xfId="14833"/>
    <cellStyle name="Comma 2 6 3 3" xfId="1114"/>
    <cellStyle name="Comma 2 6 3 3 2" xfId="1115"/>
    <cellStyle name="Comma 2 6 3 3 2 2" xfId="4328"/>
    <cellStyle name="Comma 2 6 3 3 2 2 2" xfId="7347"/>
    <cellStyle name="Comma 2 6 3 3 2 2 3" xfId="7348"/>
    <cellStyle name="Comma 2 6 3 3 2 2 4" xfId="7349"/>
    <cellStyle name="Comma 2 6 3 3 2 3" xfId="14834"/>
    <cellStyle name="Comma 2 6 3 3 3" xfId="4327"/>
    <cellStyle name="Comma 2 6 3 3 3 2" xfId="7350"/>
    <cellStyle name="Comma 2 6 3 3 3 3" xfId="7351"/>
    <cellStyle name="Comma 2 6 3 3 3 4" xfId="7352"/>
    <cellStyle name="Comma 2 6 3 3 4" xfId="7353"/>
    <cellStyle name="Comma 2 6 3 3 4 2" xfId="7354"/>
    <cellStyle name="Comma 2 6 3 3 4 3" xfId="7355"/>
    <cellStyle name="Comma 2 6 3 3 4 4" xfId="7356"/>
    <cellStyle name="Comma 2 6 3 3 5" xfId="7357"/>
    <cellStyle name="Comma 2 6 3 3 5 2" xfId="7358"/>
    <cellStyle name="Comma 2 6 3 3 5 3" xfId="7359"/>
    <cellStyle name="Comma 2 6 3 3 5 4" xfId="7360"/>
    <cellStyle name="Comma 2 6 3 3 6" xfId="14835"/>
    <cellStyle name="Comma 2 6 3 4" xfId="1116"/>
    <cellStyle name="Comma 2 6 3 4 2" xfId="1117"/>
    <cellStyle name="Comma 2 6 3 4 2 2" xfId="4330"/>
    <cellStyle name="Comma 2 6 3 4 2 2 2" xfId="7361"/>
    <cellStyle name="Comma 2 6 3 4 2 2 3" xfId="7362"/>
    <cellStyle name="Comma 2 6 3 4 2 2 4" xfId="7363"/>
    <cellStyle name="Comma 2 6 3 4 2 3" xfId="14836"/>
    <cellStyle name="Comma 2 6 3 4 3" xfId="4329"/>
    <cellStyle name="Comma 2 6 3 4 3 2" xfId="7364"/>
    <cellStyle name="Comma 2 6 3 4 3 3" xfId="7365"/>
    <cellStyle name="Comma 2 6 3 4 3 4" xfId="7366"/>
    <cellStyle name="Comma 2 6 3 4 4" xfId="7367"/>
    <cellStyle name="Comma 2 6 3 4 4 2" xfId="7368"/>
    <cellStyle name="Comma 2 6 3 4 4 3" xfId="7369"/>
    <cellStyle name="Comma 2 6 3 4 4 4" xfId="7370"/>
    <cellStyle name="Comma 2 6 3 4 5" xfId="7371"/>
    <cellStyle name="Comma 2 6 3 4 5 2" xfId="7372"/>
    <cellStyle name="Comma 2 6 3 4 5 3" xfId="7373"/>
    <cellStyle name="Comma 2 6 3 4 5 4" xfId="7374"/>
    <cellStyle name="Comma 2 6 3 4 6" xfId="14837"/>
    <cellStyle name="Comma 2 6 3 5" xfId="1118"/>
    <cellStyle name="Comma 2 6 3 5 2" xfId="1119"/>
    <cellStyle name="Comma 2 6 3 5 2 2" xfId="4332"/>
    <cellStyle name="Comma 2 6 3 5 2 2 2" xfId="7375"/>
    <cellStyle name="Comma 2 6 3 5 2 2 3" xfId="7376"/>
    <cellStyle name="Comma 2 6 3 5 2 2 4" xfId="7377"/>
    <cellStyle name="Comma 2 6 3 5 2 3" xfId="14838"/>
    <cellStyle name="Comma 2 6 3 5 3" xfId="4331"/>
    <cellStyle name="Comma 2 6 3 5 3 2" xfId="7378"/>
    <cellStyle name="Comma 2 6 3 5 3 3" xfId="7379"/>
    <cellStyle name="Comma 2 6 3 5 3 4" xfId="7380"/>
    <cellStyle name="Comma 2 6 3 5 4" xfId="7381"/>
    <cellStyle name="Comma 2 6 3 5 4 2" xfId="7382"/>
    <cellStyle name="Comma 2 6 3 5 4 3" xfId="7383"/>
    <cellStyle name="Comma 2 6 3 5 4 4" xfId="7384"/>
    <cellStyle name="Comma 2 6 3 5 5" xfId="7385"/>
    <cellStyle name="Comma 2 6 3 5 5 2" xfId="7386"/>
    <cellStyle name="Comma 2 6 3 5 5 3" xfId="7387"/>
    <cellStyle name="Comma 2 6 3 5 5 4" xfId="7388"/>
    <cellStyle name="Comma 2 6 3 5 6" xfId="14839"/>
    <cellStyle name="Comma 2 6 3 6" xfId="1120"/>
    <cellStyle name="Comma 2 6 3 6 2" xfId="4333"/>
    <cellStyle name="Comma 2 6 3 6 2 2" xfId="7389"/>
    <cellStyle name="Comma 2 6 3 6 2 3" xfId="7390"/>
    <cellStyle name="Comma 2 6 3 6 2 4" xfId="7391"/>
    <cellStyle name="Comma 2 6 3 6 3" xfId="14840"/>
    <cellStyle name="Comma 2 6 3 7" xfId="4318"/>
    <cellStyle name="Comma 2 6 3 7 2" xfId="7392"/>
    <cellStyle name="Comma 2 6 3 7 3" xfId="7393"/>
    <cellStyle name="Comma 2 6 3 7 4" xfId="7394"/>
    <cellStyle name="Comma 2 6 3 8" xfId="7395"/>
    <cellStyle name="Comma 2 6 3 8 2" xfId="7396"/>
    <cellStyle name="Comma 2 6 3 8 3" xfId="7397"/>
    <cellStyle name="Comma 2 6 3 8 4" xfId="7398"/>
    <cellStyle name="Comma 2 6 3 9" xfId="7399"/>
    <cellStyle name="Comma 2 6 3 9 2" xfId="7400"/>
    <cellStyle name="Comma 2 6 3 9 3" xfId="7401"/>
    <cellStyle name="Comma 2 6 3 9 4" xfId="7402"/>
    <cellStyle name="Comma 2 6 4" xfId="1121"/>
    <cellStyle name="Comma 2 6 4 2" xfId="1122"/>
    <cellStyle name="Comma 2 6 4 2 2" xfId="1123"/>
    <cellStyle name="Comma 2 6 4 2 2 2" xfId="4336"/>
    <cellStyle name="Comma 2 6 4 2 2 2 2" xfId="7403"/>
    <cellStyle name="Comma 2 6 4 2 2 2 3" xfId="7404"/>
    <cellStyle name="Comma 2 6 4 2 2 2 4" xfId="7405"/>
    <cellStyle name="Comma 2 6 4 2 2 3" xfId="14841"/>
    <cellStyle name="Comma 2 6 4 2 3" xfId="4335"/>
    <cellStyle name="Comma 2 6 4 2 3 2" xfId="7406"/>
    <cellStyle name="Comma 2 6 4 2 3 3" xfId="7407"/>
    <cellStyle name="Comma 2 6 4 2 3 4" xfId="7408"/>
    <cellStyle name="Comma 2 6 4 2 4" xfId="7409"/>
    <cellStyle name="Comma 2 6 4 2 4 2" xfId="7410"/>
    <cellStyle name="Comma 2 6 4 2 4 3" xfId="7411"/>
    <cellStyle name="Comma 2 6 4 2 4 4" xfId="7412"/>
    <cellStyle name="Comma 2 6 4 2 5" xfId="7413"/>
    <cellStyle name="Comma 2 6 4 2 5 2" xfId="7414"/>
    <cellStyle name="Comma 2 6 4 2 5 3" xfId="7415"/>
    <cellStyle name="Comma 2 6 4 2 5 4" xfId="7416"/>
    <cellStyle name="Comma 2 6 4 2 6" xfId="14842"/>
    <cellStyle name="Comma 2 6 4 3" xfId="1124"/>
    <cellStyle name="Comma 2 6 4 3 2" xfId="1125"/>
    <cellStyle name="Comma 2 6 4 3 2 2" xfId="4338"/>
    <cellStyle name="Comma 2 6 4 3 2 2 2" xfId="7417"/>
    <cellStyle name="Comma 2 6 4 3 2 2 3" xfId="7418"/>
    <cellStyle name="Comma 2 6 4 3 2 2 4" xfId="7419"/>
    <cellStyle name="Comma 2 6 4 3 2 3" xfId="14843"/>
    <cellStyle name="Comma 2 6 4 3 3" xfId="4337"/>
    <cellStyle name="Comma 2 6 4 3 3 2" xfId="7420"/>
    <cellStyle name="Comma 2 6 4 3 3 3" xfId="7421"/>
    <cellStyle name="Comma 2 6 4 3 3 4" xfId="7422"/>
    <cellStyle name="Comma 2 6 4 3 4" xfId="7423"/>
    <cellStyle name="Comma 2 6 4 3 4 2" xfId="7424"/>
    <cellStyle name="Comma 2 6 4 3 4 3" xfId="7425"/>
    <cellStyle name="Comma 2 6 4 3 4 4" xfId="7426"/>
    <cellStyle name="Comma 2 6 4 3 5" xfId="7427"/>
    <cellStyle name="Comma 2 6 4 3 5 2" xfId="7428"/>
    <cellStyle name="Comma 2 6 4 3 5 3" xfId="7429"/>
    <cellStyle name="Comma 2 6 4 3 5 4" xfId="7430"/>
    <cellStyle name="Comma 2 6 4 3 6" xfId="14844"/>
    <cellStyle name="Comma 2 6 4 4" xfId="1126"/>
    <cellStyle name="Comma 2 6 4 4 2" xfId="1127"/>
    <cellStyle name="Comma 2 6 4 4 2 2" xfId="4340"/>
    <cellStyle name="Comma 2 6 4 4 2 2 2" xfId="7431"/>
    <cellStyle name="Comma 2 6 4 4 2 2 3" xfId="7432"/>
    <cellStyle name="Comma 2 6 4 4 2 2 4" xfId="7433"/>
    <cellStyle name="Comma 2 6 4 4 2 3" xfId="14845"/>
    <cellStyle name="Comma 2 6 4 4 3" xfId="4339"/>
    <cellStyle name="Comma 2 6 4 4 3 2" xfId="7434"/>
    <cellStyle name="Comma 2 6 4 4 3 3" xfId="7435"/>
    <cellStyle name="Comma 2 6 4 4 3 4" xfId="7436"/>
    <cellStyle name="Comma 2 6 4 4 4" xfId="7437"/>
    <cellStyle name="Comma 2 6 4 4 4 2" xfId="7438"/>
    <cellStyle name="Comma 2 6 4 4 4 3" xfId="7439"/>
    <cellStyle name="Comma 2 6 4 4 4 4" xfId="7440"/>
    <cellStyle name="Comma 2 6 4 4 5" xfId="7441"/>
    <cellStyle name="Comma 2 6 4 4 5 2" xfId="7442"/>
    <cellStyle name="Comma 2 6 4 4 5 3" xfId="7443"/>
    <cellStyle name="Comma 2 6 4 4 5 4" xfId="7444"/>
    <cellStyle name="Comma 2 6 4 4 6" xfId="14846"/>
    <cellStyle name="Comma 2 6 4 5" xfId="1128"/>
    <cellStyle name="Comma 2 6 4 5 2" xfId="4341"/>
    <cellStyle name="Comma 2 6 4 5 2 2" xfId="7445"/>
    <cellStyle name="Comma 2 6 4 5 2 3" xfId="7446"/>
    <cellStyle name="Comma 2 6 4 5 2 4" xfId="7447"/>
    <cellStyle name="Comma 2 6 4 5 3" xfId="14847"/>
    <cellStyle name="Comma 2 6 4 6" xfId="4334"/>
    <cellStyle name="Comma 2 6 4 6 2" xfId="7448"/>
    <cellStyle name="Comma 2 6 4 6 3" xfId="7449"/>
    <cellStyle name="Comma 2 6 4 6 4" xfId="7450"/>
    <cellStyle name="Comma 2 6 4 7" xfId="7451"/>
    <cellStyle name="Comma 2 6 4 7 2" xfId="7452"/>
    <cellStyle name="Comma 2 6 4 7 3" xfId="7453"/>
    <cellStyle name="Comma 2 6 4 7 4" xfId="7454"/>
    <cellStyle name="Comma 2 6 4 8" xfId="7455"/>
    <cellStyle name="Comma 2 6 4 8 2" xfId="7456"/>
    <cellStyle name="Comma 2 6 4 8 3" xfId="7457"/>
    <cellStyle name="Comma 2 6 4 8 4" xfId="7458"/>
    <cellStyle name="Comma 2 6 4 9" xfId="14848"/>
    <cellStyle name="Comma 2 6 5" xfId="1129"/>
    <cellStyle name="Comma 2 6 5 2" xfId="1130"/>
    <cellStyle name="Comma 2 6 5 2 2" xfId="4343"/>
    <cellStyle name="Comma 2 6 5 2 2 2" xfId="7459"/>
    <cellStyle name="Comma 2 6 5 2 2 3" xfId="7460"/>
    <cellStyle name="Comma 2 6 5 2 2 4" xfId="7461"/>
    <cellStyle name="Comma 2 6 5 2 3" xfId="14849"/>
    <cellStyle name="Comma 2 6 5 3" xfId="4342"/>
    <cellStyle name="Comma 2 6 5 3 2" xfId="7462"/>
    <cellStyle name="Comma 2 6 5 3 3" xfId="7463"/>
    <cellStyle name="Comma 2 6 5 3 4" xfId="7464"/>
    <cellStyle name="Comma 2 6 5 4" xfId="7465"/>
    <cellStyle name="Comma 2 6 5 4 2" xfId="7466"/>
    <cellStyle name="Comma 2 6 5 4 3" xfId="7467"/>
    <cellStyle name="Comma 2 6 5 4 4" xfId="7468"/>
    <cellStyle name="Comma 2 6 5 5" xfId="7469"/>
    <cellStyle name="Comma 2 6 5 5 2" xfId="7470"/>
    <cellStyle name="Comma 2 6 5 5 3" xfId="7471"/>
    <cellStyle name="Comma 2 6 5 5 4" xfId="7472"/>
    <cellStyle name="Comma 2 6 5 6" xfId="14850"/>
    <cellStyle name="Comma 2 6 6" xfId="1131"/>
    <cellStyle name="Comma 2 6 6 2" xfId="1132"/>
    <cellStyle name="Comma 2 6 6 2 2" xfId="4345"/>
    <cellStyle name="Comma 2 6 6 2 2 2" xfId="7473"/>
    <cellStyle name="Comma 2 6 6 2 2 3" xfId="7474"/>
    <cellStyle name="Comma 2 6 6 2 2 4" xfId="7475"/>
    <cellStyle name="Comma 2 6 6 2 3" xfId="14851"/>
    <cellStyle name="Comma 2 6 6 3" xfId="4344"/>
    <cellStyle name="Comma 2 6 6 3 2" xfId="7476"/>
    <cellStyle name="Comma 2 6 6 3 3" xfId="7477"/>
    <cellStyle name="Comma 2 6 6 3 4" xfId="7478"/>
    <cellStyle name="Comma 2 6 6 4" xfId="7479"/>
    <cellStyle name="Comma 2 6 6 4 2" xfId="7480"/>
    <cellStyle name="Comma 2 6 6 4 3" xfId="7481"/>
    <cellStyle name="Comma 2 6 6 4 4" xfId="7482"/>
    <cellStyle name="Comma 2 6 6 5" xfId="7483"/>
    <cellStyle name="Comma 2 6 6 5 2" xfId="7484"/>
    <cellStyle name="Comma 2 6 6 5 3" xfId="7485"/>
    <cellStyle name="Comma 2 6 6 5 4" xfId="7486"/>
    <cellStyle name="Comma 2 6 6 6" xfId="14852"/>
    <cellStyle name="Comma 2 6 7" xfId="1133"/>
    <cellStyle name="Comma 2 6 7 2" xfId="1134"/>
    <cellStyle name="Comma 2 6 7 2 2" xfId="4347"/>
    <cellStyle name="Comma 2 6 7 2 2 2" xfId="7487"/>
    <cellStyle name="Comma 2 6 7 2 2 3" xfId="7488"/>
    <cellStyle name="Comma 2 6 7 2 2 4" xfId="7489"/>
    <cellStyle name="Comma 2 6 7 2 3" xfId="14853"/>
    <cellStyle name="Comma 2 6 7 3" xfId="4346"/>
    <cellStyle name="Comma 2 6 7 3 2" xfId="7490"/>
    <cellStyle name="Comma 2 6 7 3 3" xfId="7491"/>
    <cellStyle name="Comma 2 6 7 3 4" xfId="7492"/>
    <cellStyle name="Comma 2 6 7 4" xfId="7493"/>
    <cellStyle name="Comma 2 6 7 4 2" xfId="7494"/>
    <cellStyle name="Comma 2 6 7 4 3" xfId="7495"/>
    <cellStyle name="Comma 2 6 7 4 4" xfId="7496"/>
    <cellStyle name="Comma 2 6 7 5" xfId="7497"/>
    <cellStyle name="Comma 2 6 7 5 2" xfId="7498"/>
    <cellStyle name="Comma 2 6 7 5 3" xfId="7499"/>
    <cellStyle name="Comma 2 6 7 5 4" xfId="7500"/>
    <cellStyle name="Comma 2 6 7 6" xfId="14854"/>
    <cellStyle name="Comma 2 6 8" xfId="1135"/>
    <cellStyle name="Comma 2 6 8 2" xfId="4348"/>
    <cellStyle name="Comma 2 6 8 2 2" xfId="7501"/>
    <cellStyle name="Comma 2 6 8 2 3" xfId="7502"/>
    <cellStyle name="Comma 2 6 8 2 4" xfId="7503"/>
    <cellStyle name="Comma 2 6 8 3" xfId="14855"/>
    <cellStyle name="Comma 2 6 9" xfId="4301"/>
    <cellStyle name="Comma 2 6 9 2" xfId="7504"/>
    <cellStyle name="Comma 2 6 9 3" xfId="7505"/>
    <cellStyle name="Comma 2 6 9 4" xfId="7506"/>
    <cellStyle name="Comma 2 7" xfId="1136"/>
    <cellStyle name="Comma 2 7 2" xfId="4349"/>
    <cellStyle name="Comma 2 7 2 2" xfId="7507"/>
    <cellStyle name="Comma 2 7 2 3" xfId="7508"/>
    <cellStyle name="Comma 2 7 2 4" xfId="7509"/>
    <cellStyle name="Comma 2 7 3" xfId="7510"/>
    <cellStyle name="Comma 2 7 3 2" xfId="7511"/>
    <cellStyle name="Comma 2 7 3 3" xfId="7512"/>
    <cellStyle name="Comma 2 7 3 4" xfId="7513"/>
    <cellStyle name="Comma 2 7 4" xfId="7514"/>
    <cellStyle name="Comma 2 7 4 2" xfId="7515"/>
    <cellStyle name="Comma 2 7 4 3" xfId="7516"/>
    <cellStyle name="Comma 2 7 4 4" xfId="7517"/>
    <cellStyle name="Comma 2 8" xfId="1137"/>
    <cellStyle name="Comma 2 9" xfId="3908"/>
    <cellStyle name="Comma 2_Cubicacion No. 2 Calles Barrio Benjamin La Romana" xfId="148"/>
    <cellStyle name="Comma 3" xfId="149"/>
    <cellStyle name="Comma 3 10" xfId="14856"/>
    <cellStyle name="Comma 3 2" xfId="150"/>
    <cellStyle name="Comma 3 2 2" xfId="1138"/>
    <cellStyle name="Comma 3 2 2 2" xfId="1139"/>
    <cellStyle name="Comma 3 2 2 2 2" xfId="4350"/>
    <cellStyle name="Comma 3 2 2 2 2 2" xfId="7518"/>
    <cellStyle name="Comma 3 2 2 2 2 3" xfId="7519"/>
    <cellStyle name="Comma 3 2 2 2 2 4" xfId="7520"/>
    <cellStyle name="Comma 3 2 2 3" xfId="1140"/>
    <cellStyle name="Comma 3 2 2 4" xfId="3911"/>
    <cellStyle name="Comma 3 2 2 5" xfId="7521"/>
    <cellStyle name="Comma 3 2 2 5 2" xfId="7522"/>
    <cellStyle name="Comma 3 2 2 5 3" xfId="7523"/>
    <cellStyle name="Comma 3 2 2 5 4" xfId="7524"/>
    <cellStyle name="Comma 3 2 2 6" xfId="7525"/>
    <cellStyle name="Comma 3 2 2 6 2" xfId="7526"/>
    <cellStyle name="Comma 3 2 2 6 3" xfId="7527"/>
    <cellStyle name="Comma 3 2 2 6 4" xfId="7528"/>
    <cellStyle name="Comma 3 2 3" xfId="1141"/>
    <cellStyle name="Comma 3 2 3 2" xfId="4351"/>
    <cellStyle name="Comma 3 2 3 2 2" xfId="7529"/>
    <cellStyle name="Comma 3 2 3 2 3" xfId="7530"/>
    <cellStyle name="Comma 3 2 3 2 4" xfId="7531"/>
    <cellStyle name="Comma 3 2 3 3" xfId="7532"/>
    <cellStyle name="Comma 3 2 3 3 2" xfId="7533"/>
    <cellStyle name="Comma 3 2 3 3 3" xfId="7534"/>
    <cellStyle name="Comma 3 2 3 3 4" xfId="7535"/>
    <cellStyle name="Comma 3 2 3 4" xfId="7536"/>
    <cellStyle name="Comma 3 2 3 4 2" xfId="7537"/>
    <cellStyle name="Comma 3 2 3 4 3" xfId="7538"/>
    <cellStyle name="Comma 3 2 3 4 4" xfId="7539"/>
    <cellStyle name="Comma 3 2 4" xfId="1142"/>
    <cellStyle name="Comma 3 2 5" xfId="3910"/>
    <cellStyle name="Comma 3 2 6" xfId="7540"/>
    <cellStyle name="Comma 3 2 6 2" xfId="7541"/>
    <cellStyle name="Comma 3 2 6 3" xfId="7542"/>
    <cellStyle name="Comma 3 2 6 4" xfId="7543"/>
    <cellStyle name="Comma 3 2 6 5" xfId="14857"/>
    <cellStyle name="Comma 3 2 7" xfId="7544"/>
    <cellStyle name="Comma 3 2 7 2" xfId="7545"/>
    <cellStyle name="Comma 3 2 7 3" xfId="7546"/>
    <cellStyle name="Comma 3 2 7 4" xfId="7547"/>
    <cellStyle name="Comma 3 2 8" xfId="14858"/>
    <cellStyle name="Comma 3 3" xfId="534"/>
    <cellStyle name="Comma 3 3 2" xfId="1143"/>
    <cellStyle name="Comma 3 3 2 2" xfId="3913"/>
    <cellStyle name="Comma 3 3 2 2 2" xfId="7548"/>
    <cellStyle name="Comma 3 3 2 2 3" xfId="7549"/>
    <cellStyle name="Comma 3 3 2 2 4" xfId="7550"/>
    <cellStyle name="Comma 3 3 2 3" xfId="14155"/>
    <cellStyle name="Comma 3 3 2 4" xfId="14156"/>
    <cellStyle name="Comma 3 3 3" xfId="1144"/>
    <cellStyle name="Comma 3 3 3 2" xfId="4352"/>
    <cellStyle name="Comma 3 3 3 2 2" xfId="7551"/>
    <cellStyle name="Comma 3 3 3 2 3" xfId="7552"/>
    <cellStyle name="Comma 3 3 3 2 4" xfId="7553"/>
    <cellStyle name="Comma 3 3 3 3" xfId="14157"/>
    <cellStyle name="Comma 3 3 3 4" xfId="14158"/>
    <cellStyle name="Comma 3 3 4" xfId="1145"/>
    <cellStyle name="Comma 3 3 4 2" xfId="4353"/>
    <cellStyle name="Comma 3 3 4 2 2" xfId="7554"/>
    <cellStyle name="Comma 3 3 4 2 3" xfId="7555"/>
    <cellStyle name="Comma 3 3 4 2 4" xfId="7556"/>
    <cellStyle name="Comma 3 3 5" xfId="3912"/>
    <cellStyle name="Comma 3 3 6" xfId="6206"/>
    <cellStyle name="Comma 3 3 6 2" xfId="7557"/>
    <cellStyle name="Comma 3 3 6 3" xfId="7558"/>
    <cellStyle name="Comma 3 3 6 4" xfId="7559"/>
    <cellStyle name="Comma 3 3 6 5" xfId="14859"/>
    <cellStyle name="Comma 3 3 7" xfId="7560"/>
    <cellStyle name="Comma 3 3 7 2" xfId="7561"/>
    <cellStyle name="Comma 3 3 7 3" xfId="7562"/>
    <cellStyle name="Comma 3 3 7 4" xfId="7563"/>
    <cellStyle name="Comma 3 3 7 5" xfId="14860"/>
    <cellStyle name="Comma 3 3 8" xfId="14115"/>
    <cellStyle name="Comma 3 4" xfId="1146"/>
    <cellStyle name="Comma 3 4 2" xfId="4354"/>
    <cellStyle name="Comma 3 4 2 2" xfId="7564"/>
    <cellStyle name="Comma 3 4 2 2 2" xfId="14861"/>
    <cellStyle name="Comma 3 4 2 3" xfId="7565"/>
    <cellStyle name="Comma 3 4 2 4" xfId="7566"/>
    <cellStyle name="Comma 3 4 3" xfId="7567"/>
    <cellStyle name="Comma 3 4 3 2" xfId="7568"/>
    <cellStyle name="Comma 3 4 3 3" xfId="7569"/>
    <cellStyle name="Comma 3 4 3 4" xfId="7570"/>
    <cellStyle name="Comma 3 4 3 5" xfId="14862"/>
    <cellStyle name="Comma 3 4 4" xfId="7571"/>
    <cellStyle name="Comma 3 4 4 2" xfId="7572"/>
    <cellStyle name="Comma 3 4 4 3" xfId="7573"/>
    <cellStyle name="Comma 3 4 4 4" xfId="7574"/>
    <cellStyle name="Comma 3 4 4 5" xfId="14863"/>
    <cellStyle name="Comma 3 4 5" xfId="14864"/>
    <cellStyle name="Comma 3 5" xfId="1147"/>
    <cellStyle name="Comma 3 5 2" xfId="14159"/>
    <cellStyle name="Comma 3 5 3" xfId="14160"/>
    <cellStyle name="Comma 3 6" xfId="1148"/>
    <cellStyle name="Comma 3 6 2" xfId="4355"/>
    <cellStyle name="Comma 3 6 2 2" xfId="7575"/>
    <cellStyle name="Comma 3 6 2 3" xfId="7576"/>
    <cellStyle name="Comma 3 6 2 4" xfId="7577"/>
    <cellStyle name="Comma 3 6 3" xfId="14116"/>
    <cellStyle name="Comma 3 7" xfId="7578"/>
    <cellStyle name="Comma 3 7 2" xfId="7579"/>
    <cellStyle name="Comma 3 7 3" xfId="7580"/>
    <cellStyle name="Comma 3 7 4" xfId="7581"/>
    <cellStyle name="Comma 3 8" xfId="7582"/>
    <cellStyle name="Comma 3 8 2" xfId="7583"/>
    <cellStyle name="Comma 3 8 3" xfId="7584"/>
    <cellStyle name="Comma 3 8 4" xfId="7585"/>
    <cellStyle name="Comma 3 9" xfId="7586"/>
    <cellStyle name="Comma 3_Adicional No. 1  Edificio Biblioteca y Verja y parqueos  Universidad ITECO" xfId="151"/>
    <cellStyle name="Comma 4" xfId="152"/>
    <cellStyle name="Comma 4 10" xfId="7587"/>
    <cellStyle name="Comma 4 2" xfId="153"/>
    <cellStyle name="Comma 4 2 2" xfId="1149"/>
    <cellStyle name="Comma 4 2 2 10" xfId="7588"/>
    <cellStyle name="Comma 4 2 2 10 2" xfId="7589"/>
    <cellStyle name="Comma 4 2 2 10 3" xfId="7590"/>
    <cellStyle name="Comma 4 2 2 10 4" xfId="7591"/>
    <cellStyle name="Comma 4 2 2 11" xfId="7592"/>
    <cellStyle name="Comma 4 2 2 11 2" xfId="7593"/>
    <cellStyle name="Comma 4 2 2 11 3" xfId="7594"/>
    <cellStyle name="Comma 4 2 2 11 4" xfId="7595"/>
    <cellStyle name="Comma 4 2 2 12" xfId="14865"/>
    <cellStyle name="Comma 4 2 2 2" xfId="1150"/>
    <cellStyle name="Comma 4 2 2 2 10" xfId="14866"/>
    <cellStyle name="Comma 4 2 2 2 2" xfId="1151"/>
    <cellStyle name="Comma 4 2 2 2 2 2" xfId="1152"/>
    <cellStyle name="Comma 4 2 2 2 2 2 2" xfId="1153"/>
    <cellStyle name="Comma 4 2 2 2 2 2 2 2" xfId="4360"/>
    <cellStyle name="Comma 4 2 2 2 2 2 2 2 2" xfId="7596"/>
    <cellStyle name="Comma 4 2 2 2 2 2 2 2 3" xfId="7597"/>
    <cellStyle name="Comma 4 2 2 2 2 2 2 2 4" xfId="7598"/>
    <cellStyle name="Comma 4 2 2 2 2 2 2 3" xfId="14867"/>
    <cellStyle name="Comma 4 2 2 2 2 2 3" xfId="4359"/>
    <cellStyle name="Comma 4 2 2 2 2 2 3 2" xfId="7599"/>
    <cellStyle name="Comma 4 2 2 2 2 2 3 3" xfId="7600"/>
    <cellStyle name="Comma 4 2 2 2 2 2 3 4" xfId="7601"/>
    <cellStyle name="Comma 4 2 2 2 2 2 4" xfId="7602"/>
    <cellStyle name="Comma 4 2 2 2 2 2 4 2" xfId="7603"/>
    <cellStyle name="Comma 4 2 2 2 2 2 4 3" xfId="7604"/>
    <cellStyle name="Comma 4 2 2 2 2 2 4 4" xfId="7605"/>
    <cellStyle name="Comma 4 2 2 2 2 2 5" xfId="7606"/>
    <cellStyle name="Comma 4 2 2 2 2 2 5 2" xfId="7607"/>
    <cellStyle name="Comma 4 2 2 2 2 2 5 3" xfId="7608"/>
    <cellStyle name="Comma 4 2 2 2 2 2 5 4" xfId="7609"/>
    <cellStyle name="Comma 4 2 2 2 2 2 6" xfId="14868"/>
    <cellStyle name="Comma 4 2 2 2 2 3" xfId="1154"/>
    <cellStyle name="Comma 4 2 2 2 2 3 2" xfId="1155"/>
    <cellStyle name="Comma 4 2 2 2 2 3 2 2" xfId="4362"/>
    <cellStyle name="Comma 4 2 2 2 2 3 2 2 2" xfId="7610"/>
    <cellStyle name="Comma 4 2 2 2 2 3 2 2 3" xfId="7611"/>
    <cellStyle name="Comma 4 2 2 2 2 3 2 2 4" xfId="7612"/>
    <cellStyle name="Comma 4 2 2 2 2 3 2 3" xfId="14869"/>
    <cellStyle name="Comma 4 2 2 2 2 3 3" xfId="4361"/>
    <cellStyle name="Comma 4 2 2 2 2 3 3 2" xfId="7613"/>
    <cellStyle name="Comma 4 2 2 2 2 3 3 3" xfId="7614"/>
    <cellStyle name="Comma 4 2 2 2 2 3 3 4" xfId="7615"/>
    <cellStyle name="Comma 4 2 2 2 2 3 4" xfId="7616"/>
    <cellStyle name="Comma 4 2 2 2 2 3 4 2" xfId="7617"/>
    <cellStyle name="Comma 4 2 2 2 2 3 4 3" xfId="7618"/>
    <cellStyle name="Comma 4 2 2 2 2 3 4 4" xfId="7619"/>
    <cellStyle name="Comma 4 2 2 2 2 3 5" xfId="7620"/>
    <cellStyle name="Comma 4 2 2 2 2 3 5 2" xfId="7621"/>
    <cellStyle name="Comma 4 2 2 2 2 3 5 3" xfId="7622"/>
    <cellStyle name="Comma 4 2 2 2 2 3 5 4" xfId="7623"/>
    <cellStyle name="Comma 4 2 2 2 2 3 6" xfId="14870"/>
    <cellStyle name="Comma 4 2 2 2 2 4" xfId="1156"/>
    <cellStyle name="Comma 4 2 2 2 2 4 2" xfId="1157"/>
    <cellStyle name="Comma 4 2 2 2 2 4 2 2" xfId="4364"/>
    <cellStyle name="Comma 4 2 2 2 2 4 2 2 2" xfId="7624"/>
    <cellStyle name="Comma 4 2 2 2 2 4 2 2 3" xfId="7625"/>
    <cellStyle name="Comma 4 2 2 2 2 4 2 2 4" xfId="7626"/>
    <cellStyle name="Comma 4 2 2 2 2 4 2 3" xfId="14871"/>
    <cellStyle name="Comma 4 2 2 2 2 4 3" xfId="4363"/>
    <cellStyle name="Comma 4 2 2 2 2 4 3 2" xfId="7627"/>
    <cellStyle name="Comma 4 2 2 2 2 4 3 3" xfId="7628"/>
    <cellStyle name="Comma 4 2 2 2 2 4 3 4" xfId="7629"/>
    <cellStyle name="Comma 4 2 2 2 2 4 4" xfId="7630"/>
    <cellStyle name="Comma 4 2 2 2 2 4 4 2" xfId="7631"/>
    <cellStyle name="Comma 4 2 2 2 2 4 4 3" xfId="7632"/>
    <cellStyle name="Comma 4 2 2 2 2 4 4 4" xfId="7633"/>
    <cellStyle name="Comma 4 2 2 2 2 4 5" xfId="7634"/>
    <cellStyle name="Comma 4 2 2 2 2 4 5 2" xfId="7635"/>
    <cellStyle name="Comma 4 2 2 2 2 4 5 3" xfId="7636"/>
    <cellStyle name="Comma 4 2 2 2 2 4 5 4" xfId="7637"/>
    <cellStyle name="Comma 4 2 2 2 2 4 6" xfId="14872"/>
    <cellStyle name="Comma 4 2 2 2 2 5" xfId="1158"/>
    <cellStyle name="Comma 4 2 2 2 2 5 2" xfId="4365"/>
    <cellStyle name="Comma 4 2 2 2 2 5 2 2" xfId="7638"/>
    <cellStyle name="Comma 4 2 2 2 2 5 2 3" xfId="7639"/>
    <cellStyle name="Comma 4 2 2 2 2 5 2 4" xfId="7640"/>
    <cellStyle name="Comma 4 2 2 2 2 5 3" xfId="14873"/>
    <cellStyle name="Comma 4 2 2 2 2 6" xfId="4358"/>
    <cellStyle name="Comma 4 2 2 2 2 6 2" xfId="7641"/>
    <cellStyle name="Comma 4 2 2 2 2 6 3" xfId="7642"/>
    <cellStyle name="Comma 4 2 2 2 2 6 4" xfId="7643"/>
    <cellStyle name="Comma 4 2 2 2 2 7" xfId="7644"/>
    <cellStyle name="Comma 4 2 2 2 2 7 2" xfId="7645"/>
    <cellStyle name="Comma 4 2 2 2 2 7 3" xfId="7646"/>
    <cellStyle name="Comma 4 2 2 2 2 7 4" xfId="7647"/>
    <cellStyle name="Comma 4 2 2 2 2 8" xfId="7648"/>
    <cellStyle name="Comma 4 2 2 2 2 8 2" xfId="7649"/>
    <cellStyle name="Comma 4 2 2 2 2 8 3" xfId="7650"/>
    <cellStyle name="Comma 4 2 2 2 2 8 4" xfId="7651"/>
    <cellStyle name="Comma 4 2 2 2 2 9" xfId="14874"/>
    <cellStyle name="Comma 4 2 2 2 3" xfId="1159"/>
    <cellStyle name="Comma 4 2 2 2 3 2" xfId="1160"/>
    <cellStyle name="Comma 4 2 2 2 3 2 2" xfId="4367"/>
    <cellStyle name="Comma 4 2 2 2 3 2 2 2" xfId="7652"/>
    <cellStyle name="Comma 4 2 2 2 3 2 2 3" xfId="7653"/>
    <cellStyle name="Comma 4 2 2 2 3 2 2 4" xfId="7654"/>
    <cellStyle name="Comma 4 2 2 2 3 2 3" xfId="14875"/>
    <cellStyle name="Comma 4 2 2 2 3 3" xfId="4366"/>
    <cellStyle name="Comma 4 2 2 2 3 3 2" xfId="7655"/>
    <cellStyle name="Comma 4 2 2 2 3 3 3" xfId="7656"/>
    <cellStyle name="Comma 4 2 2 2 3 3 4" xfId="7657"/>
    <cellStyle name="Comma 4 2 2 2 3 4" xfId="7658"/>
    <cellStyle name="Comma 4 2 2 2 3 4 2" xfId="7659"/>
    <cellStyle name="Comma 4 2 2 2 3 4 3" xfId="7660"/>
    <cellStyle name="Comma 4 2 2 2 3 4 4" xfId="7661"/>
    <cellStyle name="Comma 4 2 2 2 3 5" xfId="7662"/>
    <cellStyle name="Comma 4 2 2 2 3 5 2" xfId="7663"/>
    <cellStyle name="Comma 4 2 2 2 3 5 3" xfId="7664"/>
    <cellStyle name="Comma 4 2 2 2 3 5 4" xfId="7665"/>
    <cellStyle name="Comma 4 2 2 2 3 6" xfId="14876"/>
    <cellStyle name="Comma 4 2 2 2 4" xfId="1161"/>
    <cellStyle name="Comma 4 2 2 2 4 2" xfId="1162"/>
    <cellStyle name="Comma 4 2 2 2 4 2 2" xfId="4369"/>
    <cellStyle name="Comma 4 2 2 2 4 2 2 2" xfId="7666"/>
    <cellStyle name="Comma 4 2 2 2 4 2 2 3" xfId="7667"/>
    <cellStyle name="Comma 4 2 2 2 4 2 2 4" xfId="7668"/>
    <cellStyle name="Comma 4 2 2 2 4 2 3" xfId="14877"/>
    <cellStyle name="Comma 4 2 2 2 4 3" xfId="4368"/>
    <cellStyle name="Comma 4 2 2 2 4 3 2" xfId="7669"/>
    <cellStyle name="Comma 4 2 2 2 4 3 3" xfId="7670"/>
    <cellStyle name="Comma 4 2 2 2 4 3 4" xfId="7671"/>
    <cellStyle name="Comma 4 2 2 2 4 4" xfId="7672"/>
    <cellStyle name="Comma 4 2 2 2 4 4 2" xfId="7673"/>
    <cellStyle name="Comma 4 2 2 2 4 4 3" xfId="7674"/>
    <cellStyle name="Comma 4 2 2 2 4 4 4" xfId="7675"/>
    <cellStyle name="Comma 4 2 2 2 4 5" xfId="7676"/>
    <cellStyle name="Comma 4 2 2 2 4 5 2" xfId="7677"/>
    <cellStyle name="Comma 4 2 2 2 4 5 3" xfId="7678"/>
    <cellStyle name="Comma 4 2 2 2 4 5 4" xfId="7679"/>
    <cellStyle name="Comma 4 2 2 2 4 6" xfId="14878"/>
    <cellStyle name="Comma 4 2 2 2 5" xfId="1163"/>
    <cellStyle name="Comma 4 2 2 2 5 2" xfId="1164"/>
    <cellStyle name="Comma 4 2 2 2 5 2 2" xfId="4371"/>
    <cellStyle name="Comma 4 2 2 2 5 2 2 2" xfId="7680"/>
    <cellStyle name="Comma 4 2 2 2 5 2 2 3" xfId="7681"/>
    <cellStyle name="Comma 4 2 2 2 5 2 2 4" xfId="7682"/>
    <cellStyle name="Comma 4 2 2 2 5 2 3" xfId="14879"/>
    <cellStyle name="Comma 4 2 2 2 5 3" xfId="4370"/>
    <cellStyle name="Comma 4 2 2 2 5 3 2" xfId="7683"/>
    <cellStyle name="Comma 4 2 2 2 5 3 3" xfId="7684"/>
    <cellStyle name="Comma 4 2 2 2 5 3 4" xfId="7685"/>
    <cellStyle name="Comma 4 2 2 2 5 4" xfId="7686"/>
    <cellStyle name="Comma 4 2 2 2 5 4 2" xfId="7687"/>
    <cellStyle name="Comma 4 2 2 2 5 4 3" xfId="7688"/>
    <cellStyle name="Comma 4 2 2 2 5 4 4" xfId="7689"/>
    <cellStyle name="Comma 4 2 2 2 5 5" xfId="7690"/>
    <cellStyle name="Comma 4 2 2 2 5 5 2" xfId="7691"/>
    <cellStyle name="Comma 4 2 2 2 5 5 3" xfId="7692"/>
    <cellStyle name="Comma 4 2 2 2 5 5 4" xfId="7693"/>
    <cellStyle name="Comma 4 2 2 2 5 6" xfId="14880"/>
    <cellStyle name="Comma 4 2 2 2 6" xfId="1165"/>
    <cellStyle name="Comma 4 2 2 2 6 2" xfId="4372"/>
    <cellStyle name="Comma 4 2 2 2 6 2 2" xfId="7694"/>
    <cellStyle name="Comma 4 2 2 2 6 2 3" xfId="7695"/>
    <cellStyle name="Comma 4 2 2 2 6 2 4" xfId="7696"/>
    <cellStyle name="Comma 4 2 2 2 6 3" xfId="14881"/>
    <cellStyle name="Comma 4 2 2 2 7" xfId="4357"/>
    <cellStyle name="Comma 4 2 2 2 7 2" xfId="7697"/>
    <cellStyle name="Comma 4 2 2 2 7 3" xfId="7698"/>
    <cellStyle name="Comma 4 2 2 2 7 4" xfId="7699"/>
    <cellStyle name="Comma 4 2 2 2 8" xfId="7700"/>
    <cellStyle name="Comma 4 2 2 2 8 2" xfId="7701"/>
    <cellStyle name="Comma 4 2 2 2 8 3" xfId="7702"/>
    <cellStyle name="Comma 4 2 2 2 8 4" xfId="7703"/>
    <cellStyle name="Comma 4 2 2 2 9" xfId="7704"/>
    <cellStyle name="Comma 4 2 2 2 9 2" xfId="7705"/>
    <cellStyle name="Comma 4 2 2 2 9 3" xfId="7706"/>
    <cellStyle name="Comma 4 2 2 2 9 4" xfId="7707"/>
    <cellStyle name="Comma 4 2 2 3" xfId="1166"/>
    <cellStyle name="Comma 4 2 2 3 10" xfId="14882"/>
    <cellStyle name="Comma 4 2 2 3 2" xfId="1167"/>
    <cellStyle name="Comma 4 2 2 3 2 2" xfId="1168"/>
    <cellStyle name="Comma 4 2 2 3 2 2 2" xfId="1169"/>
    <cellStyle name="Comma 4 2 2 3 2 2 2 2" xfId="4376"/>
    <cellStyle name="Comma 4 2 2 3 2 2 2 2 2" xfId="7708"/>
    <cellStyle name="Comma 4 2 2 3 2 2 2 2 3" xfId="7709"/>
    <cellStyle name="Comma 4 2 2 3 2 2 2 2 4" xfId="7710"/>
    <cellStyle name="Comma 4 2 2 3 2 2 2 3" xfId="14883"/>
    <cellStyle name="Comma 4 2 2 3 2 2 3" xfId="4375"/>
    <cellStyle name="Comma 4 2 2 3 2 2 3 2" xfId="7711"/>
    <cellStyle name="Comma 4 2 2 3 2 2 3 3" xfId="7712"/>
    <cellStyle name="Comma 4 2 2 3 2 2 3 4" xfId="7713"/>
    <cellStyle name="Comma 4 2 2 3 2 2 4" xfId="7714"/>
    <cellStyle name="Comma 4 2 2 3 2 2 4 2" xfId="7715"/>
    <cellStyle name="Comma 4 2 2 3 2 2 4 3" xfId="7716"/>
    <cellStyle name="Comma 4 2 2 3 2 2 4 4" xfId="7717"/>
    <cellStyle name="Comma 4 2 2 3 2 2 5" xfId="7718"/>
    <cellStyle name="Comma 4 2 2 3 2 2 5 2" xfId="7719"/>
    <cellStyle name="Comma 4 2 2 3 2 2 5 3" xfId="7720"/>
    <cellStyle name="Comma 4 2 2 3 2 2 5 4" xfId="7721"/>
    <cellStyle name="Comma 4 2 2 3 2 2 6" xfId="14884"/>
    <cellStyle name="Comma 4 2 2 3 2 3" xfId="1170"/>
    <cellStyle name="Comma 4 2 2 3 2 3 2" xfId="1171"/>
    <cellStyle name="Comma 4 2 2 3 2 3 2 2" xfId="4378"/>
    <cellStyle name="Comma 4 2 2 3 2 3 2 2 2" xfId="7722"/>
    <cellStyle name="Comma 4 2 2 3 2 3 2 2 3" xfId="7723"/>
    <cellStyle name="Comma 4 2 2 3 2 3 2 2 4" xfId="7724"/>
    <cellStyle name="Comma 4 2 2 3 2 3 2 3" xfId="14885"/>
    <cellStyle name="Comma 4 2 2 3 2 3 3" xfId="4377"/>
    <cellStyle name="Comma 4 2 2 3 2 3 3 2" xfId="7725"/>
    <cellStyle name="Comma 4 2 2 3 2 3 3 3" xfId="7726"/>
    <cellStyle name="Comma 4 2 2 3 2 3 3 4" xfId="7727"/>
    <cellStyle name="Comma 4 2 2 3 2 3 4" xfId="7728"/>
    <cellStyle name="Comma 4 2 2 3 2 3 4 2" xfId="7729"/>
    <cellStyle name="Comma 4 2 2 3 2 3 4 3" xfId="7730"/>
    <cellStyle name="Comma 4 2 2 3 2 3 4 4" xfId="7731"/>
    <cellStyle name="Comma 4 2 2 3 2 3 5" xfId="7732"/>
    <cellStyle name="Comma 4 2 2 3 2 3 5 2" xfId="7733"/>
    <cellStyle name="Comma 4 2 2 3 2 3 5 3" xfId="7734"/>
    <cellStyle name="Comma 4 2 2 3 2 3 5 4" xfId="7735"/>
    <cellStyle name="Comma 4 2 2 3 2 3 6" xfId="14886"/>
    <cellStyle name="Comma 4 2 2 3 2 4" xfId="1172"/>
    <cellStyle name="Comma 4 2 2 3 2 4 2" xfId="1173"/>
    <cellStyle name="Comma 4 2 2 3 2 4 2 2" xfId="4380"/>
    <cellStyle name="Comma 4 2 2 3 2 4 2 2 2" xfId="7736"/>
    <cellStyle name="Comma 4 2 2 3 2 4 2 2 3" xfId="7737"/>
    <cellStyle name="Comma 4 2 2 3 2 4 2 2 4" xfId="7738"/>
    <cellStyle name="Comma 4 2 2 3 2 4 2 3" xfId="14887"/>
    <cellStyle name="Comma 4 2 2 3 2 4 3" xfId="4379"/>
    <cellStyle name="Comma 4 2 2 3 2 4 3 2" xfId="7739"/>
    <cellStyle name="Comma 4 2 2 3 2 4 3 3" xfId="7740"/>
    <cellStyle name="Comma 4 2 2 3 2 4 3 4" xfId="7741"/>
    <cellStyle name="Comma 4 2 2 3 2 4 4" xfId="7742"/>
    <cellStyle name="Comma 4 2 2 3 2 4 4 2" xfId="7743"/>
    <cellStyle name="Comma 4 2 2 3 2 4 4 3" xfId="7744"/>
    <cellStyle name="Comma 4 2 2 3 2 4 4 4" xfId="7745"/>
    <cellStyle name="Comma 4 2 2 3 2 4 5" xfId="7746"/>
    <cellStyle name="Comma 4 2 2 3 2 4 5 2" xfId="7747"/>
    <cellStyle name="Comma 4 2 2 3 2 4 5 3" xfId="7748"/>
    <cellStyle name="Comma 4 2 2 3 2 4 5 4" xfId="7749"/>
    <cellStyle name="Comma 4 2 2 3 2 4 6" xfId="14888"/>
    <cellStyle name="Comma 4 2 2 3 2 5" xfId="1174"/>
    <cellStyle name="Comma 4 2 2 3 2 5 2" xfId="4381"/>
    <cellStyle name="Comma 4 2 2 3 2 5 2 2" xfId="7750"/>
    <cellStyle name="Comma 4 2 2 3 2 5 2 3" xfId="7751"/>
    <cellStyle name="Comma 4 2 2 3 2 5 2 4" xfId="7752"/>
    <cellStyle name="Comma 4 2 2 3 2 5 3" xfId="14889"/>
    <cellStyle name="Comma 4 2 2 3 2 6" xfId="4374"/>
    <cellStyle name="Comma 4 2 2 3 2 6 2" xfId="7753"/>
    <cellStyle name="Comma 4 2 2 3 2 6 3" xfId="7754"/>
    <cellStyle name="Comma 4 2 2 3 2 6 4" xfId="7755"/>
    <cellStyle name="Comma 4 2 2 3 2 7" xfId="7756"/>
    <cellStyle name="Comma 4 2 2 3 2 7 2" xfId="7757"/>
    <cellStyle name="Comma 4 2 2 3 2 7 3" xfId="7758"/>
    <cellStyle name="Comma 4 2 2 3 2 7 4" xfId="7759"/>
    <cellStyle name="Comma 4 2 2 3 2 8" xfId="7760"/>
    <cellStyle name="Comma 4 2 2 3 2 8 2" xfId="7761"/>
    <cellStyle name="Comma 4 2 2 3 2 8 3" xfId="7762"/>
    <cellStyle name="Comma 4 2 2 3 2 8 4" xfId="7763"/>
    <cellStyle name="Comma 4 2 2 3 2 9" xfId="14890"/>
    <cellStyle name="Comma 4 2 2 3 3" xfId="1175"/>
    <cellStyle name="Comma 4 2 2 3 3 2" xfId="1176"/>
    <cellStyle name="Comma 4 2 2 3 3 2 2" xfId="4383"/>
    <cellStyle name="Comma 4 2 2 3 3 2 2 2" xfId="7764"/>
    <cellStyle name="Comma 4 2 2 3 3 2 2 3" xfId="7765"/>
    <cellStyle name="Comma 4 2 2 3 3 2 2 4" xfId="7766"/>
    <cellStyle name="Comma 4 2 2 3 3 2 3" xfId="14891"/>
    <cellStyle name="Comma 4 2 2 3 3 3" xfId="4382"/>
    <cellStyle name="Comma 4 2 2 3 3 3 2" xfId="7767"/>
    <cellStyle name="Comma 4 2 2 3 3 3 3" xfId="7768"/>
    <cellStyle name="Comma 4 2 2 3 3 3 4" xfId="7769"/>
    <cellStyle name="Comma 4 2 2 3 3 4" xfId="7770"/>
    <cellStyle name="Comma 4 2 2 3 3 4 2" xfId="7771"/>
    <cellStyle name="Comma 4 2 2 3 3 4 3" xfId="7772"/>
    <cellStyle name="Comma 4 2 2 3 3 4 4" xfId="7773"/>
    <cellStyle name="Comma 4 2 2 3 3 5" xfId="7774"/>
    <cellStyle name="Comma 4 2 2 3 3 5 2" xfId="7775"/>
    <cellStyle name="Comma 4 2 2 3 3 5 3" xfId="7776"/>
    <cellStyle name="Comma 4 2 2 3 3 5 4" xfId="7777"/>
    <cellStyle name="Comma 4 2 2 3 3 6" xfId="14892"/>
    <cellStyle name="Comma 4 2 2 3 4" xfId="1177"/>
    <cellStyle name="Comma 4 2 2 3 4 2" xfId="1178"/>
    <cellStyle name="Comma 4 2 2 3 4 2 2" xfId="4385"/>
    <cellStyle name="Comma 4 2 2 3 4 2 2 2" xfId="7778"/>
    <cellStyle name="Comma 4 2 2 3 4 2 2 3" xfId="7779"/>
    <cellStyle name="Comma 4 2 2 3 4 2 2 4" xfId="7780"/>
    <cellStyle name="Comma 4 2 2 3 4 2 3" xfId="14893"/>
    <cellStyle name="Comma 4 2 2 3 4 3" xfId="4384"/>
    <cellStyle name="Comma 4 2 2 3 4 3 2" xfId="7781"/>
    <cellStyle name="Comma 4 2 2 3 4 3 3" xfId="7782"/>
    <cellStyle name="Comma 4 2 2 3 4 3 4" xfId="7783"/>
    <cellStyle name="Comma 4 2 2 3 4 4" xfId="7784"/>
    <cellStyle name="Comma 4 2 2 3 4 4 2" xfId="7785"/>
    <cellStyle name="Comma 4 2 2 3 4 4 3" xfId="7786"/>
    <cellStyle name="Comma 4 2 2 3 4 4 4" xfId="7787"/>
    <cellStyle name="Comma 4 2 2 3 4 5" xfId="7788"/>
    <cellStyle name="Comma 4 2 2 3 4 5 2" xfId="7789"/>
    <cellStyle name="Comma 4 2 2 3 4 5 3" xfId="7790"/>
    <cellStyle name="Comma 4 2 2 3 4 5 4" xfId="7791"/>
    <cellStyle name="Comma 4 2 2 3 4 6" xfId="14894"/>
    <cellStyle name="Comma 4 2 2 3 5" xfId="1179"/>
    <cellStyle name="Comma 4 2 2 3 5 2" xfId="1180"/>
    <cellStyle name="Comma 4 2 2 3 5 2 2" xfId="4387"/>
    <cellStyle name="Comma 4 2 2 3 5 2 2 2" xfId="7792"/>
    <cellStyle name="Comma 4 2 2 3 5 2 2 3" xfId="7793"/>
    <cellStyle name="Comma 4 2 2 3 5 2 2 4" xfId="7794"/>
    <cellStyle name="Comma 4 2 2 3 5 2 3" xfId="14895"/>
    <cellStyle name="Comma 4 2 2 3 5 3" xfId="4386"/>
    <cellStyle name="Comma 4 2 2 3 5 3 2" xfId="7795"/>
    <cellStyle name="Comma 4 2 2 3 5 3 3" xfId="7796"/>
    <cellStyle name="Comma 4 2 2 3 5 3 4" xfId="7797"/>
    <cellStyle name="Comma 4 2 2 3 5 4" xfId="7798"/>
    <cellStyle name="Comma 4 2 2 3 5 4 2" xfId="7799"/>
    <cellStyle name="Comma 4 2 2 3 5 4 3" xfId="7800"/>
    <cellStyle name="Comma 4 2 2 3 5 4 4" xfId="7801"/>
    <cellStyle name="Comma 4 2 2 3 5 5" xfId="7802"/>
    <cellStyle name="Comma 4 2 2 3 5 5 2" xfId="7803"/>
    <cellStyle name="Comma 4 2 2 3 5 5 3" xfId="7804"/>
    <cellStyle name="Comma 4 2 2 3 5 5 4" xfId="7805"/>
    <cellStyle name="Comma 4 2 2 3 5 6" xfId="14896"/>
    <cellStyle name="Comma 4 2 2 3 6" xfId="1181"/>
    <cellStyle name="Comma 4 2 2 3 6 2" xfId="4388"/>
    <cellStyle name="Comma 4 2 2 3 6 2 2" xfId="7806"/>
    <cellStyle name="Comma 4 2 2 3 6 2 3" xfId="7807"/>
    <cellStyle name="Comma 4 2 2 3 6 2 4" xfId="7808"/>
    <cellStyle name="Comma 4 2 2 3 6 3" xfId="14897"/>
    <cellStyle name="Comma 4 2 2 3 7" xfId="4373"/>
    <cellStyle name="Comma 4 2 2 3 7 2" xfId="7809"/>
    <cellStyle name="Comma 4 2 2 3 7 3" xfId="7810"/>
    <cellStyle name="Comma 4 2 2 3 7 4" xfId="7811"/>
    <cellStyle name="Comma 4 2 2 3 8" xfId="7812"/>
    <cellStyle name="Comma 4 2 2 3 8 2" xfId="7813"/>
    <cellStyle name="Comma 4 2 2 3 8 3" xfId="7814"/>
    <cellStyle name="Comma 4 2 2 3 8 4" xfId="7815"/>
    <cellStyle name="Comma 4 2 2 3 9" xfId="7816"/>
    <cellStyle name="Comma 4 2 2 3 9 2" xfId="7817"/>
    <cellStyle name="Comma 4 2 2 3 9 3" xfId="7818"/>
    <cellStyle name="Comma 4 2 2 3 9 4" xfId="7819"/>
    <cellStyle name="Comma 4 2 2 4" xfId="1182"/>
    <cellStyle name="Comma 4 2 2 4 2" xfId="1183"/>
    <cellStyle name="Comma 4 2 2 4 2 2" xfId="1184"/>
    <cellStyle name="Comma 4 2 2 4 2 2 2" xfId="4391"/>
    <cellStyle name="Comma 4 2 2 4 2 2 2 2" xfId="7820"/>
    <cellStyle name="Comma 4 2 2 4 2 2 2 3" xfId="7821"/>
    <cellStyle name="Comma 4 2 2 4 2 2 2 4" xfId="7822"/>
    <cellStyle name="Comma 4 2 2 4 2 2 3" xfId="14898"/>
    <cellStyle name="Comma 4 2 2 4 2 3" xfId="4390"/>
    <cellStyle name="Comma 4 2 2 4 2 3 2" xfId="7823"/>
    <cellStyle name="Comma 4 2 2 4 2 3 3" xfId="7824"/>
    <cellStyle name="Comma 4 2 2 4 2 3 4" xfId="7825"/>
    <cellStyle name="Comma 4 2 2 4 2 4" xfId="7826"/>
    <cellStyle name="Comma 4 2 2 4 2 4 2" xfId="7827"/>
    <cellStyle name="Comma 4 2 2 4 2 4 3" xfId="7828"/>
    <cellStyle name="Comma 4 2 2 4 2 4 4" xfId="7829"/>
    <cellStyle name="Comma 4 2 2 4 2 5" xfId="7830"/>
    <cellStyle name="Comma 4 2 2 4 2 5 2" xfId="7831"/>
    <cellStyle name="Comma 4 2 2 4 2 5 3" xfId="7832"/>
    <cellStyle name="Comma 4 2 2 4 2 5 4" xfId="7833"/>
    <cellStyle name="Comma 4 2 2 4 2 6" xfId="14899"/>
    <cellStyle name="Comma 4 2 2 4 3" xfId="1185"/>
    <cellStyle name="Comma 4 2 2 4 3 2" xfId="1186"/>
    <cellStyle name="Comma 4 2 2 4 3 2 2" xfId="4393"/>
    <cellStyle name="Comma 4 2 2 4 3 2 2 2" xfId="7834"/>
    <cellStyle name="Comma 4 2 2 4 3 2 2 3" xfId="7835"/>
    <cellStyle name="Comma 4 2 2 4 3 2 2 4" xfId="7836"/>
    <cellStyle name="Comma 4 2 2 4 3 2 3" xfId="14900"/>
    <cellStyle name="Comma 4 2 2 4 3 3" xfId="4392"/>
    <cellStyle name="Comma 4 2 2 4 3 3 2" xfId="7837"/>
    <cellStyle name="Comma 4 2 2 4 3 3 3" xfId="7838"/>
    <cellStyle name="Comma 4 2 2 4 3 3 4" xfId="7839"/>
    <cellStyle name="Comma 4 2 2 4 3 4" xfId="7840"/>
    <cellStyle name="Comma 4 2 2 4 3 4 2" xfId="7841"/>
    <cellStyle name="Comma 4 2 2 4 3 4 3" xfId="7842"/>
    <cellStyle name="Comma 4 2 2 4 3 4 4" xfId="7843"/>
    <cellStyle name="Comma 4 2 2 4 3 5" xfId="7844"/>
    <cellStyle name="Comma 4 2 2 4 3 5 2" xfId="7845"/>
    <cellStyle name="Comma 4 2 2 4 3 5 3" xfId="7846"/>
    <cellStyle name="Comma 4 2 2 4 3 5 4" xfId="7847"/>
    <cellStyle name="Comma 4 2 2 4 3 6" xfId="14901"/>
    <cellStyle name="Comma 4 2 2 4 4" xfId="1187"/>
    <cellStyle name="Comma 4 2 2 4 4 2" xfId="1188"/>
    <cellStyle name="Comma 4 2 2 4 4 2 2" xfId="4395"/>
    <cellStyle name="Comma 4 2 2 4 4 2 2 2" xfId="7848"/>
    <cellStyle name="Comma 4 2 2 4 4 2 2 3" xfId="7849"/>
    <cellStyle name="Comma 4 2 2 4 4 2 2 4" xfId="7850"/>
    <cellStyle name="Comma 4 2 2 4 4 2 3" xfId="14902"/>
    <cellStyle name="Comma 4 2 2 4 4 3" xfId="4394"/>
    <cellStyle name="Comma 4 2 2 4 4 3 2" xfId="7851"/>
    <cellStyle name="Comma 4 2 2 4 4 3 3" xfId="7852"/>
    <cellStyle name="Comma 4 2 2 4 4 3 4" xfId="7853"/>
    <cellStyle name="Comma 4 2 2 4 4 4" xfId="7854"/>
    <cellStyle name="Comma 4 2 2 4 4 4 2" xfId="7855"/>
    <cellStyle name="Comma 4 2 2 4 4 4 3" xfId="7856"/>
    <cellStyle name="Comma 4 2 2 4 4 4 4" xfId="7857"/>
    <cellStyle name="Comma 4 2 2 4 4 5" xfId="7858"/>
    <cellStyle name="Comma 4 2 2 4 4 5 2" xfId="7859"/>
    <cellStyle name="Comma 4 2 2 4 4 5 3" xfId="7860"/>
    <cellStyle name="Comma 4 2 2 4 4 5 4" xfId="7861"/>
    <cellStyle name="Comma 4 2 2 4 4 6" xfId="14903"/>
    <cellStyle name="Comma 4 2 2 4 5" xfId="1189"/>
    <cellStyle name="Comma 4 2 2 4 5 2" xfId="4396"/>
    <cellStyle name="Comma 4 2 2 4 5 2 2" xfId="7862"/>
    <cellStyle name="Comma 4 2 2 4 5 2 3" xfId="7863"/>
    <cellStyle name="Comma 4 2 2 4 5 2 4" xfId="7864"/>
    <cellStyle name="Comma 4 2 2 4 5 3" xfId="14904"/>
    <cellStyle name="Comma 4 2 2 4 6" xfId="4389"/>
    <cellStyle name="Comma 4 2 2 4 6 2" xfId="7865"/>
    <cellStyle name="Comma 4 2 2 4 6 3" xfId="7866"/>
    <cellStyle name="Comma 4 2 2 4 6 4" xfId="7867"/>
    <cellStyle name="Comma 4 2 2 4 7" xfId="7868"/>
    <cellStyle name="Comma 4 2 2 4 7 2" xfId="7869"/>
    <cellStyle name="Comma 4 2 2 4 7 3" xfId="7870"/>
    <cellStyle name="Comma 4 2 2 4 7 4" xfId="7871"/>
    <cellStyle name="Comma 4 2 2 4 8" xfId="7872"/>
    <cellStyle name="Comma 4 2 2 4 8 2" xfId="7873"/>
    <cellStyle name="Comma 4 2 2 4 8 3" xfId="7874"/>
    <cellStyle name="Comma 4 2 2 4 8 4" xfId="7875"/>
    <cellStyle name="Comma 4 2 2 4 9" xfId="14905"/>
    <cellStyle name="Comma 4 2 2 5" xfId="1190"/>
    <cellStyle name="Comma 4 2 2 5 2" xfId="1191"/>
    <cellStyle name="Comma 4 2 2 5 2 2" xfId="4398"/>
    <cellStyle name="Comma 4 2 2 5 2 2 2" xfId="7876"/>
    <cellStyle name="Comma 4 2 2 5 2 2 3" xfId="7877"/>
    <cellStyle name="Comma 4 2 2 5 2 2 4" xfId="7878"/>
    <cellStyle name="Comma 4 2 2 5 2 3" xfId="14906"/>
    <cellStyle name="Comma 4 2 2 5 3" xfId="4397"/>
    <cellStyle name="Comma 4 2 2 5 3 2" xfId="7879"/>
    <cellStyle name="Comma 4 2 2 5 3 3" xfId="7880"/>
    <cellStyle name="Comma 4 2 2 5 3 4" xfId="7881"/>
    <cellStyle name="Comma 4 2 2 5 4" xfId="7882"/>
    <cellStyle name="Comma 4 2 2 5 4 2" xfId="7883"/>
    <cellStyle name="Comma 4 2 2 5 4 3" xfId="7884"/>
    <cellStyle name="Comma 4 2 2 5 4 4" xfId="7885"/>
    <cellStyle name="Comma 4 2 2 5 5" xfId="7886"/>
    <cellStyle name="Comma 4 2 2 5 5 2" xfId="7887"/>
    <cellStyle name="Comma 4 2 2 5 5 3" xfId="7888"/>
    <cellStyle name="Comma 4 2 2 5 5 4" xfId="7889"/>
    <cellStyle name="Comma 4 2 2 5 6" xfId="14907"/>
    <cellStyle name="Comma 4 2 2 6" xfId="1192"/>
    <cellStyle name="Comma 4 2 2 6 2" xfId="1193"/>
    <cellStyle name="Comma 4 2 2 6 2 2" xfId="4400"/>
    <cellStyle name="Comma 4 2 2 6 2 2 2" xfId="7890"/>
    <cellStyle name="Comma 4 2 2 6 2 2 3" xfId="7891"/>
    <cellStyle name="Comma 4 2 2 6 2 2 4" xfId="7892"/>
    <cellStyle name="Comma 4 2 2 6 2 3" xfId="14908"/>
    <cellStyle name="Comma 4 2 2 6 3" xfId="4399"/>
    <cellStyle name="Comma 4 2 2 6 3 2" xfId="7893"/>
    <cellStyle name="Comma 4 2 2 6 3 3" xfId="7894"/>
    <cellStyle name="Comma 4 2 2 6 3 4" xfId="7895"/>
    <cellStyle name="Comma 4 2 2 6 4" xfId="7896"/>
    <cellStyle name="Comma 4 2 2 6 4 2" xfId="7897"/>
    <cellStyle name="Comma 4 2 2 6 4 3" xfId="7898"/>
    <cellStyle name="Comma 4 2 2 6 4 4" xfId="7899"/>
    <cellStyle name="Comma 4 2 2 6 5" xfId="7900"/>
    <cellStyle name="Comma 4 2 2 6 5 2" xfId="7901"/>
    <cellStyle name="Comma 4 2 2 6 5 3" xfId="7902"/>
    <cellStyle name="Comma 4 2 2 6 5 4" xfId="7903"/>
    <cellStyle name="Comma 4 2 2 6 6" xfId="14909"/>
    <cellStyle name="Comma 4 2 2 7" xfId="1194"/>
    <cellStyle name="Comma 4 2 2 7 2" xfId="1195"/>
    <cellStyle name="Comma 4 2 2 7 2 2" xfId="4402"/>
    <cellStyle name="Comma 4 2 2 7 2 2 2" xfId="7904"/>
    <cellStyle name="Comma 4 2 2 7 2 2 3" xfId="7905"/>
    <cellStyle name="Comma 4 2 2 7 2 2 4" xfId="7906"/>
    <cellStyle name="Comma 4 2 2 7 2 3" xfId="14910"/>
    <cellStyle name="Comma 4 2 2 7 3" xfId="4401"/>
    <cellStyle name="Comma 4 2 2 7 3 2" xfId="7907"/>
    <cellStyle name="Comma 4 2 2 7 3 3" xfId="7908"/>
    <cellStyle name="Comma 4 2 2 7 3 4" xfId="7909"/>
    <cellStyle name="Comma 4 2 2 7 4" xfId="7910"/>
    <cellStyle name="Comma 4 2 2 7 4 2" xfId="7911"/>
    <cellStyle name="Comma 4 2 2 7 4 3" xfId="7912"/>
    <cellStyle name="Comma 4 2 2 7 4 4" xfId="7913"/>
    <cellStyle name="Comma 4 2 2 7 5" xfId="7914"/>
    <cellStyle name="Comma 4 2 2 7 5 2" xfId="7915"/>
    <cellStyle name="Comma 4 2 2 7 5 3" xfId="7916"/>
    <cellStyle name="Comma 4 2 2 7 5 4" xfId="7917"/>
    <cellStyle name="Comma 4 2 2 7 6" xfId="14911"/>
    <cellStyle name="Comma 4 2 2 8" xfId="1196"/>
    <cellStyle name="Comma 4 2 2 8 2" xfId="4403"/>
    <cellStyle name="Comma 4 2 2 8 2 2" xfId="7918"/>
    <cellStyle name="Comma 4 2 2 8 2 3" xfId="7919"/>
    <cellStyle name="Comma 4 2 2 8 2 4" xfId="7920"/>
    <cellStyle name="Comma 4 2 2 8 3" xfId="14912"/>
    <cellStyle name="Comma 4 2 2 9" xfId="4356"/>
    <cellStyle name="Comma 4 2 2 9 2" xfId="7921"/>
    <cellStyle name="Comma 4 2 2 9 3" xfId="7922"/>
    <cellStyle name="Comma 4 2 2 9 4" xfId="7923"/>
    <cellStyle name="Comma 4 2 3" xfId="1197"/>
    <cellStyle name="Comma 4 2 3 2" xfId="4404"/>
    <cellStyle name="Comma 4 2 3 2 2" xfId="7924"/>
    <cellStyle name="Comma 4 2 3 2 3" xfId="7925"/>
    <cellStyle name="Comma 4 2 3 2 4" xfId="7926"/>
    <cellStyle name="Comma 4 2 3 3" xfId="7927"/>
    <cellStyle name="Comma 4 2 3 3 2" xfId="7928"/>
    <cellStyle name="Comma 4 2 3 3 3" xfId="7929"/>
    <cellStyle name="Comma 4 2 3 3 4" xfId="7930"/>
    <cellStyle name="Comma 4 2 3 4" xfId="7931"/>
    <cellStyle name="Comma 4 2 3 4 2" xfId="7932"/>
    <cellStyle name="Comma 4 2 3 4 3" xfId="7933"/>
    <cellStyle name="Comma 4 2 3 4 4" xfId="7934"/>
    <cellStyle name="Comma 4 2 4" xfId="1198"/>
    <cellStyle name="Comma 4 2 4 2" xfId="4405"/>
    <cellStyle name="Comma 4 2 4 2 2" xfId="7935"/>
    <cellStyle name="Comma 4 2 4 2 3" xfId="7936"/>
    <cellStyle name="Comma 4 2 4 2 4" xfId="7937"/>
    <cellStyle name="Comma 4 2 5" xfId="1199"/>
    <cellStyle name="Comma 4 2 6" xfId="3915"/>
    <cellStyle name="Comma 4 2 6 2" xfId="7938"/>
    <cellStyle name="Comma 4 2 6 3" xfId="7939"/>
    <cellStyle name="Comma 4 2 6 4" xfId="7940"/>
    <cellStyle name="Comma 4 2 7" xfId="6199"/>
    <cellStyle name="Comma 4 2 7 2" xfId="7941"/>
    <cellStyle name="Comma 4 2 7 3" xfId="7942"/>
    <cellStyle name="Comma 4 2 7 4" xfId="7943"/>
    <cellStyle name="Comma 4 2 7 5" xfId="14913"/>
    <cellStyle name="Comma 4 2 8" xfId="7944"/>
    <cellStyle name="Comma 4 2 8 2" xfId="7945"/>
    <cellStyle name="Comma 4 2 8 3" xfId="7946"/>
    <cellStyle name="Comma 4 2 8 4" xfId="7947"/>
    <cellStyle name="Comma 4 3" xfId="1200"/>
    <cellStyle name="Comma 4 3 2" xfId="3916"/>
    <cellStyle name="Comma 4 3 2 2" xfId="7948"/>
    <cellStyle name="Comma 4 3 2 2 2" xfId="7949"/>
    <cellStyle name="Comma 4 3 2 2 3" xfId="7950"/>
    <cellStyle name="Comma 4 3 2 2 4" xfId="7951"/>
    <cellStyle name="Comma 4 3 2 3" xfId="7952"/>
    <cellStyle name="Comma 4 3 2 3 2" xfId="7953"/>
    <cellStyle name="Comma 4 3 2 3 3" xfId="7954"/>
    <cellStyle name="Comma 4 3 2 3 4" xfId="7955"/>
    <cellStyle name="Comma 4 3 3" xfId="7956"/>
    <cellStyle name="Comma 4 3 4" xfId="7957"/>
    <cellStyle name="Comma 4 3 5" xfId="14914"/>
    <cellStyle name="Comma 4 4" xfId="1201"/>
    <cellStyle name="Comma 4 4 2" xfId="4406"/>
    <cellStyle name="Comma 4 4 2 2" xfId="7958"/>
    <cellStyle name="Comma 4 4 2 3" xfId="7959"/>
    <cellStyle name="Comma 4 4 2 4" xfId="7960"/>
    <cellStyle name="Comma 4 4 3" xfId="7961"/>
    <cellStyle name="Comma 4 4 3 2" xfId="7962"/>
    <cellStyle name="Comma 4 4 4" xfId="7963"/>
    <cellStyle name="Comma 4 4 4 2" xfId="7964"/>
    <cellStyle name="Comma 4 5" xfId="1202"/>
    <cellStyle name="Comma 4 6" xfId="3914"/>
    <cellStyle name="Comma 4 7" xfId="6207"/>
    <cellStyle name="Comma 4 7 2" xfId="14161"/>
    <cellStyle name="Comma 4 7 3" xfId="14915"/>
    <cellStyle name="Comma 4 8" xfId="7965"/>
    <cellStyle name="Comma 4 9" xfId="7966"/>
    <cellStyle name="Comma 4_Presupuesto Plaza, Arco y Parque El Lucero, San Juan" xfId="7967"/>
    <cellStyle name="Comma 5" xfId="154"/>
    <cellStyle name="Comma 5 2" xfId="155"/>
    <cellStyle name="Comma 5 2 10" xfId="3917"/>
    <cellStyle name="Comma 5 2 11" xfId="7968"/>
    <cellStyle name="Comma 5 2 11 2" xfId="7969"/>
    <cellStyle name="Comma 5 2 11 3" xfId="7970"/>
    <cellStyle name="Comma 5 2 11 4" xfId="7971"/>
    <cellStyle name="Comma 5 2 11 5" xfId="14916"/>
    <cellStyle name="Comma 5 2 12" xfId="7972"/>
    <cellStyle name="Comma 5 2 12 2" xfId="7973"/>
    <cellStyle name="Comma 5 2 12 3" xfId="7974"/>
    <cellStyle name="Comma 5 2 12 4" xfId="7975"/>
    <cellStyle name="Comma 5 2 12 5" xfId="14917"/>
    <cellStyle name="Comma 5 2 2" xfId="1203"/>
    <cellStyle name="Comma 5 2 2 10" xfId="14918"/>
    <cellStyle name="Comma 5 2 2 2" xfId="1204"/>
    <cellStyle name="Comma 5 2 2 2 2" xfId="1205"/>
    <cellStyle name="Comma 5 2 2 2 2 2" xfId="1206"/>
    <cellStyle name="Comma 5 2 2 2 2 2 2" xfId="4410"/>
    <cellStyle name="Comma 5 2 2 2 2 2 2 2" xfId="7976"/>
    <cellStyle name="Comma 5 2 2 2 2 2 2 3" xfId="7977"/>
    <cellStyle name="Comma 5 2 2 2 2 2 2 4" xfId="7978"/>
    <cellStyle name="Comma 5 2 2 2 2 2 3" xfId="14919"/>
    <cellStyle name="Comma 5 2 2 2 2 3" xfId="4409"/>
    <cellStyle name="Comma 5 2 2 2 2 3 2" xfId="7979"/>
    <cellStyle name="Comma 5 2 2 2 2 3 3" xfId="7980"/>
    <cellStyle name="Comma 5 2 2 2 2 3 4" xfId="7981"/>
    <cellStyle name="Comma 5 2 2 2 2 4" xfId="7982"/>
    <cellStyle name="Comma 5 2 2 2 2 4 2" xfId="7983"/>
    <cellStyle name="Comma 5 2 2 2 2 4 3" xfId="7984"/>
    <cellStyle name="Comma 5 2 2 2 2 4 4" xfId="7985"/>
    <cellStyle name="Comma 5 2 2 2 2 5" xfId="7986"/>
    <cellStyle name="Comma 5 2 2 2 2 5 2" xfId="7987"/>
    <cellStyle name="Comma 5 2 2 2 2 5 3" xfId="7988"/>
    <cellStyle name="Comma 5 2 2 2 2 5 4" xfId="7989"/>
    <cellStyle name="Comma 5 2 2 2 2 6" xfId="14920"/>
    <cellStyle name="Comma 5 2 2 2 3" xfId="1207"/>
    <cellStyle name="Comma 5 2 2 2 3 2" xfId="1208"/>
    <cellStyle name="Comma 5 2 2 2 3 2 2" xfId="4412"/>
    <cellStyle name="Comma 5 2 2 2 3 2 2 2" xfId="7990"/>
    <cellStyle name="Comma 5 2 2 2 3 2 2 3" xfId="7991"/>
    <cellStyle name="Comma 5 2 2 2 3 2 2 4" xfId="7992"/>
    <cellStyle name="Comma 5 2 2 2 3 2 3" xfId="14921"/>
    <cellStyle name="Comma 5 2 2 2 3 3" xfId="4411"/>
    <cellStyle name="Comma 5 2 2 2 3 3 2" xfId="7993"/>
    <cellStyle name="Comma 5 2 2 2 3 3 3" xfId="7994"/>
    <cellStyle name="Comma 5 2 2 2 3 3 4" xfId="7995"/>
    <cellStyle name="Comma 5 2 2 2 3 4" xfId="7996"/>
    <cellStyle name="Comma 5 2 2 2 3 4 2" xfId="7997"/>
    <cellStyle name="Comma 5 2 2 2 3 4 3" xfId="7998"/>
    <cellStyle name="Comma 5 2 2 2 3 4 4" xfId="7999"/>
    <cellStyle name="Comma 5 2 2 2 3 5" xfId="8000"/>
    <cellStyle name="Comma 5 2 2 2 3 5 2" xfId="8001"/>
    <cellStyle name="Comma 5 2 2 2 3 5 3" xfId="8002"/>
    <cellStyle name="Comma 5 2 2 2 3 5 4" xfId="8003"/>
    <cellStyle name="Comma 5 2 2 2 3 6" xfId="14922"/>
    <cellStyle name="Comma 5 2 2 2 4" xfId="1209"/>
    <cellStyle name="Comma 5 2 2 2 4 2" xfId="1210"/>
    <cellStyle name="Comma 5 2 2 2 4 2 2" xfId="4414"/>
    <cellStyle name="Comma 5 2 2 2 4 2 2 2" xfId="8004"/>
    <cellStyle name="Comma 5 2 2 2 4 2 2 3" xfId="8005"/>
    <cellStyle name="Comma 5 2 2 2 4 2 2 4" xfId="8006"/>
    <cellStyle name="Comma 5 2 2 2 4 2 3" xfId="14923"/>
    <cellStyle name="Comma 5 2 2 2 4 3" xfId="4413"/>
    <cellStyle name="Comma 5 2 2 2 4 3 2" xfId="8007"/>
    <cellStyle name="Comma 5 2 2 2 4 3 3" xfId="8008"/>
    <cellStyle name="Comma 5 2 2 2 4 3 4" xfId="8009"/>
    <cellStyle name="Comma 5 2 2 2 4 4" xfId="8010"/>
    <cellStyle name="Comma 5 2 2 2 4 4 2" xfId="8011"/>
    <cellStyle name="Comma 5 2 2 2 4 4 3" xfId="8012"/>
    <cellStyle name="Comma 5 2 2 2 4 4 4" xfId="8013"/>
    <cellStyle name="Comma 5 2 2 2 4 5" xfId="8014"/>
    <cellStyle name="Comma 5 2 2 2 4 5 2" xfId="8015"/>
    <cellStyle name="Comma 5 2 2 2 4 5 3" xfId="8016"/>
    <cellStyle name="Comma 5 2 2 2 4 5 4" xfId="8017"/>
    <cellStyle name="Comma 5 2 2 2 4 6" xfId="14924"/>
    <cellStyle name="Comma 5 2 2 2 5" xfId="1211"/>
    <cellStyle name="Comma 5 2 2 2 5 2" xfId="4415"/>
    <cellStyle name="Comma 5 2 2 2 5 2 2" xfId="8018"/>
    <cellStyle name="Comma 5 2 2 2 5 2 3" xfId="8019"/>
    <cellStyle name="Comma 5 2 2 2 5 2 4" xfId="8020"/>
    <cellStyle name="Comma 5 2 2 2 5 3" xfId="14925"/>
    <cellStyle name="Comma 5 2 2 2 6" xfId="4408"/>
    <cellStyle name="Comma 5 2 2 2 6 2" xfId="8021"/>
    <cellStyle name="Comma 5 2 2 2 6 3" xfId="8022"/>
    <cellStyle name="Comma 5 2 2 2 6 4" xfId="8023"/>
    <cellStyle name="Comma 5 2 2 2 7" xfId="8024"/>
    <cellStyle name="Comma 5 2 2 2 7 2" xfId="8025"/>
    <cellStyle name="Comma 5 2 2 2 7 3" xfId="8026"/>
    <cellStyle name="Comma 5 2 2 2 7 4" xfId="8027"/>
    <cellStyle name="Comma 5 2 2 2 8" xfId="8028"/>
    <cellStyle name="Comma 5 2 2 2 8 2" xfId="8029"/>
    <cellStyle name="Comma 5 2 2 2 8 3" xfId="8030"/>
    <cellStyle name="Comma 5 2 2 2 8 4" xfId="8031"/>
    <cellStyle name="Comma 5 2 2 2 9" xfId="14926"/>
    <cellStyle name="Comma 5 2 2 3" xfId="1212"/>
    <cellStyle name="Comma 5 2 2 3 2" xfId="1213"/>
    <cellStyle name="Comma 5 2 2 3 2 2" xfId="4417"/>
    <cellStyle name="Comma 5 2 2 3 2 2 2" xfId="8032"/>
    <cellStyle name="Comma 5 2 2 3 2 2 3" xfId="8033"/>
    <cellStyle name="Comma 5 2 2 3 2 2 4" xfId="8034"/>
    <cellStyle name="Comma 5 2 2 3 2 3" xfId="14927"/>
    <cellStyle name="Comma 5 2 2 3 3" xfId="4416"/>
    <cellStyle name="Comma 5 2 2 3 3 2" xfId="8035"/>
    <cellStyle name="Comma 5 2 2 3 3 3" xfId="8036"/>
    <cellStyle name="Comma 5 2 2 3 3 4" xfId="8037"/>
    <cellStyle name="Comma 5 2 2 3 4" xfId="8038"/>
    <cellStyle name="Comma 5 2 2 3 4 2" xfId="8039"/>
    <cellStyle name="Comma 5 2 2 3 4 3" xfId="8040"/>
    <cellStyle name="Comma 5 2 2 3 4 4" xfId="8041"/>
    <cellStyle name="Comma 5 2 2 3 5" xfId="8042"/>
    <cellStyle name="Comma 5 2 2 3 5 2" xfId="8043"/>
    <cellStyle name="Comma 5 2 2 3 5 3" xfId="8044"/>
    <cellStyle name="Comma 5 2 2 3 5 4" xfId="8045"/>
    <cellStyle name="Comma 5 2 2 3 6" xfId="14928"/>
    <cellStyle name="Comma 5 2 2 4" xfId="1214"/>
    <cellStyle name="Comma 5 2 2 4 2" xfId="1215"/>
    <cellStyle name="Comma 5 2 2 4 2 2" xfId="4419"/>
    <cellStyle name="Comma 5 2 2 4 2 2 2" xfId="8046"/>
    <cellStyle name="Comma 5 2 2 4 2 2 3" xfId="8047"/>
    <cellStyle name="Comma 5 2 2 4 2 2 4" xfId="8048"/>
    <cellStyle name="Comma 5 2 2 4 2 3" xfId="14929"/>
    <cellStyle name="Comma 5 2 2 4 3" xfId="4418"/>
    <cellStyle name="Comma 5 2 2 4 3 2" xfId="8049"/>
    <cellStyle name="Comma 5 2 2 4 3 3" xfId="8050"/>
    <cellStyle name="Comma 5 2 2 4 3 4" xfId="8051"/>
    <cellStyle name="Comma 5 2 2 4 4" xfId="8052"/>
    <cellStyle name="Comma 5 2 2 4 4 2" xfId="8053"/>
    <cellStyle name="Comma 5 2 2 4 4 3" xfId="8054"/>
    <cellStyle name="Comma 5 2 2 4 4 4" xfId="8055"/>
    <cellStyle name="Comma 5 2 2 4 5" xfId="8056"/>
    <cellStyle name="Comma 5 2 2 4 5 2" xfId="8057"/>
    <cellStyle name="Comma 5 2 2 4 5 3" xfId="8058"/>
    <cellStyle name="Comma 5 2 2 4 5 4" xfId="8059"/>
    <cellStyle name="Comma 5 2 2 4 6" xfId="14930"/>
    <cellStyle name="Comma 5 2 2 5" xfId="1216"/>
    <cellStyle name="Comma 5 2 2 5 2" xfId="1217"/>
    <cellStyle name="Comma 5 2 2 5 2 2" xfId="4421"/>
    <cellStyle name="Comma 5 2 2 5 2 2 2" xfId="8060"/>
    <cellStyle name="Comma 5 2 2 5 2 2 3" xfId="8061"/>
    <cellStyle name="Comma 5 2 2 5 2 2 4" xfId="8062"/>
    <cellStyle name="Comma 5 2 2 5 2 3" xfId="14931"/>
    <cellStyle name="Comma 5 2 2 5 3" xfId="4420"/>
    <cellStyle name="Comma 5 2 2 5 3 2" xfId="8063"/>
    <cellStyle name="Comma 5 2 2 5 3 3" xfId="8064"/>
    <cellStyle name="Comma 5 2 2 5 3 4" xfId="8065"/>
    <cellStyle name="Comma 5 2 2 5 4" xfId="8066"/>
    <cellStyle name="Comma 5 2 2 5 4 2" xfId="8067"/>
    <cellStyle name="Comma 5 2 2 5 4 3" xfId="8068"/>
    <cellStyle name="Comma 5 2 2 5 4 4" xfId="8069"/>
    <cellStyle name="Comma 5 2 2 5 5" xfId="8070"/>
    <cellStyle name="Comma 5 2 2 5 5 2" xfId="8071"/>
    <cellStyle name="Comma 5 2 2 5 5 3" xfId="8072"/>
    <cellStyle name="Comma 5 2 2 5 5 4" xfId="8073"/>
    <cellStyle name="Comma 5 2 2 5 6" xfId="14932"/>
    <cellStyle name="Comma 5 2 2 6" xfId="1218"/>
    <cellStyle name="Comma 5 2 2 6 2" xfId="4422"/>
    <cellStyle name="Comma 5 2 2 6 2 2" xfId="8074"/>
    <cellStyle name="Comma 5 2 2 6 2 3" xfId="8075"/>
    <cellStyle name="Comma 5 2 2 6 2 4" xfId="8076"/>
    <cellStyle name="Comma 5 2 2 6 3" xfId="14933"/>
    <cellStyle name="Comma 5 2 2 7" xfId="4407"/>
    <cellStyle name="Comma 5 2 2 7 2" xfId="8077"/>
    <cellStyle name="Comma 5 2 2 7 3" xfId="8078"/>
    <cellStyle name="Comma 5 2 2 7 4" xfId="8079"/>
    <cellStyle name="Comma 5 2 2 8" xfId="8080"/>
    <cellStyle name="Comma 5 2 2 8 2" xfId="8081"/>
    <cellStyle name="Comma 5 2 2 8 3" xfId="8082"/>
    <cellStyle name="Comma 5 2 2 8 4" xfId="8083"/>
    <cellStyle name="Comma 5 2 2 9" xfId="8084"/>
    <cellStyle name="Comma 5 2 2 9 2" xfId="8085"/>
    <cellStyle name="Comma 5 2 2 9 3" xfId="8086"/>
    <cellStyle name="Comma 5 2 2 9 4" xfId="8087"/>
    <cellStyle name="Comma 5 2 3" xfId="1219"/>
    <cellStyle name="Comma 5 2 3 10" xfId="14934"/>
    <cellStyle name="Comma 5 2 3 2" xfId="1220"/>
    <cellStyle name="Comma 5 2 3 2 2" xfId="1221"/>
    <cellStyle name="Comma 5 2 3 2 2 2" xfId="1222"/>
    <cellStyle name="Comma 5 2 3 2 2 2 2" xfId="4426"/>
    <cellStyle name="Comma 5 2 3 2 2 2 2 2" xfId="8088"/>
    <cellStyle name="Comma 5 2 3 2 2 2 2 3" xfId="8089"/>
    <cellStyle name="Comma 5 2 3 2 2 2 2 4" xfId="8090"/>
    <cellStyle name="Comma 5 2 3 2 2 2 3" xfId="14935"/>
    <cellStyle name="Comma 5 2 3 2 2 3" xfId="4425"/>
    <cellStyle name="Comma 5 2 3 2 2 3 2" xfId="8091"/>
    <cellStyle name="Comma 5 2 3 2 2 3 3" xfId="8092"/>
    <cellStyle name="Comma 5 2 3 2 2 3 4" xfId="8093"/>
    <cellStyle name="Comma 5 2 3 2 2 4" xfId="8094"/>
    <cellStyle name="Comma 5 2 3 2 2 4 2" xfId="8095"/>
    <cellStyle name="Comma 5 2 3 2 2 4 3" xfId="8096"/>
    <cellStyle name="Comma 5 2 3 2 2 4 4" xfId="8097"/>
    <cellStyle name="Comma 5 2 3 2 2 5" xfId="8098"/>
    <cellStyle name="Comma 5 2 3 2 2 5 2" xfId="8099"/>
    <cellStyle name="Comma 5 2 3 2 2 5 3" xfId="8100"/>
    <cellStyle name="Comma 5 2 3 2 2 5 4" xfId="8101"/>
    <cellStyle name="Comma 5 2 3 2 2 6" xfId="14936"/>
    <cellStyle name="Comma 5 2 3 2 3" xfId="1223"/>
    <cellStyle name="Comma 5 2 3 2 3 2" xfId="1224"/>
    <cellStyle name="Comma 5 2 3 2 3 2 2" xfId="4428"/>
    <cellStyle name="Comma 5 2 3 2 3 2 2 2" xfId="8102"/>
    <cellStyle name="Comma 5 2 3 2 3 2 2 3" xfId="8103"/>
    <cellStyle name="Comma 5 2 3 2 3 2 2 4" xfId="8104"/>
    <cellStyle name="Comma 5 2 3 2 3 2 3" xfId="14937"/>
    <cellStyle name="Comma 5 2 3 2 3 3" xfId="4427"/>
    <cellStyle name="Comma 5 2 3 2 3 3 2" xfId="8105"/>
    <cellStyle name="Comma 5 2 3 2 3 3 3" xfId="8106"/>
    <cellStyle name="Comma 5 2 3 2 3 3 4" xfId="8107"/>
    <cellStyle name="Comma 5 2 3 2 3 4" xfId="8108"/>
    <cellStyle name="Comma 5 2 3 2 3 4 2" xfId="8109"/>
    <cellStyle name="Comma 5 2 3 2 3 4 3" xfId="8110"/>
    <cellStyle name="Comma 5 2 3 2 3 4 4" xfId="8111"/>
    <cellStyle name="Comma 5 2 3 2 3 5" xfId="8112"/>
    <cellStyle name="Comma 5 2 3 2 3 5 2" xfId="8113"/>
    <cellStyle name="Comma 5 2 3 2 3 5 3" xfId="8114"/>
    <cellStyle name="Comma 5 2 3 2 3 5 4" xfId="8115"/>
    <cellStyle name="Comma 5 2 3 2 3 6" xfId="14938"/>
    <cellStyle name="Comma 5 2 3 2 4" xfId="1225"/>
    <cellStyle name="Comma 5 2 3 2 4 2" xfId="1226"/>
    <cellStyle name="Comma 5 2 3 2 4 2 2" xfId="4430"/>
    <cellStyle name="Comma 5 2 3 2 4 2 2 2" xfId="8116"/>
    <cellStyle name="Comma 5 2 3 2 4 2 2 3" xfId="8117"/>
    <cellStyle name="Comma 5 2 3 2 4 2 2 4" xfId="8118"/>
    <cellStyle name="Comma 5 2 3 2 4 2 3" xfId="14939"/>
    <cellStyle name="Comma 5 2 3 2 4 3" xfId="4429"/>
    <cellStyle name="Comma 5 2 3 2 4 3 2" xfId="8119"/>
    <cellStyle name="Comma 5 2 3 2 4 3 3" xfId="8120"/>
    <cellStyle name="Comma 5 2 3 2 4 3 4" xfId="8121"/>
    <cellStyle name="Comma 5 2 3 2 4 4" xfId="8122"/>
    <cellStyle name="Comma 5 2 3 2 4 4 2" xfId="8123"/>
    <cellStyle name="Comma 5 2 3 2 4 4 3" xfId="8124"/>
    <cellStyle name="Comma 5 2 3 2 4 4 4" xfId="8125"/>
    <cellStyle name="Comma 5 2 3 2 4 5" xfId="8126"/>
    <cellStyle name="Comma 5 2 3 2 4 5 2" xfId="8127"/>
    <cellStyle name="Comma 5 2 3 2 4 5 3" xfId="8128"/>
    <cellStyle name="Comma 5 2 3 2 4 5 4" xfId="8129"/>
    <cellStyle name="Comma 5 2 3 2 4 6" xfId="14940"/>
    <cellStyle name="Comma 5 2 3 2 5" xfId="1227"/>
    <cellStyle name="Comma 5 2 3 2 5 2" xfId="4431"/>
    <cellStyle name="Comma 5 2 3 2 5 2 2" xfId="8130"/>
    <cellStyle name="Comma 5 2 3 2 5 2 3" xfId="8131"/>
    <cellStyle name="Comma 5 2 3 2 5 2 4" xfId="8132"/>
    <cellStyle name="Comma 5 2 3 2 5 3" xfId="14941"/>
    <cellStyle name="Comma 5 2 3 2 6" xfId="4424"/>
    <cellStyle name="Comma 5 2 3 2 6 2" xfId="8133"/>
    <cellStyle name="Comma 5 2 3 2 6 3" xfId="8134"/>
    <cellStyle name="Comma 5 2 3 2 6 4" xfId="8135"/>
    <cellStyle name="Comma 5 2 3 2 7" xfId="8136"/>
    <cellStyle name="Comma 5 2 3 2 7 2" xfId="8137"/>
    <cellStyle name="Comma 5 2 3 2 7 3" xfId="8138"/>
    <cellStyle name="Comma 5 2 3 2 7 4" xfId="8139"/>
    <cellStyle name="Comma 5 2 3 2 8" xfId="8140"/>
    <cellStyle name="Comma 5 2 3 2 8 2" xfId="8141"/>
    <cellStyle name="Comma 5 2 3 2 8 3" xfId="8142"/>
    <cellStyle name="Comma 5 2 3 2 8 4" xfId="8143"/>
    <cellStyle name="Comma 5 2 3 2 9" xfId="14942"/>
    <cellStyle name="Comma 5 2 3 3" xfId="1228"/>
    <cellStyle name="Comma 5 2 3 3 2" xfId="1229"/>
    <cellStyle name="Comma 5 2 3 3 2 2" xfId="4433"/>
    <cellStyle name="Comma 5 2 3 3 2 2 2" xfId="8144"/>
    <cellStyle name="Comma 5 2 3 3 2 2 3" xfId="8145"/>
    <cellStyle name="Comma 5 2 3 3 2 2 4" xfId="8146"/>
    <cellStyle name="Comma 5 2 3 3 2 3" xfId="14943"/>
    <cellStyle name="Comma 5 2 3 3 3" xfId="4432"/>
    <cellStyle name="Comma 5 2 3 3 3 2" xfId="8147"/>
    <cellStyle name="Comma 5 2 3 3 3 3" xfId="8148"/>
    <cellStyle name="Comma 5 2 3 3 3 4" xfId="8149"/>
    <cellStyle name="Comma 5 2 3 3 4" xfId="8150"/>
    <cellStyle name="Comma 5 2 3 3 4 2" xfId="8151"/>
    <cellStyle name="Comma 5 2 3 3 4 3" xfId="8152"/>
    <cellStyle name="Comma 5 2 3 3 4 4" xfId="8153"/>
    <cellStyle name="Comma 5 2 3 3 5" xfId="8154"/>
    <cellStyle name="Comma 5 2 3 3 5 2" xfId="8155"/>
    <cellStyle name="Comma 5 2 3 3 5 3" xfId="8156"/>
    <cellStyle name="Comma 5 2 3 3 5 4" xfId="8157"/>
    <cellStyle name="Comma 5 2 3 3 6" xfId="14944"/>
    <cellStyle name="Comma 5 2 3 4" xfId="1230"/>
    <cellStyle name="Comma 5 2 3 4 2" xfId="1231"/>
    <cellStyle name="Comma 5 2 3 4 2 2" xfId="4435"/>
    <cellStyle name="Comma 5 2 3 4 2 2 2" xfId="8158"/>
    <cellStyle name="Comma 5 2 3 4 2 2 3" xfId="8159"/>
    <cellStyle name="Comma 5 2 3 4 2 2 4" xfId="8160"/>
    <cellStyle name="Comma 5 2 3 4 2 3" xfId="14945"/>
    <cellStyle name="Comma 5 2 3 4 3" xfId="4434"/>
    <cellStyle name="Comma 5 2 3 4 3 2" xfId="8161"/>
    <cellStyle name="Comma 5 2 3 4 3 3" xfId="8162"/>
    <cellStyle name="Comma 5 2 3 4 3 4" xfId="8163"/>
    <cellStyle name="Comma 5 2 3 4 4" xfId="8164"/>
    <cellStyle name="Comma 5 2 3 4 4 2" xfId="8165"/>
    <cellStyle name="Comma 5 2 3 4 4 3" xfId="8166"/>
    <cellStyle name="Comma 5 2 3 4 4 4" xfId="8167"/>
    <cellStyle name="Comma 5 2 3 4 5" xfId="8168"/>
    <cellStyle name="Comma 5 2 3 4 5 2" xfId="8169"/>
    <cellStyle name="Comma 5 2 3 4 5 3" xfId="8170"/>
    <cellStyle name="Comma 5 2 3 4 5 4" xfId="8171"/>
    <cellStyle name="Comma 5 2 3 4 6" xfId="14946"/>
    <cellStyle name="Comma 5 2 3 5" xfId="1232"/>
    <cellStyle name="Comma 5 2 3 5 2" xfId="1233"/>
    <cellStyle name="Comma 5 2 3 5 2 2" xfId="4437"/>
    <cellStyle name="Comma 5 2 3 5 2 2 2" xfId="8172"/>
    <cellStyle name="Comma 5 2 3 5 2 2 3" xfId="8173"/>
    <cellStyle name="Comma 5 2 3 5 2 2 4" xfId="8174"/>
    <cellStyle name="Comma 5 2 3 5 2 3" xfId="14947"/>
    <cellStyle name="Comma 5 2 3 5 3" xfId="4436"/>
    <cellStyle name="Comma 5 2 3 5 3 2" xfId="8175"/>
    <cellStyle name="Comma 5 2 3 5 3 3" xfId="8176"/>
    <cellStyle name="Comma 5 2 3 5 3 4" xfId="8177"/>
    <cellStyle name="Comma 5 2 3 5 4" xfId="8178"/>
    <cellStyle name="Comma 5 2 3 5 4 2" xfId="8179"/>
    <cellStyle name="Comma 5 2 3 5 4 3" xfId="8180"/>
    <cellStyle name="Comma 5 2 3 5 4 4" xfId="8181"/>
    <cellStyle name="Comma 5 2 3 5 5" xfId="8182"/>
    <cellStyle name="Comma 5 2 3 5 5 2" xfId="8183"/>
    <cellStyle name="Comma 5 2 3 5 5 3" xfId="8184"/>
    <cellStyle name="Comma 5 2 3 5 5 4" xfId="8185"/>
    <cellStyle name="Comma 5 2 3 5 6" xfId="14948"/>
    <cellStyle name="Comma 5 2 3 6" xfId="1234"/>
    <cellStyle name="Comma 5 2 3 6 2" xfId="4438"/>
    <cellStyle name="Comma 5 2 3 6 2 2" xfId="8186"/>
    <cellStyle name="Comma 5 2 3 6 2 3" xfId="8187"/>
    <cellStyle name="Comma 5 2 3 6 2 4" xfId="8188"/>
    <cellStyle name="Comma 5 2 3 6 3" xfId="14949"/>
    <cellStyle name="Comma 5 2 3 7" xfId="4423"/>
    <cellStyle name="Comma 5 2 3 7 2" xfId="8189"/>
    <cellStyle name="Comma 5 2 3 7 3" xfId="8190"/>
    <cellStyle name="Comma 5 2 3 7 4" xfId="8191"/>
    <cellStyle name="Comma 5 2 3 8" xfId="8192"/>
    <cellStyle name="Comma 5 2 3 8 2" xfId="8193"/>
    <cellStyle name="Comma 5 2 3 8 3" xfId="8194"/>
    <cellStyle name="Comma 5 2 3 8 4" xfId="8195"/>
    <cellStyle name="Comma 5 2 3 9" xfId="8196"/>
    <cellStyle name="Comma 5 2 3 9 2" xfId="8197"/>
    <cellStyle name="Comma 5 2 3 9 3" xfId="8198"/>
    <cellStyle name="Comma 5 2 3 9 4" xfId="8199"/>
    <cellStyle name="Comma 5 2 4" xfId="1235"/>
    <cellStyle name="Comma 5 2 4 2" xfId="1236"/>
    <cellStyle name="Comma 5 2 4 2 2" xfId="1237"/>
    <cellStyle name="Comma 5 2 4 2 2 2" xfId="4441"/>
    <cellStyle name="Comma 5 2 4 2 2 2 2" xfId="8200"/>
    <cellStyle name="Comma 5 2 4 2 2 2 3" xfId="8201"/>
    <cellStyle name="Comma 5 2 4 2 2 2 4" xfId="8202"/>
    <cellStyle name="Comma 5 2 4 2 2 3" xfId="14950"/>
    <cellStyle name="Comma 5 2 4 2 3" xfId="4440"/>
    <cellStyle name="Comma 5 2 4 2 3 2" xfId="8203"/>
    <cellStyle name="Comma 5 2 4 2 3 3" xfId="8204"/>
    <cellStyle name="Comma 5 2 4 2 3 4" xfId="8205"/>
    <cellStyle name="Comma 5 2 4 2 4" xfId="8206"/>
    <cellStyle name="Comma 5 2 4 2 4 2" xfId="8207"/>
    <cellStyle name="Comma 5 2 4 2 4 3" xfId="8208"/>
    <cellStyle name="Comma 5 2 4 2 4 4" xfId="8209"/>
    <cellStyle name="Comma 5 2 4 2 5" xfId="8210"/>
    <cellStyle name="Comma 5 2 4 2 5 2" xfId="8211"/>
    <cellStyle name="Comma 5 2 4 2 5 3" xfId="8212"/>
    <cellStyle name="Comma 5 2 4 2 5 4" xfId="8213"/>
    <cellStyle name="Comma 5 2 4 2 6" xfId="14951"/>
    <cellStyle name="Comma 5 2 4 3" xfId="1238"/>
    <cellStyle name="Comma 5 2 4 3 2" xfId="1239"/>
    <cellStyle name="Comma 5 2 4 3 2 2" xfId="4443"/>
    <cellStyle name="Comma 5 2 4 3 2 2 2" xfId="8214"/>
    <cellStyle name="Comma 5 2 4 3 2 2 3" xfId="8215"/>
    <cellStyle name="Comma 5 2 4 3 2 2 4" xfId="8216"/>
    <cellStyle name="Comma 5 2 4 3 2 3" xfId="14952"/>
    <cellStyle name="Comma 5 2 4 3 3" xfId="4442"/>
    <cellStyle name="Comma 5 2 4 3 3 2" xfId="8217"/>
    <cellStyle name="Comma 5 2 4 3 3 3" xfId="8218"/>
    <cellStyle name="Comma 5 2 4 3 3 4" xfId="8219"/>
    <cellStyle name="Comma 5 2 4 3 4" xfId="8220"/>
    <cellStyle name="Comma 5 2 4 3 4 2" xfId="8221"/>
    <cellStyle name="Comma 5 2 4 3 4 3" xfId="8222"/>
    <cellStyle name="Comma 5 2 4 3 4 4" xfId="8223"/>
    <cellStyle name="Comma 5 2 4 3 5" xfId="8224"/>
    <cellStyle name="Comma 5 2 4 3 5 2" xfId="8225"/>
    <cellStyle name="Comma 5 2 4 3 5 3" xfId="8226"/>
    <cellStyle name="Comma 5 2 4 3 5 4" xfId="8227"/>
    <cellStyle name="Comma 5 2 4 3 6" xfId="14953"/>
    <cellStyle name="Comma 5 2 4 4" xfId="1240"/>
    <cellStyle name="Comma 5 2 4 4 2" xfId="1241"/>
    <cellStyle name="Comma 5 2 4 4 2 2" xfId="4445"/>
    <cellStyle name="Comma 5 2 4 4 2 2 2" xfId="8228"/>
    <cellStyle name="Comma 5 2 4 4 2 2 3" xfId="8229"/>
    <cellStyle name="Comma 5 2 4 4 2 2 4" xfId="8230"/>
    <cellStyle name="Comma 5 2 4 4 2 3" xfId="14954"/>
    <cellStyle name="Comma 5 2 4 4 3" xfId="4444"/>
    <cellStyle name="Comma 5 2 4 4 3 2" xfId="8231"/>
    <cellStyle name="Comma 5 2 4 4 3 3" xfId="8232"/>
    <cellStyle name="Comma 5 2 4 4 3 4" xfId="8233"/>
    <cellStyle name="Comma 5 2 4 4 4" xfId="8234"/>
    <cellStyle name="Comma 5 2 4 4 4 2" xfId="8235"/>
    <cellStyle name="Comma 5 2 4 4 4 3" xfId="8236"/>
    <cellStyle name="Comma 5 2 4 4 4 4" xfId="8237"/>
    <cellStyle name="Comma 5 2 4 4 5" xfId="8238"/>
    <cellStyle name="Comma 5 2 4 4 5 2" xfId="8239"/>
    <cellStyle name="Comma 5 2 4 4 5 3" xfId="8240"/>
    <cellStyle name="Comma 5 2 4 4 5 4" xfId="8241"/>
    <cellStyle name="Comma 5 2 4 4 6" xfId="14955"/>
    <cellStyle name="Comma 5 2 4 5" xfId="1242"/>
    <cellStyle name="Comma 5 2 4 5 2" xfId="4446"/>
    <cellStyle name="Comma 5 2 4 5 2 2" xfId="8242"/>
    <cellStyle name="Comma 5 2 4 5 2 3" xfId="8243"/>
    <cellStyle name="Comma 5 2 4 5 2 4" xfId="8244"/>
    <cellStyle name="Comma 5 2 4 5 3" xfId="14956"/>
    <cellStyle name="Comma 5 2 4 6" xfId="4439"/>
    <cellStyle name="Comma 5 2 4 6 2" xfId="8245"/>
    <cellStyle name="Comma 5 2 4 6 3" xfId="8246"/>
    <cellStyle name="Comma 5 2 4 6 4" xfId="8247"/>
    <cellStyle name="Comma 5 2 4 7" xfId="8248"/>
    <cellStyle name="Comma 5 2 4 7 2" xfId="8249"/>
    <cellStyle name="Comma 5 2 4 7 3" xfId="8250"/>
    <cellStyle name="Comma 5 2 4 7 4" xfId="8251"/>
    <cellStyle name="Comma 5 2 4 8" xfId="8252"/>
    <cellStyle name="Comma 5 2 4 8 2" xfId="8253"/>
    <cellStyle name="Comma 5 2 4 8 3" xfId="8254"/>
    <cellStyle name="Comma 5 2 4 8 4" xfId="8255"/>
    <cellStyle name="Comma 5 2 4 9" xfId="14957"/>
    <cellStyle name="Comma 5 2 5" xfId="1243"/>
    <cellStyle name="Comma 5 2 5 2" xfId="1244"/>
    <cellStyle name="Comma 5 2 5 2 2" xfId="4448"/>
    <cellStyle name="Comma 5 2 5 2 2 2" xfId="8256"/>
    <cellStyle name="Comma 5 2 5 2 2 3" xfId="8257"/>
    <cellStyle name="Comma 5 2 5 2 2 4" xfId="8258"/>
    <cellStyle name="Comma 5 2 5 2 3" xfId="14958"/>
    <cellStyle name="Comma 5 2 5 3" xfId="4447"/>
    <cellStyle name="Comma 5 2 5 3 2" xfId="8259"/>
    <cellStyle name="Comma 5 2 5 3 3" xfId="8260"/>
    <cellStyle name="Comma 5 2 5 3 4" xfId="8261"/>
    <cellStyle name="Comma 5 2 5 4" xfId="8262"/>
    <cellStyle name="Comma 5 2 5 4 2" xfId="8263"/>
    <cellStyle name="Comma 5 2 5 4 3" xfId="8264"/>
    <cellStyle name="Comma 5 2 5 4 4" xfId="8265"/>
    <cellStyle name="Comma 5 2 5 5" xfId="8266"/>
    <cellStyle name="Comma 5 2 5 5 2" xfId="8267"/>
    <cellStyle name="Comma 5 2 5 5 3" xfId="8268"/>
    <cellStyle name="Comma 5 2 5 5 4" xfId="8269"/>
    <cellStyle name="Comma 5 2 5 6" xfId="14959"/>
    <cellStyle name="Comma 5 2 6" xfId="1245"/>
    <cellStyle name="Comma 5 2 6 2" xfId="1246"/>
    <cellStyle name="Comma 5 2 6 2 2" xfId="4450"/>
    <cellStyle name="Comma 5 2 6 2 2 2" xfId="8270"/>
    <cellStyle name="Comma 5 2 6 2 2 3" xfId="8271"/>
    <cellStyle name="Comma 5 2 6 2 2 4" xfId="8272"/>
    <cellStyle name="Comma 5 2 6 2 3" xfId="14960"/>
    <cellStyle name="Comma 5 2 6 3" xfId="4449"/>
    <cellStyle name="Comma 5 2 6 3 2" xfId="8273"/>
    <cellStyle name="Comma 5 2 6 3 3" xfId="8274"/>
    <cellStyle name="Comma 5 2 6 3 4" xfId="8275"/>
    <cellStyle name="Comma 5 2 6 4" xfId="8276"/>
    <cellStyle name="Comma 5 2 6 4 2" xfId="8277"/>
    <cellStyle name="Comma 5 2 6 4 3" xfId="8278"/>
    <cellStyle name="Comma 5 2 6 4 4" xfId="8279"/>
    <cellStyle name="Comma 5 2 6 5" xfId="8280"/>
    <cellStyle name="Comma 5 2 6 5 2" xfId="8281"/>
    <cellStyle name="Comma 5 2 6 5 3" xfId="8282"/>
    <cellStyle name="Comma 5 2 6 5 4" xfId="8283"/>
    <cellStyle name="Comma 5 2 6 6" xfId="14961"/>
    <cellStyle name="Comma 5 2 7" xfId="1247"/>
    <cellStyle name="Comma 5 2 7 2" xfId="1248"/>
    <cellStyle name="Comma 5 2 7 2 2" xfId="4452"/>
    <cellStyle name="Comma 5 2 7 2 2 2" xfId="8284"/>
    <cellStyle name="Comma 5 2 7 2 2 3" xfId="8285"/>
    <cellStyle name="Comma 5 2 7 2 2 4" xfId="8286"/>
    <cellStyle name="Comma 5 2 7 2 3" xfId="14962"/>
    <cellStyle name="Comma 5 2 7 3" xfId="4451"/>
    <cellStyle name="Comma 5 2 7 3 2" xfId="8287"/>
    <cellStyle name="Comma 5 2 7 3 3" xfId="8288"/>
    <cellStyle name="Comma 5 2 7 3 4" xfId="8289"/>
    <cellStyle name="Comma 5 2 7 4" xfId="8290"/>
    <cellStyle name="Comma 5 2 7 4 2" xfId="8291"/>
    <cellStyle name="Comma 5 2 7 4 3" xfId="8292"/>
    <cellStyle name="Comma 5 2 7 4 4" xfId="8293"/>
    <cellStyle name="Comma 5 2 7 5" xfId="8294"/>
    <cellStyle name="Comma 5 2 7 5 2" xfId="8295"/>
    <cellStyle name="Comma 5 2 7 5 3" xfId="8296"/>
    <cellStyle name="Comma 5 2 7 5 4" xfId="8297"/>
    <cellStyle name="Comma 5 2 7 6" xfId="14963"/>
    <cellStyle name="Comma 5 2 8" xfId="1249"/>
    <cellStyle name="Comma 5 2 8 2" xfId="4453"/>
    <cellStyle name="Comma 5 2 8 2 2" xfId="8298"/>
    <cellStyle name="Comma 5 2 8 2 3" xfId="8299"/>
    <cellStyle name="Comma 5 2 8 2 4" xfId="8300"/>
    <cellStyle name="Comma 5 2 9" xfId="1250"/>
    <cellStyle name="Comma 5 2 9 2" xfId="4454"/>
    <cellStyle name="Comma 5 2 9 2 2" xfId="8301"/>
    <cellStyle name="Comma 5 2 9 2 3" xfId="8302"/>
    <cellStyle name="Comma 5 2 9 2 4" xfId="8303"/>
    <cellStyle name="Comma 5 2 9 3" xfId="14964"/>
    <cellStyle name="Comma 5 3" xfId="1251"/>
    <cellStyle name="Comma 5 3 2" xfId="1252"/>
    <cellStyle name="Comma 5 3 2 2" xfId="4455"/>
    <cellStyle name="Comma 5 3 2 2 2" xfId="8304"/>
    <cellStyle name="Comma 5 3 2 2 3" xfId="8305"/>
    <cellStyle name="Comma 5 3 2 2 4" xfId="8306"/>
    <cellStyle name="Comma 5 3 3" xfId="1253"/>
    <cellStyle name="Comma 5 3 4" xfId="3918"/>
    <cellStyle name="Comma 5 3 4 2" xfId="8307"/>
    <cellStyle name="Comma 5 3 4 3" xfId="8308"/>
    <cellStyle name="Comma 5 3 4 4" xfId="8309"/>
    <cellStyle name="Comma 5 3 5" xfId="8310"/>
    <cellStyle name="Comma 5 3 5 2" xfId="8311"/>
    <cellStyle name="Comma 5 3 5 3" xfId="8312"/>
    <cellStyle name="Comma 5 3 5 4" xfId="8313"/>
    <cellStyle name="Comma 5 3 6" xfId="8314"/>
    <cellStyle name="Comma 5 3 6 2" xfId="8315"/>
    <cellStyle name="Comma 5 3 6 3" xfId="8316"/>
    <cellStyle name="Comma 5 3 6 4" xfId="8317"/>
    <cellStyle name="Comma 5 4" xfId="1254"/>
    <cellStyle name="Comma 5 4 2" xfId="4456"/>
    <cellStyle name="Comma 5 4 2 2" xfId="8318"/>
    <cellStyle name="Comma 5 4 2 3" xfId="8319"/>
    <cellStyle name="Comma 5 4 2 4" xfId="8320"/>
    <cellStyle name="Comma 5 5" xfId="1255"/>
    <cellStyle name="Comma 5 6" xfId="8321"/>
    <cellStyle name="Comma 5 7" xfId="8322"/>
    <cellStyle name="Comma 5 8" xfId="8323"/>
    <cellStyle name="Comma 6" xfId="156"/>
    <cellStyle name="Comma 6 2" xfId="1256"/>
    <cellStyle name="Comma 6 2 10" xfId="14965"/>
    <cellStyle name="Comma 6 2 2" xfId="1257"/>
    <cellStyle name="Comma 6 2 2 2" xfId="1258"/>
    <cellStyle name="Comma 6 2 2 2 2" xfId="1259"/>
    <cellStyle name="Comma 6 2 2 2 2 2" xfId="4459"/>
    <cellStyle name="Comma 6 2 2 2 2 2 2" xfId="8324"/>
    <cellStyle name="Comma 6 2 2 2 2 2 3" xfId="8325"/>
    <cellStyle name="Comma 6 2 2 2 2 2 4" xfId="8326"/>
    <cellStyle name="Comma 6 2 2 2 2 3" xfId="14966"/>
    <cellStyle name="Comma 6 2 2 2 3" xfId="4458"/>
    <cellStyle name="Comma 6 2 2 2 3 2" xfId="8327"/>
    <cellStyle name="Comma 6 2 2 2 3 3" xfId="8328"/>
    <cellStyle name="Comma 6 2 2 2 3 4" xfId="8329"/>
    <cellStyle name="Comma 6 2 2 2 4" xfId="8330"/>
    <cellStyle name="Comma 6 2 2 2 4 2" xfId="8331"/>
    <cellStyle name="Comma 6 2 2 2 4 3" xfId="8332"/>
    <cellStyle name="Comma 6 2 2 2 4 4" xfId="8333"/>
    <cellStyle name="Comma 6 2 2 2 5" xfId="8334"/>
    <cellStyle name="Comma 6 2 2 2 5 2" xfId="8335"/>
    <cellStyle name="Comma 6 2 2 2 5 3" xfId="8336"/>
    <cellStyle name="Comma 6 2 2 2 5 4" xfId="8337"/>
    <cellStyle name="Comma 6 2 2 2 6" xfId="14967"/>
    <cellStyle name="Comma 6 2 2 3" xfId="1260"/>
    <cellStyle name="Comma 6 2 2 3 2" xfId="1261"/>
    <cellStyle name="Comma 6 2 2 3 2 2" xfId="4461"/>
    <cellStyle name="Comma 6 2 2 3 2 2 2" xfId="8338"/>
    <cellStyle name="Comma 6 2 2 3 2 2 3" xfId="8339"/>
    <cellStyle name="Comma 6 2 2 3 2 2 4" xfId="8340"/>
    <cellStyle name="Comma 6 2 2 3 2 3" xfId="14968"/>
    <cellStyle name="Comma 6 2 2 3 3" xfId="4460"/>
    <cellStyle name="Comma 6 2 2 3 3 2" xfId="8341"/>
    <cellStyle name="Comma 6 2 2 3 3 3" xfId="8342"/>
    <cellStyle name="Comma 6 2 2 3 3 4" xfId="8343"/>
    <cellStyle name="Comma 6 2 2 3 4" xfId="8344"/>
    <cellStyle name="Comma 6 2 2 3 4 2" xfId="8345"/>
    <cellStyle name="Comma 6 2 2 3 4 3" xfId="8346"/>
    <cellStyle name="Comma 6 2 2 3 4 4" xfId="8347"/>
    <cellStyle name="Comma 6 2 2 3 5" xfId="8348"/>
    <cellStyle name="Comma 6 2 2 3 5 2" xfId="8349"/>
    <cellStyle name="Comma 6 2 2 3 5 3" xfId="8350"/>
    <cellStyle name="Comma 6 2 2 3 5 4" xfId="8351"/>
    <cellStyle name="Comma 6 2 2 3 6" xfId="14969"/>
    <cellStyle name="Comma 6 2 2 4" xfId="1262"/>
    <cellStyle name="Comma 6 2 2 4 2" xfId="1263"/>
    <cellStyle name="Comma 6 2 2 4 2 2" xfId="4463"/>
    <cellStyle name="Comma 6 2 2 4 2 2 2" xfId="8352"/>
    <cellStyle name="Comma 6 2 2 4 2 2 3" xfId="8353"/>
    <cellStyle name="Comma 6 2 2 4 2 2 4" xfId="8354"/>
    <cellStyle name="Comma 6 2 2 4 2 3" xfId="14970"/>
    <cellStyle name="Comma 6 2 2 4 3" xfId="4462"/>
    <cellStyle name="Comma 6 2 2 4 3 2" xfId="8355"/>
    <cellStyle name="Comma 6 2 2 4 3 3" xfId="8356"/>
    <cellStyle name="Comma 6 2 2 4 3 4" xfId="8357"/>
    <cellStyle name="Comma 6 2 2 4 4" xfId="8358"/>
    <cellStyle name="Comma 6 2 2 4 4 2" xfId="8359"/>
    <cellStyle name="Comma 6 2 2 4 4 3" xfId="8360"/>
    <cellStyle name="Comma 6 2 2 4 4 4" xfId="8361"/>
    <cellStyle name="Comma 6 2 2 4 5" xfId="8362"/>
    <cellStyle name="Comma 6 2 2 4 5 2" xfId="8363"/>
    <cellStyle name="Comma 6 2 2 4 5 3" xfId="8364"/>
    <cellStyle name="Comma 6 2 2 4 5 4" xfId="8365"/>
    <cellStyle name="Comma 6 2 2 4 6" xfId="14971"/>
    <cellStyle name="Comma 6 2 2 5" xfId="1264"/>
    <cellStyle name="Comma 6 2 2 5 2" xfId="4464"/>
    <cellStyle name="Comma 6 2 2 5 2 2" xfId="8366"/>
    <cellStyle name="Comma 6 2 2 5 2 3" xfId="8367"/>
    <cellStyle name="Comma 6 2 2 5 2 4" xfId="8368"/>
    <cellStyle name="Comma 6 2 2 5 3" xfId="14972"/>
    <cellStyle name="Comma 6 2 2 6" xfId="4457"/>
    <cellStyle name="Comma 6 2 2 6 2" xfId="8369"/>
    <cellStyle name="Comma 6 2 2 6 3" xfId="8370"/>
    <cellStyle name="Comma 6 2 2 6 4" xfId="8371"/>
    <cellStyle name="Comma 6 2 2 7" xfId="8372"/>
    <cellStyle name="Comma 6 2 2 7 2" xfId="8373"/>
    <cellStyle name="Comma 6 2 2 7 3" xfId="8374"/>
    <cellStyle name="Comma 6 2 2 7 4" xfId="8375"/>
    <cellStyle name="Comma 6 2 2 8" xfId="8376"/>
    <cellStyle name="Comma 6 2 2 8 2" xfId="8377"/>
    <cellStyle name="Comma 6 2 2 8 3" xfId="8378"/>
    <cellStyle name="Comma 6 2 2 8 4" xfId="8379"/>
    <cellStyle name="Comma 6 2 2 9" xfId="14973"/>
    <cellStyle name="Comma 6 2 3" xfId="1265"/>
    <cellStyle name="Comma 6 2 3 2" xfId="1266"/>
    <cellStyle name="Comma 6 2 3 2 2" xfId="4466"/>
    <cellStyle name="Comma 6 2 3 2 2 2" xfId="8380"/>
    <cellStyle name="Comma 6 2 3 2 2 3" xfId="8381"/>
    <cellStyle name="Comma 6 2 3 2 2 4" xfId="8382"/>
    <cellStyle name="Comma 6 2 3 2 3" xfId="14974"/>
    <cellStyle name="Comma 6 2 3 3" xfId="4465"/>
    <cellStyle name="Comma 6 2 3 3 2" xfId="8383"/>
    <cellStyle name="Comma 6 2 3 3 3" xfId="8384"/>
    <cellStyle name="Comma 6 2 3 3 4" xfId="8385"/>
    <cellStyle name="Comma 6 2 3 4" xfId="8386"/>
    <cellStyle name="Comma 6 2 3 4 2" xfId="8387"/>
    <cellStyle name="Comma 6 2 3 4 3" xfId="8388"/>
    <cellStyle name="Comma 6 2 3 4 4" xfId="8389"/>
    <cellStyle name="Comma 6 2 3 5" xfId="8390"/>
    <cellStyle name="Comma 6 2 3 5 2" xfId="8391"/>
    <cellStyle name="Comma 6 2 3 5 3" xfId="8392"/>
    <cellStyle name="Comma 6 2 3 5 4" xfId="8393"/>
    <cellStyle name="Comma 6 2 3 6" xfId="14975"/>
    <cellStyle name="Comma 6 2 4" xfId="1267"/>
    <cellStyle name="Comma 6 2 4 2" xfId="1268"/>
    <cellStyle name="Comma 6 2 4 2 2" xfId="4468"/>
    <cellStyle name="Comma 6 2 4 2 2 2" xfId="8394"/>
    <cellStyle name="Comma 6 2 4 2 2 3" xfId="8395"/>
    <cellStyle name="Comma 6 2 4 2 2 4" xfId="8396"/>
    <cellStyle name="Comma 6 2 4 2 3" xfId="14976"/>
    <cellStyle name="Comma 6 2 4 3" xfId="4467"/>
    <cellStyle name="Comma 6 2 4 3 2" xfId="8397"/>
    <cellStyle name="Comma 6 2 4 3 3" xfId="8398"/>
    <cellStyle name="Comma 6 2 4 3 4" xfId="8399"/>
    <cellStyle name="Comma 6 2 4 4" xfId="8400"/>
    <cellStyle name="Comma 6 2 4 4 2" xfId="8401"/>
    <cellStyle name="Comma 6 2 4 4 3" xfId="8402"/>
    <cellStyle name="Comma 6 2 4 4 4" xfId="8403"/>
    <cellStyle name="Comma 6 2 4 5" xfId="8404"/>
    <cellStyle name="Comma 6 2 4 5 2" xfId="8405"/>
    <cellStyle name="Comma 6 2 4 5 3" xfId="8406"/>
    <cellStyle name="Comma 6 2 4 5 4" xfId="8407"/>
    <cellStyle name="Comma 6 2 4 6" xfId="14977"/>
    <cellStyle name="Comma 6 2 5" xfId="1269"/>
    <cellStyle name="Comma 6 2 5 2" xfId="1270"/>
    <cellStyle name="Comma 6 2 5 2 2" xfId="4470"/>
    <cellStyle name="Comma 6 2 5 2 2 2" xfId="8408"/>
    <cellStyle name="Comma 6 2 5 2 2 3" xfId="8409"/>
    <cellStyle name="Comma 6 2 5 2 2 4" xfId="8410"/>
    <cellStyle name="Comma 6 2 5 2 3" xfId="14978"/>
    <cellStyle name="Comma 6 2 5 3" xfId="4469"/>
    <cellStyle name="Comma 6 2 5 3 2" xfId="8411"/>
    <cellStyle name="Comma 6 2 5 3 3" xfId="8412"/>
    <cellStyle name="Comma 6 2 5 3 4" xfId="8413"/>
    <cellStyle name="Comma 6 2 5 4" xfId="8414"/>
    <cellStyle name="Comma 6 2 5 4 2" xfId="8415"/>
    <cellStyle name="Comma 6 2 5 4 3" xfId="8416"/>
    <cellStyle name="Comma 6 2 5 4 4" xfId="8417"/>
    <cellStyle name="Comma 6 2 5 5" xfId="8418"/>
    <cellStyle name="Comma 6 2 5 5 2" xfId="8419"/>
    <cellStyle name="Comma 6 2 5 5 3" xfId="8420"/>
    <cellStyle name="Comma 6 2 5 5 4" xfId="8421"/>
    <cellStyle name="Comma 6 2 5 6" xfId="14979"/>
    <cellStyle name="Comma 6 2 6" xfId="1271"/>
    <cellStyle name="Comma 6 2 6 2" xfId="4471"/>
    <cellStyle name="Comma 6 2 6 2 2" xfId="8422"/>
    <cellStyle name="Comma 6 2 6 2 3" xfId="8423"/>
    <cellStyle name="Comma 6 2 6 2 4" xfId="8424"/>
    <cellStyle name="Comma 6 2 6 3" xfId="14980"/>
    <cellStyle name="Comma 6 2 7" xfId="3920"/>
    <cellStyle name="Comma 6 2 8" xfId="8425"/>
    <cellStyle name="Comma 6 2 8 2" xfId="8426"/>
    <cellStyle name="Comma 6 2 8 3" xfId="8427"/>
    <cellStyle name="Comma 6 2 8 4" xfId="8428"/>
    <cellStyle name="Comma 6 2 8 5" xfId="14981"/>
    <cellStyle name="Comma 6 2 9" xfId="8429"/>
    <cellStyle name="Comma 6 2 9 2" xfId="8430"/>
    <cellStyle name="Comma 6 2 9 3" xfId="8431"/>
    <cellStyle name="Comma 6 2 9 4" xfId="8432"/>
    <cellStyle name="Comma 6 2 9 5" xfId="14982"/>
    <cellStyle name="Comma 6 3" xfId="1272"/>
    <cellStyle name="Comma 6 3 10" xfId="14983"/>
    <cellStyle name="Comma 6 3 2" xfId="1273"/>
    <cellStyle name="Comma 6 3 2 2" xfId="1274"/>
    <cellStyle name="Comma 6 3 2 2 2" xfId="1275"/>
    <cellStyle name="Comma 6 3 2 2 2 2" xfId="4474"/>
    <cellStyle name="Comma 6 3 2 2 2 2 2" xfId="8433"/>
    <cellStyle name="Comma 6 3 2 2 2 2 3" xfId="8434"/>
    <cellStyle name="Comma 6 3 2 2 2 2 4" xfId="8435"/>
    <cellStyle name="Comma 6 3 2 2 2 3" xfId="14984"/>
    <cellStyle name="Comma 6 3 2 2 3" xfId="4473"/>
    <cellStyle name="Comma 6 3 2 2 3 2" xfId="8436"/>
    <cellStyle name="Comma 6 3 2 2 3 3" xfId="8437"/>
    <cellStyle name="Comma 6 3 2 2 3 4" xfId="8438"/>
    <cellStyle name="Comma 6 3 2 2 4" xfId="8439"/>
    <cellStyle name="Comma 6 3 2 2 4 2" xfId="8440"/>
    <cellStyle name="Comma 6 3 2 2 4 3" xfId="8441"/>
    <cellStyle name="Comma 6 3 2 2 4 4" xfId="8442"/>
    <cellStyle name="Comma 6 3 2 2 5" xfId="8443"/>
    <cellStyle name="Comma 6 3 2 2 5 2" xfId="8444"/>
    <cellStyle name="Comma 6 3 2 2 5 3" xfId="8445"/>
    <cellStyle name="Comma 6 3 2 2 5 4" xfId="8446"/>
    <cellStyle name="Comma 6 3 2 2 6" xfId="14985"/>
    <cellStyle name="Comma 6 3 2 3" xfId="1276"/>
    <cellStyle name="Comma 6 3 2 3 2" xfId="1277"/>
    <cellStyle name="Comma 6 3 2 3 2 2" xfId="4476"/>
    <cellStyle name="Comma 6 3 2 3 2 2 2" xfId="8447"/>
    <cellStyle name="Comma 6 3 2 3 2 2 3" xfId="8448"/>
    <cellStyle name="Comma 6 3 2 3 2 2 4" xfId="8449"/>
    <cellStyle name="Comma 6 3 2 3 2 3" xfId="14986"/>
    <cellStyle name="Comma 6 3 2 3 3" xfId="4475"/>
    <cellStyle name="Comma 6 3 2 3 3 2" xfId="8450"/>
    <cellStyle name="Comma 6 3 2 3 3 3" xfId="8451"/>
    <cellStyle name="Comma 6 3 2 3 3 4" xfId="8452"/>
    <cellStyle name="Comma 6 3 2 3 4" xfId="8453"/>
    <cellStyle name="Comma 6 3 2 3 4 2" xfId="8454"/>
    <cellStyle name="Comma 6 3 2 3 4 3" xfId="8455"/>
    <cellStyle name="Comma 6 3 2 3 4 4" xfId="8456"/>
    <cellStyle name="Comma 6 3 2 3 5" xfId="8457"/>
    <cellStyle name="Comma 6 3 2 3 5 2" xfId="8458"/>
    <cellStyle name="Comma 6 3 2 3 5 3" xfId="8459"/>
    <cellStyle name="Comma 6 3 2 3 5 4" xfId="8460"/>
    <cellStyle name="Comma 6 3 2 3 6" xfId="14987"/>
    <cellStyle name="Comma 6 3 2 4" xfId="1278"/>
    <cellStyle name="Comma 6 3 2 4 2" xfId="1279"/>
    <cellStyle name="Comma 6 3 2 4 2 2" xfId="4478"/>
    <cellStyle name="Comma 6 3 2 4 2 2 2" xfId="8461"/>
    <cellStyle name="Comma 6 3 2 4 2 2 3" xfId="8462"/>
    <cellStyle name="Comma 6 3 2 4 2 2 4" xfId="8463"/>
    <cellStyle name="Comma 6 3 2 4 2 3" xfId="14988"/>
    <cellStyle name="Comma 6 3 2 4 3" xfId="4477"/>
    <cellStyle name="Comma 6 3 2 4 3 2" xfId="8464"/>
    <cellStyle name="Comma 6 3 2 4 3 3" xfId="8465"/>
    <cellStyle name="Comma 6 3 2 4 3 4" xfId="8466"/>
    <cellStyle name="Comma 6 3 2 4 4" xfId="8467"/>
    <cellStyle name="Comma 6 3 2 4 4 2" xfId="8468"/>
    <cellStyle name="Comma 6 3 2 4 4 3" xfId="8469"/>
    <cellStyle name="Comma 6 3 2 4 4 4" xfId="8470"/>
    <cellStyle name="Comma 6 3 2 4 5" xfId="8471"/>
    <cellStyle name="Comma 6 3 2 4 5 2" xfId="8472"/>
    <cellStyle name="Comma 6 3 2 4 5 3" xfId="8473"/>
    <cellStyle name="Comma 6 3 2 4 5 4" xfId="8474"/>
    <cellStyle name="Comma 6 3 2 4 6" xfId="14989"/>
    <cellStyle name="Comma 6 3 2 5" xfId="1280"/>
    <cellStyle name="Comma 6 3 2 5 2" xfId="4479"/>
    <cellStyle name="Comma 6 3 2 5 2 2" xfId="8475"/>
    <cellStyle name="Comma 6 3 2 5 2 3" xfId="8476"/>
    <cellStyle name="Comma 6 3 2 5 2 4" xfId="8477"/>
    <cellStyle name="Comma 6 3 2 5 3" xfId="14990"/>
    <cellStyle name="Comma 6 3 2 6" xfId="4472"/>
    <cellStyle name="Comma 6 3 2 6 2" xfId="8478"/>
    <cellStyle name="Comma 6 3 2 6 3" xfId="8479"/>
    <cellStyle name="Comma 6 3 2 6 4" xfId="8480"/>
    <cellStyle name="Comma 6 3 2 7" xfId="8481"/>
    <cellStyle name="Comma 6 3 2 7 2" xfId="8482"/>
    <cellStyle name="Comma 6 3 2 7 3" xfId="8483"/>
    <cellStyle name="Comma 6 3 2 7 4" xfId="8484"/>
    <cellStyle name="Comma 6 3 2 8" xfId="8485"/>
    <cellStyle name="Comma 6 3 2 8 2" xfId="8486"/>
    <cellStyle name="Comma 6 3 2 8 3" xfId="8487"/>
    <cellStyle name="Comma 6 3 2 8 4" xfId="8488"/>
    <cellStyle name="Comma 6 3 2 9" xfId="14991"/>
    <cellStyle name="Comma 6 3 3" xfId="1281"/>
    <cellStyle name="Comma 6 3 3 2" xfId="1282"/>
    <cellStyle name="Comma 6 3 3 2 2" xfId="4481"/>
    <cellStyle name="Comma 6 3 3 2 2 2" xfId="8489"/>
    <cellStyle name="Comma 6 3 3 2 2 3" xfId="8490"/>
    <cellStyle name="Comma 6 3 3 2 2 4" xfId="8491"/>
    <cellStyle name="Comma 6 3 3 2 3" xfId="14992"/>
    <cellStyle name="Comma 6 3 3 3" xfId="4480"/>
    <cellStyle name="Comma 6 3 3 3 2" xfId="8492"/>
    <cellStyle name="Comma 6 3 3 3 3" xfId="8493"/>
    <cellStyle name="Comma 6 3 3 3 4" xfId="8494"/>
    <cellStyle name="Comma 6 3 3 4" xfId="8495"/>
    <cellStyle name="Comma 6 3 3 4 2" xfId="8496"/>
    <cellStyle name="Comma 6 3 3 4 3" xfId="8497"/>
    <cellStyle name="Comma 6 3 3 4 4" xfId="8498"/>
    <cellStyle name="Comma 6 3 3 5" xfId="8499"/>
    <cellStyle name="Comma 6 3 3 5 2" xfId="8500"/>
    <cellStyle name="Comma 6 3 3 5 3" xfId="8501"/>
    <cellStyle name="Comma 6 3 3 5 4" xfId="8502"/>
    <cellStyle name="Comma 6 3 3 6" xfId="14993"/>
    <cellStyle name="Comma 6 3 4" xfId="1283"/>
    <cellStyle name="Comma 6 3 4 2" xfId="1284"/>
    <cellStyle name="Comma 6 3 4 2 2" xfId="4483"/>
    <cellStyle name="Comma 6 3 4 2 2 2" xfId="8503"/>
    <cellStyle name="Comma 6 3 4 2 2 3" xfId="8504"/>
    <cellStyle name="Comma 6 3 4 2 2 4" xfId="8505"/>
    <cellStyle name="Comma 6 3 4 2 3" xfId="14994"/>
    <cellStyle name="Comma 6 3 4 3" xfId="4482"/>
    <cellStyle name="Comma 6 3 4 3 2" xfId="8506"/>
    <cellStyle name="Comma 6 3 4 3 3" xfId="8507"/>
    <cellStyle name="Comma 6 3 4 3 4" xfId="8508"/>
    <cellStyle name="Comma 6 3 4 4" xfId="8509"/>
    <cellStyle name="Comma 6 3 4 4 2" xfId="8510"/>
    <cellStyle name="Comma 6 3 4 4 3" xfId="8511"/>
    <cellStyle name="Comma 6 3 4 4 4" xfId="8512"/>
    <cellStyle name="Comma 6 3 4 5" xfId="8513"/>
    <cellStyle name="Comma 6 3 4 5 2" xfId="8514"/>
    <cellStyle name="Comma 6 3 4 5 3" xfId="8515"/>
    <cellStyle name="Comma 6 3 4 5 4" xfId="8516"/>
    <cellStyle name="Comma 6 3 4 6" xfId="14995"/>
    <cellStyle name="Comma 6 3 5" xfId="1285"/>
    <cellStyle name="Comma 6 3 5 2" xfId="1286"/>
    <cellStyle name="Comma 6 3 5 2 2" xfId="4485"/>
    <cellStyle name="Comma 6 3 5 2 2 2" xfId="8517"/>
    <cellStyle name="Comma 6 3 5 2 2 3" xfId="8518"/>
    <cellStyle name="Comma 6 3 5 2 2 4" xfId="8519"/>
    <cellStyle name="Comma 6 3 5 2 3" xfId="14996"/>
    <cellStyle name="Comma 6 3 5 3" xfId="4484"/>
    <cellStyle name="Comma 6 3 5 3 2" xfId="8520"/>
    <cellStyle name="Comma 6 3 5 3 3" xfId="8521"/>
    <cellStyle name="Comma 6 3 5 3 4" xfId="8522"/>
    <cellStyle name="Comma 6 3 5 4" xfId="8523"/>
    <cellStyle name="Comma 6 3 5 4 2" xfId="8524"/>
    <cellStyle name="Comma 6 3 5 4 3" xfId="8525"/>
    <cellStyle name="Comma 6 3 5 4 4" xfId="8526"/>
    <cellStyle name="Comma 6 3 5 5" xfId="8527"/>
    <cellStyle name="Comma 6 3 5 5 2" xfId="8528"/>
    <cellStyle name="Comma 6 3 5 5 3" xfId="8529"/>
    <cellStyle name="Comma 6 3 5 5 4" xfId="8530"/>
    <cellStyle name="Comma 6 3 5 6" xfId="14997"/>
    <cellStyle name="Comma 6 3 6" xfId="1287"/>
    <cellStyle name="Comma 6 3 6 2" xfId="4486"/>
    <cellStyle name="Comma 6 3 6 2 2" xfId="8531"/>
    <cellStyle name="Comma 6 3 6 2 3" xfId="8532"/>
    <cellStyle name="Comma 6 3 6 2 4" xfId="8533"/>
    <cellStyle name="Comma 6 3 6 3" xfId="14998"/>
    <cellStyle name="Comma 6 3 7" xfId="3921"/>
    <cellStyle name="Comma 6 3 8" xfId="8534"/>
    <cellStyle name="Comma 6 3 8 2" xfId="8535"/>
    <cellStyle name="Comma 6 3 8 3" xfId="8536"/>
    <cellStyle name="Comma 6 3 8 4" xfId="8537"/>
    <cellStyle name="Comma 6 3 9" xfId="8538"/>
    <cellStyle name="Comma 6 3 9 2" xfId="8539"/>
    <cellStyle name="Comma 6 3 9 3" xfId="8540"/>
    <cellStyle name="Comma 6 3 9 4" xfId="8541"/>
    <cellStyle name="Comma 6 4" xfId="1288"/>
    <cellStyle name="Comma 6 4 2" xfId="1289"/>
    <cellStyle name="Comma 6 4 2 2" xfId="1290"/>
    <cellStyle name="Comma 6 4 2 2 2" xfId="4489"/>
    <cellStyle name="Comma 6 4 2 2 2 2" xfId="8542"/>
    <cellStyle name="Comma 6 4 2 2 2 3" xfId="8543"/>
    <cellStyle name="Comma 6 4 2 2 2 4" xfId="8544"/>
    <cellStyle name="Comma 6 4 2 2 3" xfId="14999"/>
    <cellStyle name="Comma 6 4 2 3" xfId="4488"/>
    <cellStyle name="Comma 6 4 2 3 2" xfId="8545"/>
    <cellStyle name="Comma 6 4 2 3 3" xfId="8546"/>
    <cellStyle name="Comma 6 4 2 3 4" xfId="8547"/>
    <cellStyle name="Comma 6 4 2 4" xfId="8548"/>
    <cellStyle name="Comma 6 4 2 4 2" xfId="8549"/>
    <cellStyle name="Comma 6 4 2 4 3" xfId="8550"/>
    <cellStyle name="Comma 6 4 2 4 4" xfId="8551"/>
    <cellStyle name="Comma 6 4 2 5" xfId="8552"/>
    <cellStyle name="Comma 6 4 2 5 2" xfId="8553"/>
    <cellStyle name="Comma 6 4 2 5 3" xfId="8554"/>
    <cellStyle name="Comma 6 4 2 5 4" xfId="8555"/>
    <cellStyle name="Comma 6 4 2 6" xfId="15000"/>
    <cellStyle name="Comma 6 4 3" xfId="1291"/>
    <cellStyle name="Comma 6 4 3 2" xfId="1292"/>
    <cellStyle name="Comma 6 4 3 2 2" xfId="4491"/>
    <cellStyle name="Comma 6 4 3 2 2 2" xfId="8556"/>
    <cellStyle name="Comma 6 4 3 2 2 3" xfId="8557"/>
    <cellStyle name="Comma 6 4 3 2 2 4" xfId="8558"/>
    <cellStyle name="Comma 6 4 3 2 3" xfId="15001"/>
    <cellStyle name="Comma 6 4 3 3" xfId="4490"/>
    <cellStyle name="Comma 6 4 3 3 2" xfId="8559"/>
    <cellStyle name="Comma 6 4 3 3 3" xfId="8560"/>
    <cellStyle name="Comma 6 4 3 3 4" xfId="8561"/>
    <cellStyle name="Comma 6 4 3 4" xfId="8562"/>
    <cellStyle name="Comma 6 4 3 4 2" xfId="8563"/>
    <cellStyle name="Comma 6 4 3 4 3" xfId="8564"/>
    <cellStyle name="Comma 6 4 3 4 4" xfId="8565"/>
    <cellStyle name="Comma 6 4 3 5" xfId="8566"/>
    <cellStyle name="Comma 6 4 3 5 2" xfId="8567"/>
    <cellStyle name="Comma 6 4 3 5 3" xfId="8568"/>
    <cellStyle name="Comma 6 4 3 5 4" xfId="8569"/>
    <cellStyle name="Comma 6 4 3 6" xfId="15002"/>
    <cellStyle name="Comma 6 4 4" xfId="1293"/>
    <cellStyle name="Comma 6 4 4 2" xfId="1294"/>
    <cellStyle name="Comma 6 4 4 2 2" xfId="4493"/>
    <cellStyle name="Comma 6 4 4 2 2 2" xfId="8570"/>
    <cellStyle name="Comma 6 4 4 2 2 3" xfId="8571"/>
    <cellStyle name="Comma 6 4 4 2 2 4" xfId="8572"/>
    <cellStyle name="Comma 6 4 4 2 3" xfId="15003"/>
    <cellStyle name="Comma 6 4 4 3" xfId="4492"/>
    <cellStyle name="Comma 6 4 4 3 2" xfId="8573"/>
    <cellStyle name="Comma 6 4 4 3 3" xfId="8574"/>
    <cellStyle name="Comma 6 4 4 3 4" xfId="8575"/>
    <cellStyle name="Comma 6 4 4 4" xfId="8576"/>
    <cellStyle name="Comma 6 4 4 4 2" xfId="8577"/>
    <cellStyle name="Comma 6 4 4 4 3" xfId="8578"/>
    <cellStyle name="Comma 6 4 4 4 4" xfId="8579"/>
    <cellStyle name="Comma 6 4 4 5" xfId="8580"/>
    <cellStyle name="Comma 6 4 4 5 2" xfId="8581"/>
    <cellStyle name="Comma 6 4 4 5 3" xfId="8582"/>
    <cellStyle name="Comma 6 4 4 5 4" xfId="8583"/>
    <cellStyle name="Comma 6 4 4 6" xfId="15004"/>
    <cellStyle name="Comma 6 4 5" xfId="1295"/>
    <cellStyle name="Comma 6 4 5 2" xfId="4494"/>
    <cellStyle name="Comma 6 4 5 2 2" xfId="8584"/>
    <cellStyle name="Comma 6 4 5 2 3" xfId="8585"/>
    <cellStyle name="Comma 6 4 5 2 4" xfId="8586"/>
    <cellStyle name="Comma 6 4 5 3" xfId="15005"/>
    <cellStyle name="Comma 6 4 6" xfId="4487"/>
    <cellStyle name="Comma 6 4 6 2" xfId="8587"/>
    <cellStyle name="Comma 6 4 6 3" xfId="8588"/>
    <cellStyle name="Comma 6 4 6 4" xfId="8589"/>
    <cellStyle name="Comma 6 4 7" xfId="8590"/>
    <cellStyle name="Comma 6 4 7 2" xfId="8591"/>
    <cellStyle name="Comma 6 4 7 3" xfId="8592"/>
    <cellStyle name="Comma 6 4 7 4" xfId="8593"/>
    <cellStyle name="Comma 6 4 8" xfId="8594"/>
    <cellStyle name="Comma 6 4 8 2" xfId="8595"/>
    <cellStyle name="Comma 6 4 8 3" xfId="8596"/>
    <cellStyle name="Comma 6 4 8 4" xfId="8597"/>
    <cellStyle name="Comma 6 4 9" xfId="15006"/>
    <cellStyle name="Comma 6 5" xfId="1296"/>
    <cellStyle name="Comma 6 5 2" xfId="1297"/>
    <cellStyle name="Comma 6 5 2 2" xfId="1298"/>
    <cellStyle name="Comma 6 5 2 2 2" xfId="4497"/>
    <cellStyle name="Comma 6 5 2 2 2 2" xfId="8598"/>
    <cellStyle name="Comma 6 5 2 2 2 3" xfId="8599"/>
    <cellStyle name="Comma 6 5 2 2 2 4" xfId="8600"/>
    <cellStyle name="Comma 6 5 2 2 3" xfId="15007"/>
    <cellStyle name="Comma 6 5 2 3" xfId="4496"/>
    <cellStyle name="Comma 6 5 2 3 2" xfId="8601"/>
    <cellStyle name="Comma 6 5 2 3 3" xfId="8602"/>
    <cellStyle name="Comma 6 5 2 3 4" xfId="8603"/>
    <cellStyle name="Comma 6 5 2 4" xfId="8604"/>
    <cellStyle name="Comma 6 5 2 4 2" xfId="8605"/>
    <cellStyle name="Comma 6 5 2 4 3" xfId="8606"/>
    <cellStyle name="Comma 6 5 2 4 4" xfId="8607"/>
    <cellStyle name="Comma 6 5 2 5" xfId="8608"/>
    <cellStyle name="Comma 6 5 2 5 2" xfId="8609"/>
    <cellStyle name="Comma 6 5 2 5 3" xfId="8610"/>
    <cellStyle name="Comma 6 5 2 5 4" xfId="8611"/>
    <cellStyle name="Comma 6 5 2 6" xfId="15008"/>
    <cellStyle name="Comma 6 5 3" xfId="1299"/>
    <cellStyle name="Comma 6 5 3 2" xfId="1300"/>
    <cellStyle name="Comma 6 5 3 2 2" xfId="4499"/>
    <cellStyle name="Comma 6 5 3 2 2 2" xfId="8612"/>
    <cellStyle name="Comma 6 5 3 2 2 3" xfId="8613"/>
    <cellStyle name="Comma 6 5 3 2 2 4" xfId="8614"/>
    <cellStyle name="Comma 6 5 3 2 3" xfId="15009"/>
    <cellStyle name="Comma 6 5 3 3" xfId="4498"/>
    <cellStyle name="Comma 6 5 3 3 2" xfId="8615"/>
    <cellStyle name="Comma 6 5 3 3 3" xfId="8616"/>
    <cellStyle name="Comma 6 5 3 3 4" xfId="8617"/>
    <cellStyle name="Comma 6 5 3 4" xfId="8618"/>
    <cellStyle name="Comma 6 5 3 4 2" xfId="8619"/>
    <cellStyle name="Comma 6 5 3 4 3" xfId="8620"/>
    <cellStyle name="Comma 6 5 3 4 4" xfId="8621"/>
    <cellStyle name="Comma 6 5 3 5" xfId="8622"/>
    <cellStyle name="Comma 6 5 3 5 2" xfId="8623"/>
    <cellStyle name="Comma 6 5 3 5 3" xfId="8624"/>
    <cellStyle name="Comma 6 5 3 5 4" xfId="8625"/>
    <cellStyle name="Comma 6 5 3 6" xfId="15010"/>
    <cellStyle name="Comma 6 5 4" xfId="1301"/>
    <cellStyle name="Comma 6 5 4 2" xfId="1302"/>
    <cellStyle name="Comma 6 5 4 2 2" xfId="4501"/>
    <cellStyle name="Comma 6 5 4 2 2 2" xfId="8626"/>
    <cellStyle name="Comma 6 5 4 2 2 3" xfId="8627"/>
    <cellStyle name="Comma 6 5 4 2 2 4" xfId="8628"/>
    <cellStyle name="Comma 6 5 4 2 3" xfId="15011"/>
    <cellStyle name="Comma 6 5 4 3" xfId="4500"/>
    <cellStyle name="Comma 6 5 4 3 2" xfId="8629"/>
    <cellStyle name="Comma 6 5 4 3 3" xfId="8630"/>
    <cellStyle name="Comma 6 5 4 3 4" xfId="8631"/>
    <cellStyle name="Comma 6 5 4 4" xfId="8632"/>
    <cellStyle name="Comma 6 5 4 4 2" xfId="8633"/>
    <cellStyle name="Comma 6 5 4 4 3" xfId="8634"/>
    <cellStyle name="Comma 6 5 4 4 4" xfId="8635"/>
    <cellStyle name="Comma 6 5 4 5" xfId="8636"/>
    <cellStyle name="Comma 6 5 4 5 2" xfId="8637"/>
    <cellStyle name="Comma 6 5 4 5 3" xfId="8638"/>
    <cellStyle name="Comma 6 5 4 5 4" xfId="8639"/>
    <cellStyle name="Comma 6 5 4 6" xfId="15012"/>
    <cellStyle name="Comma 6 5 5" xfId="1303"/>
    <cellStyle name="Comma 6 5 5 2" xfId="4502"/>
    <cellStyle name="Comma 6 5 5 2 2" xfId="8640"/>
    <cellStyle name="Comma 6 5 5 2 3" xfId="8641"/>
    <cellStyle name="Comma 6 5 5 2 4" xfId="8642"/>
    <cellStyle name="Comma 6 5 5 3" xfId="15013"/>
    <cellStyle name="Comma 6 5 6" xfId="4495"/>
    <cellStyle name="Comma 6 5 6 2" xfId="8643"/>
    <cellStyle name="Comma 6 5 6 3" xfId="8644"/>
    <cellStyle name="Comma 6 5 6 4" xfId="8645"/>
    <cellStyle name="Comma 6 5 7" xfId="8646"/>
    <cellStyle name="Comma 6 5 7 2" xfId="8647"/>
    <cellStyle name="Comma 6 5 7 3" xfId="8648"/>
    <cellStyle name="Comma 6 5 7 4" xfId="8649"/>
    <cellStyle name="Comma 6 5 8" xfId="8650"/>
    <cellStyle name="Comma 6 5 8 2" xfId="8651"/>
    <cellStyle name="Comma 6 5 8 3" xfId="8652"/>
    <cellStyle name="Comma 6 5 8 4" xfId="8653"/>
    <cellStyle name="Comma 6 5 9" xfId="15014"/>
    <cellStyle name="Comma 6 6" xfId="3919"/>
    <cellStyle name="Comma 6 6 2" xfId="8654"/>
    <cellStyle name="Comma 6 6 3" xfId="8655"/>
    <cellStyle name="Comma 6 6 4" xfId="8656"/>
    <cellStyle name="Comma 6 6 5" xfId="8657"/>
    <cellStyle name="Comma 6 6 6" xfId="8658"/>
    <cellStyle name="Comma 6 7" xfId="8659"/>
    <cellStyle name="Comma 6 8" xfId="8660"/>
    <cellStyle name="Comma 7" xfId="157"/>
    <cellStyle name="Comma 7 10" xfId="8661"/>
    <cellStyle name="Comma 7 11" xfId="8662"/>
    <cellStyle name="Comma 7 2" xfId="1304"/>
    <cellStyle name="Comma 7 2 10" xfId="15015"/>
    <cellStyle name="Comma 7 2 2" xfId="1305"/>
    <cellStyle name="Comma 7 2 2 2" xfId="1306"/>
    <cellStyle name="Comma 7 2 2 2 2" xfId="1307"/>
    <cellStyle name="Comma 7 2 2 2 2 2" xfId="4505"/>
    <cellStyle name="Comma 7 2 2 2 2 2 2" xfId="8663"/>
    <cellStyle name="Comma 7 2 2 2 2 2 3" xfId="8664"/>
    <cellStyle name="Comma 7 2 2 2 2 2 4" xfId="8665"/>
    <cellStyle name="Comma 7 2 2 2 2 3" xfId="15016"/>
    <cellStyle name="Comma 7 2 2 2 3" xfId="4504"/>
    <cellStyle name="Comma 7 2 2 2 3 2" xfId="8666"/>
    <cellStyle name="Comma 7 2 2 2 3 3" xfId="8667"/>
    <cellStyle name="Comma 7 2 2 2 3 4" xfId="8668"/>
    <cellStyle name="Comma 7 2 2 2 4" xfId="8669"/>
    <cellStyle name="Comma 7 2 2 2 4 2" xfId="8670"/>
    <cellStyle name="Comma 7 2 2 2 4 3" xfId="8671"/>
    <cellStyle name="Comma 7 2 2 2 4 4" xfId="8672"/>
    <cellStyle name="Comma 7 2 2 2 5" xfId="8673"/>
    <cellStyle name="Comma 7 2 2 2 5 2" xfId="8674"/>
    <cellStyle name="Comma 7 2 2 2 5 3" xfId="8675"/>
    <cellStyle name="Comma 7 2 2 2 5 4" xfId="8676"/>
    <cellStyle name="Comma 7 2 2 2 6" xfId="15017"/>
    <cellStyle name="Comma 7 2 2 3" xfId="1308"/>
    <cellStyle name="Comma 7 2 2 3 2" xfId="1309"/>
    <cellStyle name="Comma 7 2 2 3 2 2" xfId="4507"/>
    <cellStyle name="Comma 7 2 2 3 2 2 2" xfId="8677"/>
    <cellStyle name="Comma 7 2 2 3 2 2 3" xfId="8678"/>
    <cellStyle name="Comma 7 2 2 3 2 2 4" xfId="8679"/>
    <cellStyle name="Comma 7 2 2 3 2 3" xfId="15018"/>
    <cellStyle name="Comma 7 2 2 3 3" xfId="4506"/>
    <cellStyle name="Comma 7 2 2 3 3 2" xfId="8680"/>
    <cellStyle name="Comma 7 2 2 3 3 3" xfId="8681"/>
    <cellStyle name="Comma 7 2 2 3 3 4" xfId="8682"/>
    <cellStyle name="Comma 7 2 2 3 4" xfId="8683"/>
    <cellStyle name="Comma 7 2 2 3 4 2" xfId="8684"/>
    <cellStyle name="Comma 7 2 2 3 4 3" xfId="8685"/>
    <cellStyle name="Comma 7 2 2 3 4 4" xfId="8686"/>
    <cellStyle name="Comma 7 2 2 3 5" xfId="8687"/>
    <cellStyle name="Comma 7 2 2 3 5 2" xfId="8688"/>
    <cellStyle name="Comma 7 2 2 3 5 3" xfId="8689"/>
    <cellStyle name="Comma 7 2 2 3 5 4" xfId="8690"/>
    <cellStyle name="Comma 7 2 2 3 6" xfId="15019"/>
    <cellStyle name="Comma 7 2 2 4" xfId="1310"/>
    <cellStyle name="Comma 7 2 2 4 2" xfId="1311"/>
    <cellStyle name="Comma 7 2 2 4 2 2" xfId="4509"/>
    <cellStyle name="Comma 7 2 2 4 2 2 2" xfId="8691"/>
    <cellStyle name="Comma 7 2 2 4 2 2 3" xfId="8692"/>
    <cellStyle name="Comma 7 2 2 4 2 2 4" xfId="8693"/>
    <cellStyle name="Comma 7 2 2 4 2 3" xfId="15020"/>
    <cellStyle name="Comma 7 2 2 4 3" xfId="4508"/>
    <cellStyle name="Comma 7 2 2 4 3 2" xfId="8694"/>
    <cellStyle name="Comma 7 2 2 4 3 3" xfId="8695"/>
    <cellStyle name="Comma 7 2 2 4 3 4" xfId="8696"/>
    <cellStyle name="Comma 7 2 2 4 4" xfId="8697"/>
    <cellStyle name="Comma 7 2 2 4 4 2" xfId="8698"/>
    <cellStyle name="Comma 7 2 2 4 4 3" xfId="8699"/>
    <cellStyle name="Comma 7 2 2 4 4 4" xfId="8700"/>
    <cellStyle name="Comma 7 2 2 4 5" xfId="8701"/>
    <cellStyle name="Comma 7 2 2 4 5 2" xfId="8702"/>
    <cellStyle name="Comma 7 2 2 4 5 3" xfId="8703"/>
    <cellStyle name="Comma 7 2 2 4 5 4" xfId="8704"/>
    <cellStyle name="Comma 7 2 2 4 6" xfId="15021"/>
    <cellStyle name="Comma 7 2 2 5" xfId="1312"/>
    <cellStyle name="Comma 7 2 2 5 2" xfId="4510"/>
    <cellStyle name="Comma 7 2 2 5 2 2" xfId="8705"/>
    <cellStyle name="Comma 7 2 2 5 2 3" xfId="8706"/>
    <cellStyle name="Comma 7 2 2 5 2 4" xfId="8707"/>
    <cellStyle name="Comma 7 2 2 5 3" xfId="15022"/>
    <cellStyle name="Comma 7 2 2 6" xfId="4503"/>
    <cellStyle name="Comma 7 2 2 6 2" xfId="8708"/>
    <cellStyle name="Comma 7 2 2 6 3" xfId="8709"/>
    <cellStyle name="Comma 7 2 2 6 4" xfId="8710"/>
    <cellStyle name="Comma 7 2 2 7" xfId="8711"/>
    <cellStyle name="Comma 7 2 2 7 2" xfId="8712"/>
    <cellStyle name="Comma 7 2 2 7 3" xfId="8713"/>
    <cellStyle name="Comma 7 2 2 7 4" xfId="8714"/>
    <cellStyle name="Comma 7 2 2 8" xfId="8715"/>
    <cellStyle name="Comma 7 2 2 8 2" xfId="8716"/>
    <cellStyle name="Comma 7 2 2 8 3" xfId="8717"/>
    <cellStyle name="Comma 7 2 2 8 4" xfId="8718"/>
    <cellStyle name="Comma 7 2 2 9" xfId="15023"/>
    <cellStyle name="Comma 7 2 3" xfId="1313"/>
    <cellStyle name="Comma 7 2 3 2" xfId="1314"/>
    <cellStyle name="Comma 7 2 3 2 2" xfId="4512"/>
    <cellStyle name="Comma 7 2 3 2 2 2" xfId="8719"/>
    <cellStyle name="Comma 7 2 3 2 2 3" xfId="8720"/>
    <cellStyle name="Comma 7 2 3 2 2 4" xfId="8721"/>
    <cellStyle name="Comma 7 2 3 2 3" xfId="15024"/>
    <cellStyle name="Comma 7 2 3 3" xfId="4511"/>
    <cellStyle name="Comma 7 2 3 3 2" xfId="8722"/>
    <cellStyle name="Comma 7 2 3 3 3" xfId="8723"/>
    <cellStyle name="Comma 7 2 3 3 4" xfId="8724"/>
    <cellStyle name="Comma 7 2 3 4" xfId="8725"/>
    <cellStyle name="Comma 7 2 3 4 2" xfId="8726"/>
    <cellStyle name="Comma 7 2 3 4 3" xfId="8727"/>
    <cellStyle name="Comma 7 2 3 4 4" xfId="8728"/>
    <cellStyle name="Comma 7 2 3 5" xfId="8729"/>
    <cellStyle name="Comma 7 2 3 5 2" xfId="8730"/>
    <cellStyle name="Comma 7 2 3 5 3" xfId="8731"/>
    <cellStyle name="Comma 7 2 3 5 4" xfId="8732"/>
    <cellStyle name="Comma 7 2 3 6" xfId="15025"/>
    <cellStyle name="Comma 7 2 4" xfId="1315"/>
    <cellStyle name="Comma 7 2 4 2" xfId="1316"/>
    <cellStyle name="Comma 7 2 4 2 2" xfId="4514"/>
    <cellStyle name="Comma 7 2 4 2 2 2" xfId="8733"/>
    <cellStyle name="Comma 7 2 4 2 2 3" xfId="8734"/>
    <cellStyle name="Comma 7 2 4 2 2 4" xfId="8735"/>
    <cellStyle name="Comma 7 2 4 2 3" xfId="15026"/>
    <cellStyle name="Comma 7 2 4 3" xfId="4513"/>
    <cellStyle name="Comma 7 2 4 3 2" xfId="8736"/>
    <cellStyle name="Comma 7 2 4 3 3" xfId="8737"/>
    <cellStyle name="Comma 7 2 4 3 4" xfId="8738"/>
    <cellStyle name="Comma 7 2 4 4" xfId="8739"/>
    <cellStyle name="Comma 7 2 4 4 2" xfId="8740"/>
    <cellStyle name="Comma 7 2 4 4 3" xfId="8741"/>
    <cellStyle name="Comma 7 2 4 4 4" xfId="8742"/>
    <cellStyle name="Comma 7 2 4 5" xfId="8743"/>
    <cellStyle name="Comma 7 2 4 5 2" xfId="8744"/>
    <cellStyle name="Comma 7 2 4 5 3" xfId="8745"/>
    <cellStyle name="Comma 7 2 4 5 4" xfId="8746"/>
    <cellStyle name="Comma 7 2 4 6" xfId="15027"/>
    <cellStyle name="Comma 7 2 5" xfId="1317"/>
    <cellStyle name="Comma 7 2 5 2" xfId="1318"/>
    <cellStyle name="Comma 7 2 5 2 2" xfId="4516"/>
    <cellStyle name="Comma 7 2 5 2 2 2" xfId="8747"/>
    <cellStyle name="Comma 7 2 5 2 2 3" xfId="8748"/>
    <cellStyle name="Comma 7 2 5 2 2 4" xfId="8749"/>
    <cellStyle name="Comma 7 2 5 2 3" xfId="15028"/>
    <cellStyle name="Comma 7 2 5 3" xfId="4515"/>
    <cellStyle name="Comma 7 2 5 3 2" xfId="8750"/>
    <cellStyle name="Comma 7 2 5 3 3" xfId="8751"/>
    <cellStyle name="Comma 7 2 5 3 4" xfId="8752"/>
    <cellStyle name="Comma 7 2 5 4" xfId="8753"/>
    <cellStyle name="Comma 7 2 5 4 2" xfId="8754"/>
    <cellStyle name="Comma 7 2 5 4 3" xfId="8755"/>
    <cellStyle name="Comma 7 2 5 4 4" xfId="8756"/>
    <cellStyle name="Comma 7 2 5 5" xfId="8757"/>
    <cellStyle name="Comma 7 2 5 5 2" xfId="8758"/>
    <cellStyle name="Comma 7 2 5 5 3" xfId="8759"/>
    <cellStyle name="Comma 7 2 5 5 4" xfId="8760"/>
    <cellStyle name="Comma 7 2 5 6" xfId="15029"/>
    <cellStyle name="Comma 7 2 6" xfId="1319"/>
    <cellStyle name="Comma 7 2 6 2" xfId="4517"/>
    <cellStyle name="Comma 7 2 6 2 2" xfId="8761"/>
    <cellStyle name="Comma 7 2 6 2 3" xfId="8762"/>
    <cellStyle name="Comma 7 2 6 2 4" xfId="8763"/>
    <cellStyle name="Comma 7 2 6 3" xfId="15030"/>
    <cellStyle name="Comma 7 2 7" xfId="3923"/>
    <cellStyle name="Comma 7 2 8" xfId="8764"/>
    <cellStyle name="Comma 7 2 8 2" xfId="8765"/>
    <cellStyle name="Comma 7 2 8 3" xfId="8766"/>
    <cellStyle name="Comma 7 2 8 4" xfId="8767"/>
    <cellStyle name="Comma 7 2 9" xfId="8768"/>
    <cellStyle name="Comma 7 2 9 2" xfId="8769"/>
    <cellStyle name="Comma 7 2 9 3" xfId="8770"/>
    <cellStyle name="Comma 7 2 9 4" xfId="8771"/>
    <cellStyle name="Comma 7 3" xfId="1320"/>
    <cellStyle name="Comma 7 3 10" xfId="15031"/>
    <cellStyle name="Comma 7 3 2" xfId="1321"/>
    <cellStyle name="Comma 7 3 2 2" xfId="1322"/>
    <cellStyle name="Comma 7 3 2 2 2" xfId="1323"/>
    <cellStyle name="Comma 7 3 2 2 2 2" xfId="4521"/>
    <cellStyle name="Comma 7 3 2 2 2 2 2" xfId="8772"/>
    <cellStyle name="Comma 7 3 2 2 2 2 3" xfId="8773"/>
    <cellStyle name="Comma 7 3 2 2 2 2 4" xfId="8774"/>
    <cellStyle name="Comma 7 3 2 2 2 3" xfId="15032"/>
    <cellStyle name="Comma 7 3 2 2 3" xfId="4520"/>
    <cellStyle name="Comma 7 3 2 2 3 2" xfId="8775"/>
    <cellStyle name="Comma 7 3 2 2 3 3" xfId="8776"/>
    <cellStyle name="Comma 7 3 2 2 3 4" xfId="8777"/>
    <cellStyle name="Comma 7 3 2 2 4" xfId="8778"/>
    <cellStyle name="Comma 7 3 2 2 4 2" xfId="8779"/>
    <cellStyle name="Comma 7 3 2 2 4 3" xfId="8780"/>
    <cellStyle name="Comma 7 3 2 2 4 4" xfId="8781"/>
    <cellStyle name="Comma 7 3 2 2 5" xfId="8782"/>
    <cellStyle name="Comma 7 3 2 2 5 2" xfId="8783"/>
    <cellStyle name="Comma 7 3 2 2 5 3" xfId="8784"/>
    <cellStyle name="Comma 7 3 2 2 5 4" xfId="8785"/>
    <cellStyle name="Comma 7 3 2 2 6" xfId="15033"/>
    <cellStyle name="Comma 7 3 2 3" xfId="1324"/>
    <cellStyle name="Comma 7 3 2 3 2" xfId="1325"/>
    <cellStyle name="Comma 7 3 2 3 2 2" xfId="4523"/>
    <cellStyle name="Comma 7 3 2 3 2 2 2" xfId="8786"/>
    <cellStyle name="Comma 7 3 2 3 2 2 3" xfId="8787"/>
    <cellStyle name="Comma 7 3 2 3 2 2 4" xfId="8788"/>
    <cellStyle name="Comma 7 3 2 3 2 3" xfId="15034"/>
    <cellStyle name="Comma 7 3 2 3 3" xfId="4522"/>
    <cellStyle name="Comma 7 3 2 3 3 2" xfId="8789"/>
    <cellStyle name="Comma 7 3 2 3 3 3" xfId="8790"/>
    <cellStyle name="Comma 7 3 2 3 3 4" xfId="8791"/>
    <cellStyle name="Comma 7 3 2 3 4" xfId="8792"/>
    <cellStyle name="Comma 7 3 2 3 4 2" xfId="8793"/>
    <cellStyle name="Comma 7 3 2 3 4 3" xfId="8794"/>
    <cellStyle name="Comma 7 3 2 3 4 4" xfId="8795"/>
    <cellStyle name="Comma 7 3 2 3 5" xfId="8796"/>
    <cellStyle name="Comma 7 3 2 3 5 2" xfId="8797"/>
    <cellStyle name="Comma 7 3 2 3 5 3" xfId="8798"/>
    <cellStyle name="Comma 7 3 2 3 5 4" xfId="8799"/>
    <cellStyle name="Comma 7 3 2 3 6" xfId="15035"/>
    <cellStyle name="Comma 7 3 2 4" xfId="1326"/>
    <cellStyle name="Comma 7 3 2 4 2" xfId="1327"/>
    <cellStyle name="Comma 7 3 2 4 2 2" xfId="4525"/>
    <cellStyle name="Comma 7 3 2 4 2 2 2" xfId="8800"/>
    <cellStyle name="Comma 7 3 2 4 2 2 3" xfId="8801"/>
    <cellStyle name="Comma 7 3 2 4 2 2 4" xfId="8802"/>
    <cellStyle name="Comma 7 3 2 4 2 3" xfId="15036"/>
    <cellStyle name="Comma 7 3 2 4 3" xfId="4524"/>
    <cellStyle name="Comma 7 3 2 4 3 2" xfId="8803"/>
    <cellStyle name="Comma 7 3 2 4 3 3" xfId="8804"/>
    <cellStyle name="Comma 7 3 2 4 3 4" xfId="8805"/>
    <cellStyle name="Comma 7 3 2 4 4" xfId="8806"/>
    <cellStyle name="Comma 7 3 2 4 4 2" xfId="8807"/>
    <cellStyle name="Comma 7 3 2 4 4 3" xfId="8808"/>
    <cellStyle name="Comma 7 3 2 4 4 4" xfId="8809"/>
    <cellStyle name="Comma 7 3 2 4 5" xfId="8810"/>
    <cellStyle name="Comma 7 3 2 4 5 2" xfId="8811"/>
    <cellStyle name="Comma 7 3 2 4 5 3" xfId="8812"/>
    <cellStyle name="Comma 7 3 2 4 5 4" xfId="8813"/>
    <cellStyle name="Comma 7 3 2 4 6" xfId="15037"/>
    <cellStyle name="Comma 7 3 2 5" xfId="1328"/>
    <cellStyle name="Comma 7 3 2 5 2" xfId="4526"/>
    <cellStyle name="Comma 7 3 2 5 2 2" xfId="8814"/>
    <cellStyle name="Comma 7 3 2 5 2 3" xfId="8815"/>
    <cellStyle name="Comma 7 3 2 5 2 4" xfId="8816"/>
    <cellStyle name="Comma 7 3 2 5 3" xfId="15038"/>
    <cellStyle name="Comma 7 3 2 6" xfId="4519"/>
    <cellStyle name="Comma 7 3 2 6 2" xfId="8817"/>
    <cellStyle name="Comma 7 3 2 6 3" xfId="8818"/>
    <cellStyle name="Comma 7 3 2 6 4" xfId="8819"/>
    <cellStyle name="Comma 7 3 2 7" xfId="8820"/>
    <cellStyle name="Comma 7 3 2 7 2" xfId="8821"/>
    <cellStyle name="Comma 7 3 2 7 3" xfId="8822"/>
    <cellStyle name="Comma 7 3 2 7 4" xfId="8823"/>
    <cellStyle name="Comma 7 3 2 8" xfId="8824"/>
    <cellStyle name="Comma 7 3 2 8 2" xfId="8825"/>
    <cellStyle name="Comma 7 3 2 8 3" xfId="8826"/>
    <cellStyle name="Comma 7 3 2 8 4" xfId="8827"/>
    <cellStyle name="Comma 7 3 2 9" xfId="15039"/>
    <cellStyle name="Comma 7 3 3" xfId="1329"/>
    <cellStyle name="Comma 7 3 3 2" xfId="1330"/>
    <cellStyle name="Comma 7 3 3 2 2" xfId="4528"/>
    <cellStyle name="Comma 7 3 3 2 2 2" xfId="8828"/>
    <cellStyle name="Comma 7 3 3 2 2 3" xfId="8829"/>
    <cellStyle name="Comma 7 3 3 2 2 4" xfId="8830"/>
    <cellStyle name="Comma 7 3 3 2 3" xfId="15040"/>
    <cellStyle name="Comma 7 3 3 3" xfId="4527"/>
    <cellStyle name="Comma 7 3 3 3 2" xfId="8831"/>
    <cellStyle name="Comma 7 3 3 3 3" xfId="8832"/>
    <cellStyle name="Comma 7 3 3 3 4" xfId="8833"/>
    <cellStyle name="Comma 7 3 3 4" xfId="8834"/>
    <cellStyle name="Comma 7 3 3 4 2" xfId="8835"/>
    <cellStyle name="Comma 7 3 3 4 3" xfId="8836"/>
    <cellStyle name="Comma 7 3 3 4 4" xfId="8837"/>
    <cellStyle name="Comma 7 3 3 5" xfId="8838"/>
    <cellStyle name="Comma 7 3 3 5 2" xfId="8839"/>
    <cellStyle name="Comma 7 3 3 5 3" xfId="8840"/>
    <cellStyle name="Comma 7 3 3 5 4" xfId="8841"/>
    <cellStyle name="Comma 7 3 3 6" xfId="15041"/>
    <cellStyle name="Comma 7 3 4" xfId="1331"/>
    <cellStyle name="Comma 7 3 4 2" xfId="1332"/>
    <cellStyle name="Comma 7 3 4 2 2" xfId="4530"/>
    <cellStyle name="Comma 7 3 4 2 2 2" xfId="8842"/>
    <cellStyle name="Comma 7 3 4 2 2 3" xfId="8843"/>
    <cellStyle name="Comma 7 3 4 2 2 4" xfId="8844"/>
    <cellStyle name="Comma 7 3 4 2 3" xfId="15042"/>
    <cellStyle name="Comma 7 3 4 3" xfId="4529"/>
    <cellStyle name="Comma 7 3 4 3 2" xfId="8845"/>
    <cellStyle name="Comma 7 3 4 3 3" xfId="8846"/>
    <cellStyle name="Comma 7 3 4 3 4" xfId="8847"/>
    <cellStyle name="Comma 7 3 4 4" xfId="8848"/>
    <cellStyle name="Comma 7 3 4 4 2" xfId="8849"/>
    <cellStyle name="Comma 7 3 4 4 3" xfId="8850"/>
    <cellStyle name="Comma 7 3 4 4 4" xfId="8851"/>
    <cellStyle name="Comma 7 3 4 5" xfId="8852"/>
    <cellStyle name="Comma 7 3 4 5 2" xfId="8853"/>
    <cellStyle name="Comma 7 3 4 5 3" xfId="8854"/>
    <cellStyle name="Comma 7 3 4 5 4" xfId="8855"/>
    <cellStyle name="Comma 7 3 4 6" xfId="15043"/>
    <cellStyle name="Comma 7 3 5" xfId="1333"/>
    <cellStyle name="Comma 7 3 5 2" xfId="1334"/>
    <cellStyle name="Comma 7 3 5 2 2" xfId="4532"/>
    <cellStyle name="Comma 7 3 5 2 2 2" xfId="8856"/>
    <cellStyle name="Comma 7 3 5 2 2 3" xfId="8857"/>
    <cellStyle name="Comma 7 3 5 2 2 4" xfId="8858"/>
    <cellStyle name="Comma 7 3 5 2 3" xfId="15044"/>
    <cellStyle name="Comma 7 3 5 3" xfId="4531"/>
    <cellStyle name="Comma 7 3 5 3 2" xfId="8859"/>
    <cellStyle name="Comma 7 3 5 3 3" xfId="8860"/>
    <cellStyle name="Comma 7 3 5 3 4" xfId="8861"/>
    <cellStyle name="Comma 7 3 5 4" xfId="8862"/>
    <cellStyle name="Comma 7 3 5 4 2" xfId="8863"/>
    <cellStyle name="Comma 7 3 5 4 3" xfId="8864"/>
    <cellStyle name="Comma 7 3 5 4 4" xfId="8865"/>
    <cellStyle name="Comma 7 3 5 5" xfId="8866"/>
    <cellStyle name="Comma 7 3 5 5 2" xfId="8867"/>
    <cellStyle name="Comma 7 3 5 5 3" xfId="8868"/>
    <cellStyle name="Comma 7 3 5 5 4" xfId="8869"/>
    <cellStyle name="Comma 7 3 5 6" xfId="15045"/>
    <cellStyle name="Comma 7 3 6" xfId="1335"/>
    <cellStyle name="Comma 7 3 6 2" xfId="4533"/>
    <cellStyle name="Comma 7 3 6 2 2" xfId="8870"/>
    <cellStyle name="Comma 7 3 6 2 3" xfId="8871"/>
    <cellStyle name="Comma 7 3 6 2 4" xfId="8872"/>
    <cellStyle name="Comma 7 3 6 3" xfId="15046"/>
    <cellStyle name="Comma 7 3 7" xfId="4518"/>
    <cellStyle name="Comma 7 3 7 2" xfId="8873"/>
    <cellStyle name="Comma 7 3 7 3" xfId="8874"/>
    <cellStyle name="Comma 7 3 7 4" xfId="8875"/>
    <cellStyle name="Comma 7 3 8" xfId="8876"/>
    <cellStyle name="Comma 7 3 8 2" xfId="8877"/>
    <cellStyle name="Comma 7 3 8 3" xfId="8878"/>
    <cellStyle name="Comma 7 3 8 4" xfId="8879"/>
    <cellStyle name="Comma 7 3 9" xfId="8880"/>
    <cellStyle name="Comma 7 3 9 2" xfId="8881"/>
    <cellStyle name="Comma 7 3 9 3" xfId="8882"/>
    <cellStyle name="Comma 7 3 9 4" xfId="8883"/>
    <cellStyle name="Comma 7 4" xfId="1336"/>
    <cellStyle name="Comma 7 4 2" xfId="1337"/>
    <cellStyle name="Comma 7 4 2 2" xfId="1338"/>
    <cellStyle name="Comma 7 4 2 2 2" xfId="4536"/>
    <cellStyle name="Comma 7 4 2 2 2 2" xfId="8884"/>
    <cellStyle name="Comma 7 4 2 2 2 3" xfId="8885"/>
    <cellStyle name="Comma 7 4 2 2 2 4" xfId="8886"/>
    <cellStyle name="Comma 7 4 2 2 3" xfId="15047"/>
    <cellStyle name="Comma 7 4 2 3" xfId="4535"/>
    <cellStyle name="Comma 7 4 2 3 2" xfId="8887"/>
    <cellStyle name="Comma 7 4 2 3 3" xfId="8888"/>
    <cellStyle name="Comma 7 4 2 3 4" xfId="8889"/>
    <cellStyle name="Comma 7 4 2 4" xfId="8890"/>
    <cellStyle name="Comma 7 4 2 4 2" xfId="8891"/>
    <cellStyle name="Comma 7 4 2 4 3" xfId="8892"/>
    <cellStyle name="Comma 7 4 2 4 4" xfId="8893"/>
    <cellStyle name="Comma 7 4 2 5" xfId="8894"/>
    <cellStyle name="Comma 7 4 2 5 2" xfId="8895"/>
    <cellStyle name="Comma 7 4 2 5 3" xfId="8896"/>
    <cellStyle name="Comma 7 4 2 5 4" xfId="8897"/>
    <cellStyle name="Comma 7 4 2 6" xfId="15048"/>
    <cellStyle name="Comma 7 4 3" xfId="1339"/>
    <cellStyle name="Comma 7 4 3 2" xfId="1340"/>
    <cellStyle name="Comma 7 4 3 2 2" xfId="4538"/>
    <cellStyle name="Comma 7 4 3 2 2 2" xfId="8898"/>
    <cellStyle name="Comma 7 4 3 2 2 3" xfId="8899"/>
    <cellStyle name="Comma 7 4 3 2 2 4" xfId="8900"/>
    <cellStyle name="Comma 7 4 3 2 3" xfId="15049"/>
    <cellStyle name="Comma 7 4 3 3" xfId="4537"/>
    <cellStyle name="Comma 7 4 3 3 2" xfId="8901"/>
    <cellStyle name="Comma 7 4 3 3 3" xfId="8902"/>
    <cellStyle name="Comma 7 4 3 3 4" xfId="8903"/>
    <cellStyle name="Comma 7 4 3 4" xfId="8904"/>
    <cellStyle name="Comma 7 4 3 4 2" xfId="8905"/>
    <cellStyle name="Comma 7 4 3 4 3" xfId="8906"/>
    <cellStyle name="Comma 7 4 3 4 4" xfId="8907"/>
    <cellStyle name="Comma 7 4 3 5" xfId="8908"/>
    <cellStyle name="Comma 7 4 3 5 2" xfId="8909"/>
    <cellStyle name="Comma 7 4 3 5 3" xfId="8910"/>
    <cellStyle name="Comma 7 4 3 5 4" xfId="8911"/>
    <cellStyle name="Comma 7 4 3 6" xfId="15050"/>
    <cellStyle name="Comma 7 4 4" xfId="1341"/>
    <cellStyle name="Comma 7 4 4 2" xfId="1342"/>
    <cellStyle name="Comma 7 4 4 2 2" xfId="4540"/>
    <cellStyle name="Comma 7 4 4 2 2 2" xfId="8912"/>
    <cellStyle name="Comma 7 4 4 2 2 3" xfId="8913"/>
    <cellStyle name="Comma 7 4 4 2 2 4" xfId="8914"/>
    <cellStyle name="Comma 7 4 4 2 3" xfId="15051"/>
    <cellStyle name="Comma 7 4 4 3" xfId="4539"/>
    <cellStyle name="Comma 7 4 4 3 2" xfId="8915"/>
    <cellStyle name="Comma 7 4 4 3 3" xfId="8916"/>
    <cellStyle name="Comma 7 4 4 3 4" xfId="8917"/>
    <cellStyle name="Comma 7 4 4 4" xfId="8918"/>
    <cellStyle name="Comma 7 4 4 4 2" xfId="8919"/>
    <cellStyle name="Comma 7 4 4 4 3" xfId="8920"/>
    <cellStyle name="Comma 7 4 4 4 4" xfId="8921"/>
    <cellStyle name="Comma 7 4 4 5" xfId="8922"/>
    <cellStyle name="Comma 7 4 4 5 2" xfId="8923"/>
    <cellStyle name="Comma 7 4 4 5 3" xfId="8924"/>
    <cellStyle name="Comma 7 4 4 5 4" xfId="8925"/>
    <cellStyle name="Comma 7 4 4 6" xfId="15052"/>
    <cellStyle name="Comma 7 4 5" xfId="1343"/>
    <cellStyle name="Comma 7 4 5 2" xfId="4541"/>
    <cellStyle name="Comma 7 4 5 2 2" xfId="8926"/>
    <cellStyle name="Comma 7 4 5 2 3" xfId="8927"/>
    <cellStyle name="Comma 7 4 5 2 4" xfId="8928"/>
    <cellStyle name="Comma 7 4 5 3" xfId="15053"/>
    <cellStyle name="Comma 7 4 6" xfId="4534"/>
    <cellStyle name="Comma 7 4 6 2" xfId="8929"/>
    <cellStyle name="Comma 7 4 6 3" xfId="8930"/>
    <cellStyle name="Comma 7 4 6 4" xfId="8931"/>
    <cellStyle name="Comma 7 4 7" xfId="8932"/>
    <cellStyle name="Comma 7 4 7 2" xfId="8933"/>
    <cellStyle name="Comma 7 4 7 3" xfId="8934"/>
    <cellStyle name="Comma 7 4 7 4" xfId="8935"/>
    <cellStyle name="Comma 7 4 8" xfId="8936"/>
    <cellStyle name="Comma 7 4 8 2" xfId="8937"/>
    <cellStyle name="Comma 7 4 8 3" xfId="8938"/>
    <cellStyle name="Comma 7 4 8 4" xfId="8939"/>
    <cellStyle name="Comma 7 4 9" xfId="15054"/>
    <cellStyle name="Comma 7 5" xfId="1344"/>
    <cellStyle name="Comma 7 5 2" xfId="1345"/>
    <cellStyle name="Comma 7 5 2 2" xfId="1346"/>
    <cellStyle name="Comma 7 5 2 2 2" xfId="4544"/>
    <cellStyle name="Comma 7 5 2 2 2 2" xfId="8940"/>
    <cellStyle name="Comma 7 5 2 2 2 3" xfId="8941"/>
    <cellStyle name="Comma 7 5 2 2 2 4" xfId="8942"/>
    <cellStyle name="Comma 7 5 2 2 3" xfId="15055"/>
    <cellStyle name="Comma 7 5 2 3" xfId="4543"/>
    <cellStyle name="Comma 7 5 2 3 2" xfId="8943"/>
    <cellStyle name="Comma 7 5 2 3 3" xfId="8944"/>
    <cellStyle name="Comma 7 5 2 3 4" xfId="8945"/>
    <cellStyle name="Comma 7 5 2 4" xfId="8946"/>
    <cellStyle name="Comma 7 5 2 4 2" xfId="8947"/>
    <cellStyle name="Comma 7 5 2 4 3" xfId="8948"/>
    <cellStyle name="Comma 7 5 2 4 4" xfId="8949"/>
    <cellStyle name="Comma 7 5 2 5" xfId="8950"/>
    <cellStyle name="Comma 7 5 2 5 2" xfId="8951"/>
    <cellStyle name="Comma 7 5 2 5 3" xfId="8952"/>
    <cellStyle name="Comma 7 5 2 5 4" xfId="8953"/>
    <cellStyle name="Comma 7 5 2 6" xfId="15056"/>
    <cellStyle name="Comma 7 5 3" xfId="1347"/>
    <cellStyle name="Comma 7 5 3 2" xfId="1348"/>
    <cellStyle name="Comma 7 5 3 2 2" xfId="4546"/>
    <cellStyle name="Comma 7 5 3 2 2 2" xfId="8954"/>
    <cellStyle name="Comma 7 5 3 2 2 3" xfId="8955"/>
    <cellStyle name="Comma 7 5 3 2 2 4" xfId="8956"/>
    <cellStyle name="Comma 7 5 3 2 3" xfId="15057"/>
    <cellStyle name="Comma 7 5 3 3" xfId="4545"/>
    <cellStyle name="Comma 7 5 3 3 2" xfId="8957"/>
    <cellStyle name="Comma 7 5 3 3 3" xfId="8958"/>
    <cellStyle name="Comma 7 5 3 3 4" xfId="8959"/>
    <cellStyle name="Comma 7 5 3 4" xfId="8960"/>
    <cellStyle name="Comma 7 5 3 4 2" xfId="8961"/>
    <cellStyle name="Comma 7 5 3 4 3" xfId="8962"/>
    <cellStyle name="Comma 7 5 3 4 4" xfId="8963"/>
    <cellStyle name="Comma 7 5 3 5" xfId="8964"/>
    <cellStyle name="Comma 7 5 3 5 2" xfId="8965"/>
    <cellStyle name="Comma 7 5 3 5 3" xfId="8966"/>
    <cellStyle name="Comma 7 5 3 5 4" xfId="8967"/>
    <cellStyle name="Comma 7 5 3 6" xfId="15058"/>
    <cellStyle name="Comma 7 5 4" xfId="1349"/>
    <cellStyle name="Comma 7 5 4 2" xfId="1350"/>
    <cellStyle name="Comma 7 5 4 2 2" xfId="4548"/>
    <cellStyle name="Comma 7 5 4 2 2 2" xfId="8968"/>
    <cellStyle name="Comma 7 5 4 2 2 3" xfId="8969"/>
    <cellStyle name="Comma 7 5 4 2 2 4" xfId="8970"/>
    <cellStyle name="Comma 7 5 4 2 3" xfId="15059"/>
    <cellStyle name="Comma 7 5 4 3" xfId="4547"/>
    <cellStyle name="Comma 7 5 4 3 2" xfId="8971"/>
    <cellStyle name="Comma 7 5 4 3 3" xfId="8972"/>
    <cellStyle name="Comma 7 5 4 3 4" xfId="8973"/>
    <cellStyle name="Comma 7 5 4 4" xfId="8974"/>
    <cellStyle name="Comma 7 5 4 4 2" xfId="8975"/>
    <cellStyle name="Comma 7 5 4 4 3" xfId="8976"/>
    <cellStyle name="Comma 7 5 4 4 4" xfId="8977"/>
    <cellStyle name="Comma 7 5 4 5" xfId="8978"/>
    <cellStyle name="Comma 7 5 4 5 2" xfId="8979"/>
    <cellStyle name="Comma 7 5 4 5 3" xfId="8980"/>
    <cellStyle name="Comma 7 5 4 5 4" xfId="8981"/>
    <cellStyle name="Comma 7 5 4 6" xfId="15060"/>
    <cellStyle name="Comma 7 5 5" xfId="1351"/>
    <cellStyle name="Comma 7 5 5 2" xfId="4549"/>
    <cellStyle name="Comma 7 5 5 2 2" xfId="8982"/>
    <cellStyle name="Comma 7 5 5 2 3" xfId="8983"/>
    <cellStyle name="Comma 7 5 5 2 4" xfId="8984"/>
    <cellStyle name="Comma 7 5 5 3" xfId="15061"/>
    <cellStyle name="Comma 7 5 6" xfId="4542"/>
    <cellStyle name="Comma 7 5 6 2" xfId="8985"/>
    <cellStyle name="Comma 7 5 6 3" xfId="8986"/>
    <cellStyle name="Comma 7 5 6 4" xfId="8987"/>
    <cellStyle name="Comma 7 5 7" xfId="8988"/>
    <cellStyle name="Comma 7 5 7 2" xfId="8989"/>
    <cellStyle name="Comma 7 5 7 3" xfId="8990"/>
    <cellStyle name="Comma 7 5 7 4" xfId="8991"/>
    <cellStyle name="Comma 7 5 8" xfId="8992"/>
    <cellStyle name="Comma 7 5 8 2" xfId="8993"/>
    <cellStyle name="Comma 7 5 8 3" xfId="8994"/>
    <cellStyle name="Comma 7 5 8 4" xfId="8995"/>
    <cellStyle name="Comma 7 5 9" xfId="15062"/>
    <cellStyle name="Comma 7 6" xfId="3922"/>
    <cellStyle name="Comma 7 7" xfId="8996"/>
    <cellStyle name="Comma 7 8" xfId="8997"/>
    <cellStyle name="Comma 7 9" xfId="8998"/>
    <cellStyle name="Comma 8" xfId="158"/>
    <cellStyle name="Comma 8 2" xfId="1352"/>
    <cellStyle name="Comma 8 2 10" xfId="15063"/>
    <cellStyle name="Comma 8 2 2" xfId="1353"/>
    <cellStyle name="Comma 8 2 2 2" xfId="1354"/>
    <cellStyle name="Comma 8 2 2 2 2" xfId="1355"/>
    <cellStyle name="Comma 8 2 2 2 2 2" xfId="4551"/>
    <cellStyle name="Comma 8 2 2 2 2 2 2" xfId="8999"/>
    <cellStyle name="Comma 8 2 2 2 2 2 3" xfId="9000"/>
    <cellStyle name="Comma 8 2 2 2 2 2 4" xfId="9001"/>
    <cellStyle name="Comma 8 2 2 2 2 3" xfId="15064"/>
    <cellStyle name="Comma 8 2 2 2 3" xfId="4550"/>
    <cellStyle name="Comma 8 2 2 2 3 2" xfId="9002"/>
    <cellStyle name="Comma 8 2 2 2 3 3" xfId="9003"/>
    <cellStyle name="Comma 8 2 2 2 3 4" xfId="9004"/>
    <cellStyle name="Comma 8 2 2 2 4" xfId="9005"/>
    <cellStyle name="Comma 8 2 2 2 4 2" xfId="9006"/>
    <cellStyle name="Comma 8 2 2 2 4 3" xfId="9007"/>
    <cellStyle name="Comma 8 2 2 2 4 4" xfId="9008"/>
    <cellStyle name="Comma 8 2 2 2 5" xfId="9009"/>
    <cellStyle name="Comma 8 2 2 2 5 2" xfId="9010"/>
    <cellStyle name="Comma 8 2 2 2 5 3" xfId="9011"/>
    <cellStyle name="Comma 8 2 2 2 5 4" xfId="9012"/>
    <cellStyle name="Comma 8 2 2 2 6" xfId="15065"/>
    <cellStyle name="Comma 8 2 2 3" xfId="1356"/>
    <cellStyle name="Comma 8 2 2 3 2" xfId="1357"/>
    <cellStyle name="Comma 8 2 2 3 2 2" xfId="4553"/>
    <cellStyle name="Comma 8 2 2 3 2 2 2" xfId="9013"/>
    <cellStyle name="Comma 8 2 2 3 2 2 3" xfId="9014"/>
    <cellStyle name="Comma 8 2 2 3 2 2 4" xfId="9015"/>
    <cellStyle name="Comma 8 2 2 3 2 3" xfId="15066"/>
    <cellStyle name="Comma 8 2 2 3 3" xfId="4552"/>
    <cellStyle name="Comma 8 2 2 3 3 2" xfId="9016"/>
    <cellStyle name="Comma 8 2 2 3 3 3" xfId="9017"/>
    <cellStyle name="Comma 8 2 2 3 3 4" xfId="9018"/>
    <cellStyle name="Comma 8 2 2 3 4" xfId="9019"/>
    <cellStyle name="Comma 8 2 2 3 4 2" xfId="9020"/>
    <cellStyle name="Comma 8 2 2 3 4 3" xfId="9021"/>
    <cellStyle name="Comma 8 2 2 3 4 4" xfId="9022"/>
    <cellStyle name="Comma 8 2 2 3 5" xfId="9023"/>
    <cellStyle name="Comma 8 2 2 3 5 2" xfId="9024"/>
    <cellStyle name="Comma 8 2 2 3 5 3" xfId="9025"/>
    <cellStyle name="Comma 8 2 2 3 5 4" xfId="9026"/>
    <cellStyle name="Comma 8 2 2 3 6" xfId="15067"/>
    <cellStyle name="Comma 8 2 2 4" xfId="1358"/>
    <cellStyle name="Comma 8 2 2 4 2" xfId="1359"/>
    <cellStyle name="Comma 8 2 2 4 2 2" xfId="4555"/>
    <cellStyle name="Comma 8 2 2 4 2 2 2" xfId="9027"/>
    <cellStyle name="Comma 8 2 2 4 2 2 3" xfId="9028"/>
    <cellStyle name="Comma 8 2 2 4 2 2 4" xfId="9029"/>
    <cellStyle name="Comma 8 2 2 4 2 3" xfId="15068"/>
    <cellStyle name="Comma 8 2 2 4 3" xfId="4554"/>
    <cellStyle name="Comma 8 2 2 4 3 2" xfId="9030"/>
    <cellStyle name="Comma 8 2 2 4 3 3" xfId="9031"/>
    <cellStyle name="Comma 8 2 2 4 3 4" xfId="9032"/>
    <cellStyle name="Comma 8 2 2 4 4" xfId="9033"/>
    <cellStyle name="Comma 8 2 2 4 4 2" xfId="9034"/>
    <cellStyle name="Comma 8 2 2 4 4 3" xfId="9035"/>
    <cellStyle name="Comma 8 2 2 4 4 4" xfId="9036"/>
    <cellStyle name="Comma 8 2 2 4 5" xfId="9037"/>
    <cellStyle name="Comma 8 2 2 4 5 2" xfId="9038"/>
    <cellStyle name="Comma 8 2 2 4 5 3" xfId="9039"/>
    <cellStyle name="Comma 8 2 2 4 5 4" xfId="9040"/>
    <cellStyle name="Comma 8 2 2 4 6" xfId="15069"/>
    <cellStyle name="Comma 8 2 2 5" xfId="1360"/>
    <cellStyle name="Comma 8 2 2 5 2" xfId="4556"/>
    <cellStyle name="Comma 8 2 2 5 2 2" xfId="9041"/>
    <cellStyle name="Comma 8 2 2 5 2 3" xfId="9042"/>
    <cellStyle name="Comma 8 2 2 5 2 4" xfId="9043"/>
    <cellStyle name="Comma 8 2 2 5 3" xfId="15070"/>
    <cellStyle name="Comma 8 2 2 6" xfId="3926"/>
    <cellStyle name="Comma 8 2 2 6 2" xfId="9044"/>
    <cellStyle name="Comma 8 2 2 6 3" xfId="9045"/>
    <cellStyle name="Comma 8 2 2 6 4" xfId="9046"/>
    <cellStyle name="Comma 8 2 2 7" xfId="9047"/>
    <cellStyle name="Comma 8 2 2 7 2" xfId="9048"/>
    <cellStyle name="Comma 8 2 2 7 3" xfId="9049"/>
    <cellStyle name="Comma 8 2 2 7 4" xfId="9050"/>
    <cellStyle name="Comma 8 2 2 8" xfId="9051"/>
    <cellStyle name="Comma 8 2 2 8 2" xfId="9052"/>
    <cellStyle name="Comma 8 2 2 8 3" xfId="9053"/>
    <cellStyle name="Comma 8 2 2 8 4" xfId="9054"/>
    <cellStyle name="Comma 8 2 2 9" xfId="15071"/>
    <cellStyle name="Comma 8 2 3" xfId="1361"/>
    <cellStyle name="Comma 8 2 3 2" xfId="1362"/>
    <cellStyle name="Comma 8 2 3 2 2" xfId="4558"/>
    <cellStyle name="Comma 8 2 3 2 2 2" xfId="9055"/>
    <cellStyle name="Comma 8 2 3 2 2 3" xfId="9056"/>
    <cellStyle name="Comma 8 2 3 2 2 4" xfId="9057"/>
    <cellStyle name="Comma 8 2 3 2 3" xfId="15072"/>
    <cellStyle name="Comma 8 2 3 3" xfId="4557"/>
    <cellStyle name="Comma 8 2 3 3 2" xfId="9058"/>
    <cellStyle name="Comma 8 2 3 3 3" xfId="9059"/>
    <cellStyle name="Comma 8 2 3 3 4" xfId="9060"/>
    <cellStyle name="Comma 8 2 3 4" xfId="9061"/>
    <cellStyle name="Comma 8 2 3 4 2" xfId="9062"/>
    <cellStyle name="Comma 8 2 3 4 3" xfId="9063"/>
    <cellStyle name="Comma 8 2 3 4 4" xfId="9064"/>
    <cellStyle name="Comma 8 2 3 5" xfId="9065"/>
    <cellStyle name="Comma 8 2 3 5 2" xfId="9066"/>
    <cellStyle name="Comma 8 2 3 5 3" xfId="9067"/>
    <cellStyle name="Comma 8 2 3 5 4" xfId="9068"/>
    <cellStyle name="Comma 8 2 3 6" xfId="15073"/>
    <cellStyle name="Comma 8 2 4" xfId="1363"/>
    <cellStyle name="Comma 8 2 4 2" xfId="1364"/>
    <cellStyle name="Comma 8 2 4 2 2" xfId="4560"/>
    <cellStyle name="Comma 8 2 4 2 2 2" xfId="9069"/>
    <cellStyle name="Comma 8 2 4 2 2 3" xfId="9070"/>
    <cellStyle name="Comma 8 2 4 2 2 4" xfId="9071"/>
    <cellStyle name="Comma 8 2 4 2 3" xfId="15074"/>
    <cellStyle name="Comma 8 2 4 3" xfId="4559"/>
    <cellStyle name="Comma 8 2 4 3 2" xfId="9072"/>
    <cellStyle name="Comma 8 2 4 3 3" xfId="9073"/>
    <cellStyle name="Comma 8 2 4 3 4" xfId="9074"/>
    <cellStyle name="Comma 8 2 4 4" xfId="9075"/>
    <cellStyle name="Comma 8 2 4 4 2" xfId="9076"/>
    <cellStyle name="Comma 8 2 4 4 3" xfId="9077"/>
    <cellStyle name="Comma 8 2 4 4 4" xfId="9078"/>
    <cellStyle name="Comma 8 2 4 5" xfId="9079"/>
    <cellStyle name="Comma 8 2 4 5 2" xfId="9080"/>
    <cellStyle name="Comma 8 2 4 5 3" xfId="9081"/>
    <cellStyle name="Comma 8 2 4 5 4" xfId="9082"/>
    <cellStyle name="Comma 8 2 4 6" xfId="15075"/>
    <cellStyle name="Comma 8 2 5" xfId="1365"/>
    <cellStyle name="Comma 8 2 5 2" xfId="1366"/>
    <cellStyle name="Comma 8 2 5 2 2" xfId="4562"/>
    <cellStyle name="Comma 8 2 5 2 2 2" xfId="9083"/>
    <cellStyle name="Comma 8 2 5 2 2 3" xfId="9084"/>
    <cellStyle name="Comma 8 2 5 2 2 4" xfId="9085"/>
    <cellStyle name="Comma 8 2 5 2 3" xfId="15076"/>
    <cellStyle name="Comma 8 2 5 3" xfId="4561"/>
    <cellStyle name="Comma 8 2 5 3 2" xfId="9086"/>
    <cellStyle name="Comma 8 2 5 3 3" xfId="9087"/>
    <cellStyle name="Comma 8 2 5 3 4" xfId="9088"/>
    <cellStyle name="Comma 8 2 5 4" xfId="9089"/>
    <cellStyle name="Comma 8 2 5 4 2" xfId="9090"/>
    <cellStyle name="Comma 8 2 5 4 3" xfId="9091"/>
    <cellStyle name="Comma 8 2 5 4 4" xfId="9092"/>
    <cellStyle name="Comma 8 2 5 5" xfId="9093"/>
    <cellStyle name="Comma 8 2 5 5 2" xfId="9094"/>
    <cellStyle name="Comma 8 2 5 5 3" xfId="9095"/>
    <cellStyle name="Comma 8 2 5 5 4" xfId="9096"/>
    <cellStyle name="Comma 8 2 5 6" xfId="15077"/>
    <cellStyle name="Comma 8 2 6" xfId="1367"/>
    <cellStyle name="Comma 8 2 6 2" xfId="4563"/>
    <cellStyle name="Comma 8 2 6 2 2" xfId="9097"/>
    <cellStyle name="Comma 8 2 6 2 3" xfId="9098"/>
    <cellStyle name="Comma 8 2 6 2 4" xfId="9099"/>
    <cellStyle name="Comma 8 2 6 3" xfId="15078"/>
    <cellStyle name="Comma 8 2 7" xfId="3925"/>
    <cellStyle name="Comma 8 2 7 2" xfId="9100"/>
    <cellStyle name="Comma 8 2 7 3" xfId="9101"/>
    <cellStyle name="Comma 8 2 7 4" xfId="9102"/>
    <cellStyle name="Comma 8 2 8" xfId="9103"/>
    <cellStyle name="Comma 8 2 8 2" xfId="9104"/>
    <cellStyle name="Comma 8 2 8 3" xfId="9105"/>
    <cellStyle name="Comma 8 2 8 4" xfId="9106"/>
    <cellStyle name="Comma 8 2 9" xfId="9107"/>
    <cellStyle name="Comma 8 2 9 2" xfId="9108"/>
    <cellStyle name="Comma 8 2 9 3" xfId="9109"/>
    <cellStyle name="Comma 8 2 9 4" xfId="9110"/>
    <cellStyle name="Comma 8 3" xfId="1368"/>
    <cellStyle name="Comma 8 3 10" xfId="15079"/>
    <cellStyle name="Comma 8 3 2" xfId="1369"/>
    <cellStyle name="Comma 8 3 2 2" xfId="1370"/>
    <cellStyle name="Comma 8 3 2 2 2" xfId="1371"/>
    <cellStyle name="Comma 8 3 2 2 2 2" xfId="4566"/>
    <cellStyle name="Comma 8 3 2 2 2 2 2" xfId="9111"/>
    <cellStyle name="Comma 8 3 2 2 2 2 3" xfId="9112"/>
    <cellStyle name="Comma 8 3 2 2 2 2 4" xfId="9113"/>
    <cellStyle name="Comma 8 3 2 2 2 3" xfId="15080"/>
    <cellStyle name="Comma 8 3 2 2 3" xfId="4565"/>
    <cellStyle name="Comma 8 3 2 2 3 2" xfId="9114"/>
    <cellStyle name="Comma 8 3 2 2 3 3" xfId="9115"/>
    <cellStyle name="Comma 8 3 2 2 3 4" xfId="9116"/>
    <cellStyle name="Comma 8 3 2 2 4" xfId="9117"/>
    <cellStyle name="Comma 8 3 2 2 4 2" xfId="9118"/>
    <cellStyle name="Comma 8 3 2 2 4 3" xfId="9119"/>
    <cellStyle name="Comma 8 3 2 2 4 4" xfId="9120"/>
    <cellStyle name="Comma 8 3 2 2 5" xfId="9121"/>
    <cellStyle name="Comma 8 3 2 2 5 2" xfId="9122"/>
    <cellStyle name="Comma 8 3 2 2 5 3" xfId="9123"/>
    <cellStyle name="Comma 8 3 2 2 5 4" xfId="9124"/>
    <cellStyle name="Comma 8 3 2 2 6" xfId="15081"/>
    <cellStyle name="Comma 8 3 2 3" xfId="1372"/>
    <cellStyle name="Comma 8 3 2 3 2" xfId="1373"/>
    <cellStyle name="Comma 8 3 2 3 2 2" xfId="4568"/>
    <cellStyle name="Comma 8 3 2 3 2 2 2" xfId="9125"/>
    <cellStyle name="Comma 8 3 2 3 2 2 3" xfId="9126"/>
    <cellStyle name="Comma 8 3 2 3 2 2 4" xfId="9127"/>
    <cellStyle name="Comma 8 3 2 3 2 3" xfId="15082"/>
    <cellStyle name="Comma 8 3 2 3 3" xfId="4567"/>
    <cellStyle name="Comma 8 3 2 3 3 2" xfId="9128"/>
    <cellStyle name="Comma 8 3 2 3 3 3" xfId="9129"/>
    <cellStyle name="Comma 8 3 2 3 3 4" xfId="9130"/>
    <cellStyle name="Comma 8 3 2 3 4" xfId="9131"/>
    <cellStyle name="Comma 8 3 2 3 4 2" xfId="9132"/>
    <cellStyle name="Comma 8 3 2 3 4 3" xfId="9133"/>
    <cellStyle name="Comma 8 3 2 3 4 4" xfId="9134"/>
    <cellStyle name="Comma 8 3 2 3 5" xfId="9135"/>
    <cellStyle name="Comma 8 3 2 3 5 2" xfId="9136"/>
    <cellStyle name="Comma 8 3 2 3 5 3" xfId="9137"/>
    <cellStyle name="Comma 8 3 2 3 5 4" xfId="9138"/>
    <cellStyle name="Comma 8 3 2 3 6" xfId="15083"/>
    <cellStyle name="Comma 8 3 2 4" xfId="1374"/>
    <cellStyle name="Comma 8 3 2 4 2" xfId="1375"/>
    <cellStyle name="Comma 8 3 2 4 2 2" xfId="4570"/>
    <cellStyle name="Comma 8 3 2 4 2 2 2" xfId="9139"/>
    <cellStyle name="Comma 8 3 2 4 2 2 3" xfId="9140"/>
    <cellStyle name="Comma 8 3 2 4 2 2 4" xfId="9141"/>
    <cellStyle name="Comma 8 3 2 4 2 3" xfId="15084"/>
    <cellStyle name="Comma 8 3 2 4 3" xfId="4569"/>
    <cellStyle name="Comma 8 3 2 4 3 2" xfId="9142"/>
    <cellStyle name="Comma 8 3 2 4 3 3" xfId="9143"/>
    <cellStyle name="Comma 8 3 2 4 3 4" xfId="9144"/>
    <cellStyle name="Comma 8 3 2 4 4" xfId="9145"/>
    <cellStyle name="Comma 8 3 2 4 4 2" xfId="9146"/>
    <cellStyle name="Comma 8 3 2 4 4 3" xfId="9147"/>
    <cellStyle name="Comma 8 3 2 4 4 4" xfId="9148"/>
    <cellStyle name="Comma 8 3 2 4 5" xfId="9149"/>
    <cellStyle name="Comma 8 3 2 4 5 2" xfId="9150"/>
    <cellStyle name="Comma 8 3 2 4 5 3" xfId="9151"/>
    <cellStyle name="Comma 8 3 2 4 5 4" xfId="9152"/>
    <cellStyle name="Comma 8 3 2 4 6" xfId="15085"/>
    <cellStyle name="Comma 8 3 2 5" xfId="1376"/>
    <cellStyle name="Comma 8 3 2 5 2" xfId="4571"/>
    <cellStyle name="Comma 8 3 2 5 2 2" xfId="9153"/>
    <cellStyle name="Comma 8 3 2 5 2 3" xfId="9154"/>
    <cellStyle name="Comma 8 3 2 5 2 4" xfId="9155"/>
    <cellStyle name="Comma 8 3 2 5 3" xfId="15086"/>
    <cellStyle name="Comma 8 3 2 6" xfId="4564"/>
    <cellStyle name="Comma 8 3 2 6 2" xfId="9156"/>
    <cellStyle name="Comma 8 3 2 6 3" xfId="9157"/>
    <cellStyle name="Comma 8 3 2 6 4" xfId="9158"/>
    <cellStyle name="Comma 8 3 2 7" xfId="9159"/>
    <cellStyle name="Comma 8 3 2 7 2" xfId="9160"/>
    <cellStyle name="Comma 8 3 2 7 3" xfId="9161"/>
    <cellStyle name="Comma 8 3 2 7 4" xfId="9162"/>
    <cellStyle name="Comma 8 3 2 8" xfId="9163"/>
    <cellStyle name="Comma 8 3 2 8 2" xfId="9164"/>
    <cellStyle name="Comma 8 3 2 8 3" xfId="9165"/>
    <cellStyle name="Comma 8 3 2 8 4" xfId="9166"/>
    <cellStyle name="Comma 8 3 2 9" xfId="15087"/>
    <cellStyle name="Comma 8 3 3" xfId="1377"/>
    <cellStyle name="Comma 8 3 3 2" xfId="1378"/>
    <cellStyle name="Comma 8 3 3 2 2" xfId="4573"/>
    <cellStyle name="Comma 8 3 3 2 2 2" xfId="9167"/>
    <cellStyle name="Comma 8 3 3 2 2 3" xfId="9168"/>
    <cellStyle name="Comma 8 3 3 2 2 4" xfId="9169"/>
    <cellStyle name="Comma 8 3 3 2 3" xfId="15088"/>
    <cellStyle name="Comma 8 3 3 3" xfId="4572"/>
    <cellStyle name="Comma 8 3 3 3 2" xfId="9170"/>
    <cellStyle name="Comma 8 3 3 3 3" xfId="9171"/>
    <cellStyle name="Comma 8 3 3 3 4" xfId="9172"/>
    <cellStyle name="Comma 8 3 3 4" xfId="9173"/>
    <cellStyle name="Comma 8 3 3 4 2" xfId="9174"/>
    <cellStyle name="Comma 8 3 3 4 3" xfId="9175"/>
    <cellStyle name="Comma 8 3 3 4 4" xfId="9176"/>
    <cellStyle name="Comma 8 3 3 5" xfId="9177"/>
    <cellStyle name="Comma 8 3 3 5 2" xfId="9178"/>
    <cellStyle name="Comma 8 3 3 5 3" xfId="9179"/>
    <cellStyle name="Comma 8 3 3 5 4" xfId="9180"/>
    <cellStyle name="Comma 8 3 3 6" xfId="15089"/>
    <cellStyle name="Comma 8 3 4" xfId="1379"/>
    <cellStyle name="Comma 8 3 4 2" xfId="1380"/>
    <cellStyle name="Comma 8 3 4 2 2" xfId="4575"/>
    <cellStyle name="Comma 8 3 4 2 2 2" xfId="9181"/>
    <cellStyle name="Comma 8 3 4 2 2 3" xfId="9182"/>
    <cellStyle name="Comma 8 3 4 2 2 4" xfId="9183"/>
    <cellStyle name="Comma 8 3 4 2 3" xfId="15090"/>
    <cellStyle name="Comma 8 3 4 3" xfId="4574"/>
    <cellStyle name="Comma 8 3 4 3 2" xfId="9184"/>
    <cellStyle name="Comma 8 3 4 3 3" xfId="9185"/>
    <cellStyle name="Comma 8 3 4 3 4" xfId="9186"/>
    <cellStyle name="Comma 8 3 4 4" xfId="9187"/>
    <cellStyle name="Comma 8 3 4 4 2" xfId="9188"/>
    <cellStyle name="Comma 8 3 4 4 3" xfId="9189"/>
    <cellStyle name="Comma 8 3 4 4 4" xfId="9190"/>
    <cellStyle name="Comma 8 3 4 5" xfId="9191"/>
    <cellStyle name="Comma 8 3 4 5 2" xfId="9192"/>
    <cellStyle name="Comma 8 3 4 5 3" xfId="9193"/>
    <cellStyle name="Comma 8 3 4 5 4" xfId="9194"/>
    <cellStyle name="Comma 8 3 4 6" xfId="15091"/>
    <cellStyle name="Comma 8 3 5" xfId="1381"/>
    <cellStyle name="Comma 8 3 5 2" xfId="1382"/>
    <cellStyle name="Comma 8 3 5 2 2" xfId="4577"/>
    <cellStyle name="Comma 8 3 5 2 2 2" xfId="9195"/>
    <cellStyle name="Comma 8 3 5 2 2 3" xfId="9196"/>
    <cellStyle name="Comma 8 3 5 2 2 4" xfId="9197"/>
    <cellStyle name="Comma 8 3 5 2 3" xfId="15092"/>
    <cellStyle name="Comma 8 3 5 3" xfId="4576"/>
    <cellStyle name="Comma 8 3 5 3 2" xfId="9198"/>
    <cellStyle name="Comma 8 3 5 3 3" xfId="9199"/>
    <cellStyle name="Comma 8 3 5 3 4" xfId="9200"/>
    <cellStyle name="Comma 8 3 5 4" xfId="9201"/>
    <cellStyle name="Comma 8 3 5 4 2" xfId="9202"/>
    <cellStyle name="Comma 8 3 5 4 3" xfId="9203"/>
    <cellStyle name="Comma 8 3 5 4 4" xfId="9204"/>
    <cellStyle name="Comma 8 3 5 5" xfId="9205"/>
    <cellStyle name="Comma 8 3 5 5 2" xfId="9206"/>
    <cellStyle name="Comma 8 3 5 5 3" xfId="9207"/>
    <cellStyle name="Comma 8 3 5 5 4" xfId="9208"/>
    <cellStyle name="Comma 8 3 5 6" xfId="15093"/>
    <cellStyle name="Comma 8 3 6" xfId="1383"/>
    <cellStyle name="Comma 8 3 6 2" xfId="4578"/>
    <cellStyle name="Comma 8 3 6 2 2" xfId="9209"/>
    <cellStyle name="Comma 8 3 6 2 3" xfId="9210"/>
    <cellStyle name="Comma 8 3 6 2 4" xfId="9211"/>
    <cellStyle name="Comma 8 3 6 3" xfId="15094"/>
    <cellStyle name="Comma 8 3 7" xfId="3927"/>
    <cellStyle name="Comma 8 3 7 2" xfId="9212"/>
    <cellStyle name="Comma 8 3 7 3" xfId="9213"/>
    <cellStyle name="Comma 8 3 7 4" xfId="9214"/>
    <cellStyle name="Comma 8 3 8" xfId="9215"/>
    <cellStyle name="Comma 8 3 8 2" xfId="9216"/>
    <cellStyle name="Comma 8 3 8 3" xfId="9217"/>
    <cellStyle name="Comma 8 3 8 4" xfId="9218"/>
    <cellStyle name="Comma 8 3 9" xfId="9219"/>
    <cellStyle name="Comma 8 3 9 2" xfId="9220"/>
    <cellStyle name="Comma 8 3 9 3" xfId="9221"/>
    <cellStyle name="Comma 8 3 9 4" xfId="9222"/>
    <cellStyle name="Comma 8 4" xfId="1384"/>
    <cellStyle name="Comma 8 4 2" xfId="1385"/>
    <cellStyle name="Comma 8 4 2 2" xfId="1386"/>
    <cellStyle name="Comma 8 4 2 2 2" xfId="4581"/>
    <cellStyle name="Comma 8 4 2 2 2 2" xfId="9223"/>
    <cellStyle name="Comma 8 4 2 2 2 3" xfId="9224"/>
    <cellStyle name="Comma 8 4 2 2 2 4" xfId="9225"/>
    <cellStyle name="Comma 8 4 2 2 3" xfId="15095"/>
    <cellStyle name="Comma 8 4 2 3" xfId="4580"/>
    <cellStyle name="Comma 8 4 2 3 2" xfId="9226"/>
    <cellStyle name="Comma 8 4 2 3 3" xfId="9227"/>
    <cellStyle name="Comma 8 4 2 3 4" xfId="9228"/>
    <cellStyle name="Comma 8 4 2 4" xfId="9229"/>
    <cellStyle name="Comma 8 4 2 4 2" xfId="9230"/>
    <cellStyle name="Comma 8 4 2 4 3" xfId="9231"/>
    <cellStyle name="Comma 8 4 2 4 4" xfId="9232"/>
    <cellStyle name="Comma 8 4 2 5" xfId="9233"/>
    <cellStyle name="Comma 8 4 2 5 2" xfId="9234"/>
    <cellStyle name="Comma 8 4 2 5 3" xfId="9235"/>
    <cellStyle name="Comma 8 4 2 5 4" xfId="9236"/>
    <cellStyle name="Comma 8 4 2 6" xfId="15096"/>
    <cellStyle name="Comma 8 4 3" xfId="1387"/>
    <cellStyle name="Comma 8 4 3 2" xfId="1388"/>
    <cellStyle name="Comma 8 4 3 2 2" xfId="4583"/>
    <cellStyle name="Comma 8 4 3 2 2 2" xfId="9237"/>
    <cellStyle name="Comma 8 4 3 2 2 3" xfId="9238"/>
    <cellStyle name="Comma 8 4 3 2 2 4" xfId="9239"/>
    <cellStyle name="Comma 8 4 3 2 3" xfId="15097"/>
    <cellStyle name="Comma 8 4 3 3" xfId="4582"/>
    <cellStyle name="Comma 8 4 3 3 2" xfId="9240"/>
    <cellStyle name="Comma 8 4 3 3 3" xfId="9241"/>
    <cellStyle name="Comma 8 4 3 3 4" xfId="9242"/>
    <cellStyle name="Comma 8 4 3 4" xfId="9243"/>
    <cellStyle name="Comma 8 4 3 4 2" xfId="9244"/>
    <cellStyle name="Comma 8 4 3 4 3" xfId="9245"/>
    <cellStyle name="Comma 8 4 3 4 4" xfId="9246"/>
    <cellStyle name="Comma 8 4 3 5" xfId="9247"/>
    <cellStyle name="Comma 8 4 3 5 2" xfId="9248"/>
    <cellStyle name="Comma 8 4 3 5 3" xfId="9249"/>
    <cellStyle name="Comma 8 4 3 5 4" xfId="9250"/>
    <cellStyle name="Comma 8 4 3 6" xfId="15098"/>
    <cellStyle name="Comma 8 4 4" xfId="1389"/>
    <cellStyle name="Comma 8 4 4 2" xfId="1390"/>
    <cellStyle name="Comma 8 4 4 2 2" xfId="4585"/>
    <cellStyle name="Comma 8 4 4 2 2 2" xfId="9251"/>
    <cellStyle name="Comma 8 4 4 2 2 3" xfId="9252"/>
    <cellStyle name="Comma 8 4 4 2 2 4" xfId="9253"/>
    <cellStyle name="Comma 8 4 4 2 3" xfId="15099"/>
    <cellStyle name="Comma 8 4 4 3" xfId="4584"/>
    <cellStyle name="Comma 8 4 4 3 2" xfId="9254"/>
    <cellStyle name="Comma 8 4 4 3 3" xfId="9255"/>
    <cellStyle name="Comma 8 4 4 3 4" xfId="9256"/>
    <cellStyle name="Comma 8 4 4 4" xfId="9257"/>
    <cellStyle name="Comma 8 4 4 4 2" xfId="9258"/>
    <cellStyle name="Comma 8 4 4 4 3" xfId="9259"/>
    <cellStyle name="Comma 8 4 4 4 4" xfId="9260"/>
    <cellStyle name="Comma 8 4 4 5" xfId="9261"/>
    <cellStyle name="Comma 8 4 4 5 2" xfId="9262"/>
    <cellStyle name="Comma 8 4 4 5 3" xfId="9263"/>
    <cellStyle name="Comma 8 4 4 5 4" xfId="9264"/>
    <cellStyle name="Comma 8 4 4 6" xfId="15100"/>
    <cellStyle name="Comma 8 4 5" xfId="1391"/>
    <cellStyle name="Comma 8 4 5 2" xfId="4586"/>
    <cellStyle name="Comma 8 4 5 2 2" xfId="9265"/>
    <cellStyle name="Comma 8 4 5 2 3" xfId="9266"/>
    <cellStyle name="Comma 8 4 5 2 4" xfId="9267"/>
    <cellStyle name="Comma 8 4 5 3" xfId="15101"/>
    <cellStyle name="Comma 8 4 6" xfId="4579"/>
    <cellStyle name="Comma 8 4 6 2" xfId="9268"/>
    <cellStyle name="Comma 8 4 6 3" xfId="9269"/>
    <cellStyle name="Comma 8 4 6 4" xfId="9270"/>
    <cellStyle name="Comma 8 4 7" xfId="9271"/>
    <cellStyle name="Comma 8 4 7 2" xfId="9272"/>
    <cellStyle name="Comma 8 4 7 3" xfId="9273"/>
    <cellStyle name="Comma 8 4 7 4" xfId="9274"/>
    <cellStyle name="Comma 8 4 8" xfId="9275"/>
    <cellStyle name="Comma 8 4 8 2" xfId="9276"/>
    <cellStyle name="Comma 8 4 8 3" xfId="9277"/>
    <cellStyle name="Comma 8 4 8 4" xfId="9278"/>
    <cellStyle name="Comma 8 4 9" xfId="15102"/>
    <cellStyle name="Comma 8 5" xfId="1392"/>
    <cellStyle name="Comma 8 5 2" xfId="1393"/>
    <cellStyle name="Comma 8 5 2 2" xfId="1394"/>
    <cellStyle name="Comma 8 5 2 2 2" xfId="4589"/>
    <cellStyle name="Comma 8 5 2 2 2 2" xfId="9279"/>
    <cellStyle name="Comma 8 5 2 2 2 3" xfId="9280"/>
    <cellStyle name="Comma 8 5 2 2 2 4" xfId="9281"/>
    <cellStyle name="Comma 8 5 2 2 3" xfId="15103"/>
    <cellStyle name="Comma 8 5 2 3" xfId="4588"/>
    <cellStyle name="Comma 8 5 2 3 2" xfId="9282"/>
    <cellStyle name="Comma 8 5 2 3 3" xfId="9283"/>
    <cellStyle name="Comma 8 5 2 3 4" xfId="9284"/>
    <cellStyle name="Comma 8 5 2 4" xfId="9285"/>
    <cellStyle name="Comma 8 5 2 4 2" xfId="9286"/>
    <cellStyle name="Comma 8 5 2 4 3" xfId="9287"/>
    <cellStyle name="Comma 8 5 2 4 4" xfId="9288"/>
    <cellStyle name="Comma 8 5 2 5" xfId="9289"/>
    <cellStyle name="Comma 8 5 2 5 2" xfId="9290"/>
    <cellStyle name="Comma 8 5 2 5 3" xfId="9291"/>
    <cellStyle name="Comma 8 5 2 5 4" xfId="9292"/>
    <cellStyle name="Comma 8 5 2 6" xfId="15104"/>
    <cellStyle name="Comma 8 5 3" xfId="1395"/>
    <cellStyle name="Comma 8 5 3 2" xfId="1396"/>
    <cellStyle name="Comma 8 5 3 2 2" xfId="4591"/>
    <cellStyle name="Comma 8 5 3 2 2 2" xfId="9293"/>
    <cellStyle name="Comma 8 5 3 2 2 3" xfId="9294"/>
    <cellStyle name="Comma 8 5 3 2 2 4" xfId="9295"/>
    <cellStyle name="Comma 8 5 3 2 3" xfId="15105"/>
    <cellStyle name="Comma 8 5 3 3" xfId="4590"/>
    <cellStyle name="Comma 8 5 3 3 2" xfId="9296"/>
    <cellStyle name="Comma 8 5 3 3 3" xfId="9297"/>
    <cellStyle name="Comma 8 5 3 3 4" xfId="9298"/>
    <cellStyle name="Comma 8 5 3 4" xfId="9299"/>
    <cellStyle name="Comma 8 5 3 4 2" xfId="9300"/>
    <cellStyle name="Comma 8 5 3 4 3" xfId="9301"/>
    <cellStyle name="Comma 8 5 3 4 4" xfId="9302"/>
    <cellStyle name="Comma 8 5 3 5" xfId="9303"/>
    <cellStyle name="Comma 8 5 3 5 2" xfId="9304"/>
    <cellStyle name="Comma 8 5 3 5 3" xfId="9305"/>
    <cellStyle name="Comma 8 5 3 5 4" xfId="9306"/>
    <cellStyle name="Comma 8 5 3 6" xfId="15106"/>
    <cellStyle name="Comma 8 5 4" xfId="1397"/>
    <cellStyle name="Comma 8 5 4 2" xfId="1398"/>
    <cellStyle name="Comma 8 5 4 2 2" xfId="4593"/>
    <cellStyle name="Comma 8 5 4 2 2 2" xfId="9307"/>
    <cellStyle name="Comma 8 5 4 2 2 3" xfId="9308"/>
    <cellStyle name="Comma 8 5 4 2 2 4" xfId="9309"/>
    <cellStyle name="Comma 8 5 4 2 3" xfId="15107"/>
    <cellStyle name="Comma 8 5 4 3" xfId="4592"/>
    <cellStyle name="Comma 8 5 4 3 2" xfId="9310"/>
    <cellStyle name="Comma 8 5 4 3 3" xfId="9311"/>
    <cellStyle name="Comma 8 5 4 3 4" xfId="9312"/>
    <cellStyle name="Comma 8 5 4 4" xfId="9313"/>
    <cellStyle name="Comma 8 5 4 4 2" xfId="9314"/>
    <cellStyle name="Comma 8 5 4 4 3" xfId="9315"/>
    <cellStyle name="Comma 8 5 4 4 4" xfId="9316"/>
    <cellStyle name="Comma 8 5 4 5" xfId="9317"/>
    <cellStyle name="Comma 8 5 4 5 2" xfId="9318"/>
    <cellStyle name="Comma 8 5 4 5 3" xfId="9319"/>
    <cellStyle name="Comma 8 5 4 5 4" xfId="9320"/>
    <cellStyle name="Comma 8 5 4 6" xfId="15108"/>
    <cellStyle name="Comma 8 5 5" xfId="1399"/>
    <cellStyle name="Comma 8 5 5 2" xfId="4594"/>
    <cellStyle name="Comma 8 5 5 2 2" xfId="9321"/>
    <cellStyle name="Comma 8 5 5 2 3" xfId="9322"/>
    <cellStyle name="Comma 8 5 5 2 4" xfId="9323"/>
    <cellStyle name="Comma 8 5 5 3" xfId="15109"/>
    <cellStyle name="Comma 8 5 6" xfId="4587"/>
    <cellStyle name="Comma 8 5 6 2" xfId="9324"/>
    <cellStyle name="Comma 8 5 6 3" xfId="9325"/>
    <cellStyle name="Comma 8 5 6 4" xfId="9326"/>
    <cellStyle name="Comma 8 5 7" xfId="9327"/>
    <cellStyle name="Comma 8 5 7 2" xfId="9328"/>
    <cellStyle name="Comma 8 5 7 3" xfId="9329"/>
    <cellStyle name="Comma 8 5 7 4" xfId="9330"/>
    <cellStyle name="Comma 8 5 8" xfId="9331"/>
    <cellStyle name="Comma 8 5 8 2" xfId="9332"/>
    <cellStyle name="Comma 8 5 8 3" xfId="9333"/>
    <cellStyle name="Comma 8 5 8 4" xfId="9334"/>
    <cellStyle name="Comma 8 5 9" xfId="15110"/>
    <cellStyle name="Comma 8 6" xfId="3924"/>
    <cellStyle name="Comma 8 6 2" xfId="9335"/>
    <cellStyle name="Comma 8 6 3" xfId="9336"/>
    <cellStyle name="Comma 8 6 4" xfId="9337"/>
    <cellStyle name="Comma 8 6 5" xfId="9338"/>
    <cellStyle name="Comma 8 6 6" xfId="9339"/>
    <cellStyle name="Comma 8 7" xfId="6208"/>
    <cellStyle name="Comma 8 7 2" xfId="14162"/>
    <cellStyle name="Comma 8 7 3" xfId="15111"/>
    <cellStyle name="Comma 8 8" xfId="9340"/>
    <cellStyle name="Comma 9" xfId="159"/>
    <cellStyle name="Comma 9 2" xfId="1400"/>
    <cellStyle name="Comma 9 2 2" xfId="3928"/>
    <cellStyle name="Comma 9 2 2 2" xfId="9341"/>
    <cellStyle name="Comma 9 2 2 3" xfId="9342"/>
    <cellStyle name="Comma 9 2 2 4" xfId="9343"/>
    <cellStyle name="Comma 9 3" xfId="1401"/>
    <cellStyle name="Comma 9 3 2" xfId="3929"/>
    <cellStyle name="Comma 9 3 2 2" xfId="9344"/>
    <cellStyle name="Comma 9 3 2 3" xfId="9345"/>
    <cellStyle name="Comma 9 3 2 4" xfId="9346"/>
    <cellStyle name="Comma 9 3 3" xfId="9347"/>
    <cellStyle name="Comma 9 3 4" xfId="9348"/>
    <cellStyle name="Comma 9 3 5" xfId="9349"/>
    <cellStyle name="Comma 9 4" xfId="6209"/>
    <cellStyle name="Comma 9 4 2" xfId="14163"/>
    <cellStyle name="Comma 9 5" xfId="9350"/>
    <cellStyle name="Comma_Adicional_Enmienda_No 5_Parqueo_UASD-2(Victro Polanco) 24-NOV" xfId="1402"/>
    <cellStyle name="Comma0" xfId="1403"/>
    <cellStyle name="Comma0 - Style1" xfId="1404"/>
    <cellStyle name="Comma0 2" xfId="4093"/>
    <cellStyle name="Comma0 3" xfId="5886"/>
    <cellStyle name="Comma0_cost summary" xfId="1405"/>
    <cellStyle name="Comma1 - Style2" xfId="1406"/>
    <cellStyle name="Currency [0] 2" xfId="1407"/>
    <cellStyle name="Currency [0] 3" xfId="14164"/>
    <cellStyle name="Currency 10" xfId="14165"/>
    <cellStyle name="Currency 11" xfId="14166"/>
    <cellStyle name="Currency 12" xfId="14167"/>
    <cellStyle name="Currency 13" xfId="14168"/>
    <cellStyle name="Currency 14" xfId="14169"/>
    <cellStyle name="Currency 15" xfId="14170"/>
    <cellStyle name="Currency 16" xfId="14171"/>
    <cellStyle name="Currency 2" xfId="160"/>
    <cellStyle name="Currency 2 10" xfId="9351"/>
    <cellStyle name="Currency 2 11" xfId="15112"/>
    <cellStyle name="Currency 2 2" xfId="1408"/>
    <cellStyle name="Currency 2 2 10" xfId="4595"/>
    <cellStyle name="Currency 2 2 11" xfId="9352"/>
    <cellStyle name="Currency 2 2 11 2" xfId="15113"/>
    <cellStyle name="Currency 2 2 12" xfId="9353"/>
    <cellStyle name="Currency 2 2 12 2" xfId="15114"/>
    <cellStyle name="Currency 2 2 2" xfId="1409"/>
    <cellStyle name="Currency 2 2 2 2" xfId="1410"/>
    <cellStyle name="Currency 2 2 2 2 2" xfId="1411"/>
    <cellStyle name="Currency 2 2 2 2 2 2" xfId="1412"/>
    <cellStyle name="Currency 2 2 2 2 2 2 2" xfId="1413"/>
    <cellStyle name="Currency 2 2 2 2 2 2 2 2" xfId="4596"/>
    <cellStyle name="Currency 2 2 2 2 2 2 2 2 2" xfId="15115"/>
    <cellStyle name="Currency 2 2 2 2 2 2 2 3" xfId="15116"/>
    <cellStyle name="Currency 2 2 2 2 2 2 3" xfId="15117"/>
    <cellStyle name="Currency 2 2 2 2 2 3" xfId="1414"/>
    <cellStyle name="Currency 2 2 2 2 2 3 2" xfId="1415"/>
    <cellStyle name="Currency 2 2 2 2 2 3 2 2" xfId="4597"/>
    <cellStyle name="Currency 2 2 2 2 2 3 2 2 2" xfId="15118"/>
    <cellStyle name="Currency 2 2 2 2 2 3 2 3" xfId="15119"/>
    <cellStyle name="Currency 2 2 2 2 2 3 3" xfId="15120"/>
    <cellStyle name="Currency 2 2 2 2 2 4" xfId="1416"/>
    <cellStyle name="Currency 2 2 2 2 2 4 2" xfId="1417"/>
    <cellStyle name="Currency 2 2 2 2 2 4 2 2" xfId="4598"/>
    <cellStyle name="Currency 2 2 2 2 2 4 2 2 2" xfId="15121"/>
    <cellStyle name="Currency 2 2 2 2 2 4 2 3" xfId="15122"/>
    <cellStyle name="Currency 2 2 2 2 2 4 3" xfId="15123"/>
    <cellStyle name="Currency 2 2 2 2 2 5" xfId="1418"/>
    <cellStyle name="Currency 2 2 2 2 2 5 2" xfId="4599"/>
    <cellStyle name="Currency 2 2 2 2 2 5 2 2" xfId="15124"/>
    <cellStyle name="Currency 2 2 2 2 2 5 3" xfId="15125"/>
    <cellStyle name="Currency 2 2 2 2 2 6" xfId="15126"/>
    <cellStyle name="Currency 2 2 2 2 3" xfId="1419"/>
    <cellStyle name="Currency 2 2 2 2 3 2" xfId="1420"/>
    <cellStyle name="Currency 2 2 2 2 3 2 2" xfId="4600"/>
    <cellStyle name="Currency 2 2 2 2 3 2 2 2" xfId="15127"/>
    <cellStyle name="Currency 2 2 2 2 3 2 3" xfId="15128"/>
    <cellStyle name="Currency 2 2 2 2 3 3" xfId="15129"/>
    <cellStyle name="Currency 2 2 2 2 4" xfId="1421"/>
    <cellStyle name="Currency 2 2 2 2 4 2" xfId="1422"/>
    <cellStyle name="Currency 2 2 2 2 4 2 2" xfId="4601"/>
    <cellStyle name="Currency 2 2 2 2 4 2 2 2" xfId="15130"/>
    <cellStyle name="Currency 2 2 2 2 4 2 3" xfId="15131"/>
    <cellStyle name="Currency 2 2 2 2 4 3" xfId="15132"/>
    <cellStyle name="Currency 2 2 2 2 5" xfId="1423"/>
    <cellStyle name="Currency 2 2 2 2 5 2" xfId="1424"/>
    <cellStyle name="Currency 2 2 2 2 5 2 2" xfId="4602"/>
    <cellStyle name="Currency 2 2 2 2 5 2 2 2" xfId="15133"/>
    <cellStyle name="Currency 2 2 2 2 5 2 3" xfId="15134"/>
    <cellStyle name="Currency 2 2 2 2 5 3" xfId="15135"/>
    <cellStyle name="Currency 2 2 2 2 6" xfId="1425"/>
    <cellStyle name="Currency 2 2 2 2 6 2" xfId="4603"/>
    <cellStyle name="Currency 2 2 2 2 6 2 2" xfId="15136"/>
    <cellStyle name="Currency 2 2 2 2 6 3" xfId="15137"/>
    <cellStyle name="Currency 2 2 2 2 7" xfId="15138"/>
    <cellStyle name="Currency 2 2 2 3" xfId="1426"/>
    <cellStyle name="Currency 2 2 2 3 2" xfId="1427"/>
    <cellStyle name="Currency 2 2 2 3 2 2" xfId="1428"/>
    <cellStyle name="Currency 2 2 2 3 2 2 2" xfId="1429"/>
    <cellStyle name="Currency 2 2 2 3 2 2 2 2" xfId="4604"/>
    <cellStyle name="Currency 2 2 2 3 2 2 2 2 2" xfId="15139"/>
    <cellStyle name="Currency 2 2 2 3 2 2 2 3" xfId="15140"/>
    <cellStyle name="Currency 2 2 2 3 2 2 3" xfId="15141"/>
    <cellStyle name="Currency 2 2 2 3 2 3" xfId="1430"/>
    <cellStyle name="Currency 2 2 2 3 2 3 2" xfId="1431"/>
    <cellStyle name="Currency 2 2 2 3 2 3 2 2" xfId="4605"/>
    <cellStyle name="Currency 2 2 2 3 2 3 2 2 2" xfId="15142"/>
    <cellStyle name="Currency 2 2 2 3 2 3 2 3" xfId="15143"/>
    <cellStyle name="Currency 2 2 2 3 2 3 3" xfId="15144"/>
    <cellStyle name="Currency 2 2 2 3 2 4" xfId="1432"/>
    <cellStyle name="Currency 2 2 2 3 2 4 2" xfId="1433"/>
    <cellStyle name="Currency 2 2 2 3 2 4 2 2" xfId="4606"/>
    <cellStyle name="Currency 2 2 2 3 2 4 2 2 2" xfId="15145"/>
    <cellStyle name="Currency 2 2 2 3 2 4 2 3" xfId="15146"/>
    <cellStyle name="Currency 2 2 2 3 2 4 3" xfId="15147"/>
    <cellStyle name="Currency 2 2 2 3 2 5" xfId="1434"/>
    <cellStyle name="Currency 2 2 2 3 2 5 2" xfId="4607"/>
    <cellStyle name="Currency 2 2 2 3 2 5 2 2" xfId="15148"/>
    <cellStyle name="Currency 2 2 2 3 2 5 3" xfId="15149"/>
    <cellStyle name="Currency 2 2 2 3 2 6" xfId="15150"/>
    <cellStyle name="Currency 2 2 2 3 3" xfId="1435"/>
    <cellStyle name="Currency 2 2 2 3 3 2" xfId="1436"/>
    <cellStyle name="Currency 2 2 2 3 3 2 2" xfId="4608"/>
    <cellStyle name="Currency 2 2 2 3 3 2 2 2" xfId="15151"/>
    <cellStyle name="Currency 2 2 2 3 3 2 3" xfId="15152"/>
    <cellStyle name="Currency 2 2 2 3 3 3" xfId="15153"/>
    <cellStyle name="Currency 2 2 2 3 4" xfId="1437"/>
    <cellStyle name="Currency 2 2 2 3 4 2" xfId="1438"/>
    <cellStyle name="Currency 2 2 2 3 4 2 2" xfId="4609"/>
    <cellStyle name="Currency 2 2 2 3 4 2 2 2" xfId="15154"/>
    <cellStyle name="Currency 2 2 2 3 4 2 3" xfId="15155"/>
    <cellStyle name="Currency 2 2 2 3 4 3" xfId="15156"/>
    <cellStyle name="Currency 2 2 2 3 5" xfId="1439"/>
    <cellStyle name="Currency 2 2 2 3 5 2" xfId="1440"/>
    <cellStyle name="Currency 2 2 2 3 5 2 2" xfId="4610"/>
    <cellStyle name="Currency 2 2 2 3 5 2 2 2" xfId="15157"/>
    <cellStyle name="Currency 2 2 2 3 5 2 3" xfId="15158"/>
    <cellStyle name="Currency 2 2 2 3 5 3" xfId="15159"/>
    <cellStyle name="Currency 2 2 2 3 6" xfId="1441"/>
    <cellStyle name="Currency 2 2 2 3 6 2" xfId="4611"/>
    <cellStyle name="Currency 2 2 2 3 6 2 2" xfId="15160"/>
    <cellStyle name="Currency 2 2 2 3 6 3" xfId="15161"/>
    <cellStyle name="Currency 2 2 2 3 7" xfId="15162"/>
    <cellStyle name="Currency 2 2 2 4" xfId="1442"/>
    <cellStyle name="Currency 2 2 2 4 2" xfId="1443"/>
    <cellStyle name="Currency 2 2 2 4 2 2" xfId="1444"/>
    <cellStyle name="Currency 2 2 2 4 2 2 2" xfId="4612"/>
    <cellStyle name="Currency 2 2 2 4 2 2 2 2" xfId="15163"/>
    <cellStyle name="Currency 2 2 2 4 2 2 3" xfId="15164"/>
    <cellStyle name="Currency 2 2 2 4 2 3" xfId="15165"/>
    <cellStyle name="Currency 2 2 2 4 3" xfId="1445"/>
    <cellStyle name="Currency 2 2 2 4 3 2" xfId="1446"/>
    <cellStyle name="Currency 2 2 2 4 3 2 2" xfId="4613"/>
    <cellStyle name="Currency 2 2 2 4 3 2 2 2" xfId="15166"/>
    <cellStyle name="Currency 2 2 2 4 3 2 3" xfId="15167"/>
    <cellStyle name="Currency 2 2 2 4 3 3" xfId="15168"/>
    <cellStyle name="Currency 2 2 2 4 4" xfId="1447"/>
    <cellStyle name="Currency 2 2 2 4 4 2" xfId="1448"/>
    <cellStyle name="Currency 2 2 2 4 4 2 2" xfId="4614"/>
    <cellStyle name="Currency 2 2 2 4 4 2 2 2" xfId="15169"/>
    <cellStyle name="Currency 2 2 2 4 4 2 3" xfId="15170"/>
    <cellStyle name="Currency 2 2 2 4 4 3" xfId="15171"/>
    <cellStyle name="Currency 2 2 2 4 5" xfId="1449"/>
    <cellStyle name="Currency 2 2 2 4 5 2" xfId="4615"/>
    <cellStyle name="Currency 2 2 2 4 5 2 2" xfId="15172"/>
    <cellStyle name="Currency 2 2 2 4 5 3" xfId="15173"/>
    <cellStyle name="Currency 2 2 2 4 6" xfId="15174"/>
    <cellStyle name="Currency 2 2 2 5" xfId="1450"/>
    <cellStyle name="Currency 2 2 2 5 2" xfId="1451"/>
    <cellStyle name="Currency 2 2 2 5 2 2" xfId="4616"/>
    <cellStyle name="Currency 2 2 2 5 2 2 2" xfId="15175"/>
    <cellStyle name="Currency 2 2 2 5 2 3" xfId="15176"/>
    <cellStyle name="Currency 2 2 2 5 3" xfId="15177"/>
    <cellStyle name="Currency 2 2 2 6" xfId="1452"/>
    <cellStyle name="Currency 2 2 2 6 2" xfId="1453"/>
    <cellStyle name="Currency 2 2 2 6 2 2" xfId="4617"/>
    <cellStyle name="Currency 2 2 2 6 2 2 2" xfId="15178"/>
    <cellStyle name="Currency 2 2 2 6 2 3" xfId="15179"/>
    <cellStyle name="Currency 2 2 2 6 3" xfId="15180"/>
    <cellStyle name="Currency 2 2 2 7" xfId="1454"/>
    <cellStyle name="Currency 2 2 2 7 2" xfId="1455"/>
    <cellStyle name="Currency 2 2 2 7 2 2" xfId="4618"/>
    <cellStyle name="Currency 2 2 2 7 2 2 2" xfId="15181"/>
    <cellStyle name="Currency 2 2 2 7 2 3" xfId="15182"/>
    <cellStyle name="Currency 2 2 2 7 3" xfId="15183"/>
    <cellStyle name="Currency 2 2 2 8" xfId="1456"/>
    <cellStyle name="Currency 2 2 2 8 2" xfId="4619"/>
    <cellStyle name="Currency 2 2 2 8 2 2" xfId="15184"/>
    <cellStyle name="Currency 2 2 2 8 3" xfId="15185"/>
    <cellStyle name="Currency 2 2 2 9" xfId="15186"/>
    <cellStyle name="Currency 2 2 3" xfId="1457"/>
    <cellStyle name="Currency 2 2 3 2" xfId="1458"/>
    <cellStyle name="Currency 2 2 3 2 2" xfId="1459"/>
    <cellStyle name="Currency 2 2 3 2 2 2" xfId="1460"/>
    <cellStyle name="Currency 2 2 3 2 2 2 2" xfId="1461"/>
    <cellStyle name="Currency 2 2 3 2 2 2 2 2" xfId="4620"/>
    <cellStyle name="Currency 2 2 3 2 2 2 2 2 2" xfId="15187"/>
    <cellStyle name="Currency 2 2 3 2 2 2 2 3" xfId="15188"/>
    <cellStyle name="Currency 2 2 3 2 2 2 3" xfId="15189"/>
    <cellStyle name="Currency 2 2 3 2 2 3" xfId="1462"/>
    <cellStyle name="Currency 2 2 3 2 2 3 2" xfId="1463"/>
    <cellStyle name="Currency 2 2 3 2 2 3 2 2" xfId="4621"/>
    <cellStyle name="Currency 2 2 3 2 2 3 2 2 2" xfId="15190"/>
    <cellStyle name="Currency 2 2 3 2 2 3 2 3" xfId="15191"/>
    <cellStyle name="Currency 2 2 3 2 2 3 3" xfId="15192"/>
    <cellStyle name="Currency 2 2 3 2 2 4" xfId="1464"/>
    <cellStyle name="Currency 2 2 3 2 2 4 2" xfId="1465"/>
    <cellStyle name="Currency 2 2 3 2 2 4 2 2" xfId="4622"/>
    <cellStyle name="Currency 2 2 3 2 2 4 2 2 2" xfId="15193"/>
    <cellStyle name="Currency 2 2 3 2 2 4 2 3" xfId="15194"/>
    <cellStyle name="Currency 2 2 3 2 2 4 3" xfId="15195"/>
    <cellStyle name="Currency 2 2 3 2 2 5" xfId="1466"/>
    <cellStyle name="Currency 2 2 3 2 2 5 2" xfId="4623"/>
    <cellStyle name="Currency 2 2 3 2 2 5 2 2" xfId="15196"/>
    <cellStyle name="Currency 2 2 3 2 2 5 3" xfId="15197"/>
    <cellStyle name="Currency 2 2 3 2 2 6" xfId="15198"/>
    <cellStyle name="Currency 2 2 3 2 3" xfId="1467"/>
    <cellStyle name="Currency 2 2 3 2 3 2" xfId="1468"/>
    <cellStyle name="Currency 2 2 3 2 3 2 2" xfId="4624"/>
    <cellStyle name="Currency 2 2 3 2 3 2 2 2" xfId="15199"/>
    <cellStyle name="Currency 2 2 3 2 3 2 3" xfId="15200"/>
    <cellStyle name="Currency 2 2 3 2 3 3" xfId="15201"/>
    <cellStyle name="Currency 2 2 3 2 4" xfId="1469"/>
    <cellStyle name="Currency 2 2 3 2 4 2" xfId="1470"/>
    <cellStyle name="Currency 2 2 3 2 4 2 2" xfId="4625"/>
    <cellStyle name="Currency 2 2 3 2 4 2 2 2" xfId="15202"/>
    <cellStyle name="Currency 2 2 3 2 4 2 3" xfId="15203"/>
    <cellStyle name="Currency 2 2 3 2 4 3" xfId="15204"/>
    <cellStyle name="Currency 2 2 3 2 5" xfId="1471"/>
    <cellStyle name="Currency 2 2 3 2 5 2" xfId="1472"/>
    <cellStyle name="Currency 2 2 3 2 5 2 2" xfId="4626"/>
    <cellStyle name="Currency 2 2 3 2 5 2 2 2" xfId="15205"/>
    <cellStyle name="Currency 2 2 3 2 5 2 3" xfId="15206"/>
    <cellStyle name="Currency 2 2 3 2 5 3" xfId="15207"/>
    <cellStyle name="Currency 2 2 3 2 6" xfId="1473"/>
    <cellStyle name="Currency 2 2 3 2 6 2" xfId="4627"/>
    <cellStyle name="Currency 2 2 3 2 6 2 2" xfId="15208"/>
    <cellStyle name="Currency 2 2 3 2 6 3" xfId="15209"/>
    <cellStyle name="Currency 2 2 3 2 7" xfId="15210"/>
    <cellStyle name="Currency 2 2 3 3" xfId="1474"/>
    <cellStyle name="Currency 2 2 3 3 2" xfId="1475"/>
    <cellStyle name="Currency 2 2 3 3 2 2" xfId="1476"/>
    <cellStyle name="Currency 2 2 3 3 2 2 2" xfId="1477"/>
    <cellStyle name="Currency 2 2 3 3 2 2 2 2" xfId="4628"/>
    <cellStyle name="Currency 2 2 3 3 2 2 2 2 2" xfId="15211"/>
    <cellStyle name="Currency 2 2 3 3 2 2 2 3" xfId="15212"/>
    <cellStyle name="Currency 2 2 3 3 2 2 3" xfId="15213"/>
    <cellStyle name="Currency 2 2 3 3 2 3" xfId="1478"/>
    <cellStyle name="Currency 2 2 3 3 2 3 2" xfId="1479"/>
    <cellStyle name="Currency 2 2 3 3 2 3 2 2" xfId="4629"/>
    <cellStyle name="Currency 2 2 3 3 2 3 2 2 2" xfId="15214"/>
    <cellStyle name="Currency 2 2 3 3 2 3 2 3" xfId="15215"/>
    <cellStyle name="Currency 2 2 3 3 2 3 3" xfId="15216"/>
    <cellStyle name="Currency 2 2 3 3 2 4" xfId="1480"/>
    <cellStyle name="Currency 2 2 3 3 2 4 2" xfId="1481"/>
    <cellStyle name="Currency 2 2 3 3 2 4 2 2" xfId="4630"/>
    <cellStyle name="Currency 2 2 3 3 2 4 2 2 2" xfId="15217"/>
    <cellStyle name="Currency 2 2 3 3 2 4 2 3" xfId="15218"/>
    <cellStyle name="Currency 2 2 3 3 2 4 3" xfId="15219"/>
    <cellStyle name="Currency 2 2 3 3 2 5" xfId="1482"/>
    <cellStyle name="Currency 2 2 3 3 2 5 2" xfId="4631"/>
    <cellStyle name="Currency 2 2 3 3 2 5 2 2" xfId="15220"/>
    <cellStyle name="Currency 2 2 3 3 2 5 3" xfId="15221"/>
    <cellStyle name="Currency 2 2 3 3 2 6" xfId="15222"/>
    <cellStyle name="Currency 2 2 3 3 3" xfId="1483"/>
    <cellStyle name="Currency 2 2 3 3 3 2" xfId="1484"/>
    <cellStyle name="Currency 2 2 3 3 3 2 2" xfId="4632"/>
    <cellStyle name="Currency 2 2 3 3 3 2 2 2" xfId="15223"/>
    <cellStyle name="Currency 2 2 3 3 3 2 3" xfId="15224"/>
    <cellStyle name="Currency 2 2 3 3 3 3" xfId="15225"/>
    <cellStyle name="Currency 2 2 3 3 4" xfId="1485"/>
    <cellStyle name="Currency 2 2 3 3 4 2" xfId="1486"/>
    <cellStyle name="Currency 2 2 3 3 4 2 2" xfId="4633"/>
    <cellStyle name="Currency 2 2 3 3 4 2 2 2" xfId="15226"/>
    <cellStyle name="Currency 2 2 3 3 4 2 3" xfId="15227"/>
    <cellStyle name="Currency 2 2 3 3 4 3" xfId="15228"/>
    <cellStyle name="Currency 2 2 3 3 5" xfId="1487"/>
    <cellStyle name="Currency 2 2 3 3 5 2" xfId="1488"/>
    <cellStyle name="Currency 2 2 3 3 5 2 2" xfId="4634"/>
    <cellStyle name="Currency 2 2 3 3 5 2 2 2" xfId="15229"/>
    <cellStyle name="Currency 2 2 3 3 5 2 3" xfId="15230"/>
    <cellStyle name="Currency 2 2 3 3 5 3" xfId="15231"/>
    <cellStyle name="Currency 2 2 3 3 6" xfId="1489"/>
    <cellStyle name="Currency 2 2 3 3 6 2" xfId="4635"/>
    <cellStyle name="Currency 2 2 3 3 6 2 2" xfId="15232"/>
    <cellStyle name="Currency 2 2 3 3 6 3" xfId="15233"/>
    <cellStyle name="Currency 2 2 3 3 7" xfId="15234"/>
    <cellStyle name="Currency 2 2 3 4" xfId="1490"/>
    <cellStyle name="Currency 2 2 3 4 2" xfId="1491"/>
    <cellStyle name="Currency 2 2 3 4 2 2" xfId="1492"/>
    <cellStyle name="Currency 2 2 3 4 2 2 2" xfId="4636"/>
    <cellStyle name="Currency 2 2 3 4 2 2 2 2" xfId="15235"/>
    <cellStyle name="Currency 2 2 3 4 2 2 3" xfId="15236"/>
    <cellStyle name="Currency 2 2 3 4 2 3" xfId="15237"/>
    <cellStyle name="Currency 2 2 3 4 3" xfId="1493"/>
    <cellStyle name="Currency 2 2 3 4 3 2" xfId="1494"/>
    <cellStyle name="Currency 2 2 3 4 3 2 2" xfId="4637"/>
    <cellStyle name="Currency 2 2 3 4 3 2 2 2" xfId="15238"/>
    <cellStyle name="Currency 2 2 3 4 3 2 3" xfId="15239"/>
    <cellStyle name="Currency 2 2 3 4 3 3" xfId="15240"/>
    <cellStyle name="Currency 2 2 3 4 4" xfId="1495"/>
    <cellStyle name="Currency 2 2 3 4 4 2" xfId="1496"/>
    <cellStyle name="Currency 2 2 3 4 4 2 2" xfId="4638"/>
    <cellStyle name="Currency 2 2 3 4 4 2 2 2" xfId="15241"/>
    <cellStyle name="Currency 2 2 3 4 4 2 3" xfId="15242"/>
    <cellStyle name="Currency 2 2 3 4 4 3" xfId="15243"/>
    <cellStyle name="Currency 2 2 3 4 5" xfId="1497"/>
    <cellStyle name="Currency 2 2 3 4 5 2" xfId="4639"/>
    <cellStyle name="Currency 2 2 3 4 5 2 2" xfId="15244"/>
    <cellStyle name="Currency 2 2 3 4 5 3" xfId="15245"/>
    <cellStyle name="Currency 2 2 3 4 6" xfId="15246"/>
    <cellStyle name="Currency 2 2 3 5" xfId="1498"/>
    <cellStyle name="Currency 2 2 3 5 2" xfId="1499"/>
    <cellStyle name="Currency 2 2 3 5 2 2" xfId="4640"/>
    <cellStyle name="Currency 2 2 3 5 2 2 2" xfId="15247"/>
    <cellStyle name="Currency 2 2 3 5 2 3" xfId="15248"/>
    <cellStyle name="Currency 2 2 3 5 3" xfId="15249"/>
    <cellStyle name="Currency 2 2 3 6" xfId="1500"/>
    <cellStyle name="Currency 2 2 3 6 2" xfId="1501"/>
    <cellStyle name="Currency 2 2 3 6 2 2" xfId="4641"/>
    <cellStyle name="Currency 2 2 3 6 2 2 2" xfId="15250"/>
    <cellStyle name="Currency 2 2 3 6 2 3" xfId="15251"/>
    <cellStyle name="Currency 2 2 3 6 3" xfId="15252"/>
    <cellStyle name="Currency 2 2 3 7" xfId="1502"/>
    <cellStyle name="Currency 2 2 3 7 2" xfId="1503"/>
    <cellStyle name="Currency 2 2 3 7 2 2" xfId="4642"/>
    <cellStyle name="Currency 2 2 3 7 2 2 2" xfId="15253"/>
    <cellStyle name="Currency 2 2 3 7 2 3" xfId="15254"/>
    <cellStyle name="Currency 2 2 3 7 3" xfId="15255"/>
    <cellStyle name="Currency 2 2 3 8" xfId="1504"/>
    <cellStyle name="Currency 2 2 3 8 2" xfId="4643"/>
    <cellStyle name="Currency 2 2 3 8 2 2" xfId="15256"/>
    <cellStyle name="Currency 2 2 3 8 3" xfId="15257"/>
    <cellStyle name="Currency 2 2 3 9" xfId="15258"/>
    <cellStyle name="Currency 2 2 4" xfId="1505"/>
    <cellStyle name="Currency 2 2 4 2" xfId="1506"/>
    <cellStyle name="Currency 2 2 4 2 2" xfId="1507"/>
    <cellStyle name="Currency 2 2 4 2 2 2" xfId="1508"/>
    <cellStyle name="Currency 2 2 4 2 2 2 2" xfId="4644"/>
    <cellStyle name="Currency 2 2 4 2 2 2 2 2" xfId="15259"/>
    <cellStyle name="Currency 2 2 4 2 2 2 3" xfId="15260"/>
    <cellStyle name="Currency 2 2 4 2 2 3" xfId="15261"/>
    <cellStyle name="Currency 2 2 4 2 3" xfId="1509"/>
    <cellStyle name="Currency 2 2 4 2 3 2" xfId="1510"/>
    <cellStyle name="Currency 2 2 4 2 3 2 2" xfId="4645"/>
    <cellStyle name="Currency 2 2 4 2 3 2 2 2" xfId="15262"/>
    <cellStyle name="Currency 2 2 4 2 3 2 3" xfId="15263"/>
    <cellStyle name="Currency 2 2 4 2 3 3" xfId="15264"/>
    <cellStyle name="Currency 2 2 4 2 4" xfId="1511"/>
    <cellStyle name="Currency 2 2 4 2 4 2" xfId="1512"/>
    <cellStyle name="Currency 2 2 4 2 4 2 2" xfId="4646"/>
    <cellStyle name="Currency 2 2 4 2 4 2 2 2" xfId="15265"/>
    <cellStyle name="Currency 2 2 4 2 4 2 3" xfId="15266"/>
    <cellStyle name="Currency 2 2 4 2 4 3" xfId="15267"/>
    <cellStyle name="Currency 2 2 4 2 5" xfId="1513"/>
    <cellStyle name="Currency 2 2 4 2 5 2" xfId="4647"/>
    <cellStyle name="Currency 2 2 4 2 5 2 2" xfId="15268"/>
    <cellStyle name="Currency 2 2 4 2 5 3" xfId="15269"/>
    <cellStyle name="Currency 2 2 4 2 6" xfId="15270"/>
    <cellStyle name="Currency 2 2 4 3" xfId="1514"/>
    <cellStyle name="Currency 2 2 4 3 2" xfId="1515"/>
    <cellStyle name="Currency 2 2 4 3 2 2" xfId="4648"/>
    <cellStyle name="Currency 2 2 4 3 2 2 2" xfId="15271"/>
    <cellStyle name="Currency 2 2 4 3 2 3" xfId="15272"/>
    <cellStyle name="Currency 2 2 4 3 3" xfId="15273"/>
    <cellStyle name="Currency 2 2 4 4" xfId="1516"/>
    <cellStyle name="Currency 2 2 4 4 2" xfId="1517"/>
    <cellStyle name="Currency 2 2 4 4 2 2" xfId="4649"/>
    <cellStyle name="Currency 2 2 4 4 2 2 2" xfId="15274"/>
    <cellStyle name="Currency 2 2 4 4 2 3" xfId="15275"/>
    <cellStyle name="Currency 2 2 4 4 3" xfId="15276"/>
    <cellStyle name="Currency 2 2 4 5" xfId="1518"/>
    <cellStyle name="Currency 2 2 4 5 2" xfId="1519"/>
    <cellStyle name="Currency 2 2 4 5 2 2" xfId="4650"/>
    <cellStyle name="Currency 2 2 4 5 2 2 2" xfId="15277"/>
    <cellStyle name="Currency 2 2 4 5 2 3" xfId="15278"/>
    <cellStyle name="Currency 2 2 4 5 3" xfId="15279"/>
    <cellStyle name="Currency 2 2 4 6" xfId="1520"/>
    <cellStyle name="Currency 2 2 4 6 2" xfId="4651"/>
    <cellStyle name="Currency 2 2 4 6 2 2" xfId="15280"/>
    <cellStyle name="Currency 2 2 4 6 3" xfId="15281"/>
    <cellStyle name="Currency 2 2 4 7" xfId="15282"/>
    <cellStyle name="Currency 2 2 5" xfId="1521"/>
    <cellStyle name="Currency 2 2 5 2" xfId="1522"/>
    <cellStyle name="Currency 2 2 5 2 2" xfId="1523"/>
    <cellStyle name="Currency 2 2 5 2 2 2" xfId="1524"/>
    <cellStyle name="Currency 2 2 5 2 2 2 2" xfId="4652"/>
    <cellStyle name="Currency 2 2 5 2 2 2 2 2" xfId="15283"/>
    <cellStyle name="Currency 2 2 5 2 2 2 3" xfId="15284"/>
    <cellStyle name="Currency 2 2 5 2 2 3" xfId="15285"/>
    <cellStyle name="Currency 2 2 5 2 3" xfId="1525"/>
    <cellStyle name="Currency 2 2 5 2 3 2" xfId="1526"/>
    <cellStyle name="Currency 2 2 5 2 3 2 2" xfId="4653"/>
    <cellStyle name="Currency 2 2 5 2 3 2 2 2" xfId="15286"/>
    <cellStyle name="Currency 2 2 5 2 3 2 3" xfId="15287"/>
    <cellStyle name="Currency 2 2 5 2 3 3" xfId="15288"/>
    <cellStyle name="Currency 2 2 5 2 4" xfId="1527"/>
    <cellStyle name="Currency 2 2 5 2 4 2" xfId="1528"/>
    <cellStyle name="Currency 2 2 5 2 4 2 2" xfId="4654"/>
    <cellStyle name="Currency 2 2 5 2 4 2 2 2" xfId="15289"/>
    <cellStyle name="Currency 2 2 5 2 4 2 3" xfId="15290"/>
    <cellStyle name="Currency 2 2 5 2 4 3" xfId="15291"/>
    <cellStyle name="Currency 2 2 5 2 5" xfId="1529"/>
    <cellStyle name="Currency 2 2 5 2 5 2" xfId="4655"/>
    <cellStyle name="Currency 2 2 5 2 5 2 2" xfId="15292"/>
    <cellStyle name="Currency 2 2 5 2 5 3" xfId="15293"/>
    <cellStyle name="Currency 2 2 5 2 6" xfId="15294"/>
    <cellStyle name="Currency 2 2 5 3" xfId="1530"/>
    <cellStyle name="Currency 2 2 5 3 2" xfId="1531"/>
    <cellStyle name="Currency 2 2 5 3 2 2" xfId="4656"/>
    <cellStyle name="Currency 2 2 5 3 2 2 2" xfId="15295"/>
    <cellStyle name="Currency 2 2 5 3 2 3" xfId="15296"/>
    <cellStyle name="Currency 2 2 5 3 3" xfId="15297"/>
    <cellStyle name="Currency 2 2 5 4" xfId="1532"/>
    <cellStyle name="Currency 2 2 5 4 2" xfId="1533"/>
    <cellStyle name="Currency 2 2 5 4 2 2" xfId="4657"/>
    <cellStyle name="Currency 2 2 5 4 2 2 2" xfId="15298"/>
    <cellStyle name="Currency 2 2 5 4 2 3" xfId="15299"/>
    <cellStyle name="Currency 2 2 5 4 3" xfId="15300"/>
    <cellStyle name="Currency 2 2 5 5" xfId="1534"/>
    <cellStyle name="Currency 2 2 5 5 2" xfId="1535"/>
    <cellStyle name="Currency 2 2 5 5 2 2" xfId="4658"/>
    <cellStyle name="Currency 2 2 5 5 2 2 2" xfId="15301"/>
    <cellStyle name="Currency 2 2 5 5 2 3" xfId="15302"/>
    <cellStyle name="Currency 2 2 5 5 3" xfId="15303"/>
    <cellStyle name="Currency 2 2 5 6" xfId="1536"/>
    <cellStyle name="Currency 2 2 5 6 2" xfId="4659"/>
    <cellStyle name="Currency 2 2 5 6 2 2" xfId="15304"/>
    <cellStyle name="Currency 2 2 5 6 3" xfId="15305"/>
    <cellStyle name="Currency 2 2 5 7" xfId="15306"/>
    <cellStyle name="Currency 2 2 6" xfId="1537"/>
    <cellStyle name="Currency 2 2 6 2" xfId="1538"/>
    <cellStyle name="Currency 2 2 6 2 2" xfId="1539"/>
    <cellStyle name="Currency 2 2 6 2 2 2" xfId="4660"/>
    <cellStyle name="Currency 2 2 6 2 2 2 2" xfId="15307"/>
    <cellStyle name="Currency 2 2 6 2 2 3" xfId="15308"/>
    <cellStyle name="Currency 2 2 6 2 3" xfId="15309"/>
    <cellStyle name="Currency 2 2 6 3" xfId="1540"/>
    <cellStyle name="Currency 2 2 6 3 2" xfId="1541"/>
    <cellStyle name="Currency 2 2 6 3 2 2" xfId="4661"/>
    <cellStyle name="Currency 2 2 6 3 2 2 2" xfId="15310"/>
    <cellStyle name="Currency 2 2 6 3 2 3" xfId="15311"/>
    <cellStyle name="Currency 2 2 6 3 3" xfId="15312"/>
    <cellStyle name="Currency 2 2 6 4" xfId="1542"/>
    <cellStyle name="Currency 2 2 6 4 2" xfId="1543"/>
    <cellStyle name="Currency 2 2 6 4 2 2" xfId="4662"/>
    <cellStyle name="Currency 2 2 6 4 2 2 2" xfId="15313"/>
    <cellStyle name="Currency 2 2 6 4 2 3" xfId="15314"/>
    <cellStyle name="Currency 2 2 6 4 3" xfId="15315"/>
    <cellStyle name="Currency 2 2 6 5" xfId="1544"/>
    <cellStyle name="Currency 2 2 6 5 2" xfId="4663"/>
    <cellStyle name="Currency 2 2 6 5 2 2" xfId="15316"/>
    <cellStyle name="Currency 2 2 6 5 3" xfId="15317"/>
    <cellStyle name="Currency 2 2 6 6" xfId="15318"/>
    <cellStyle name="Currency 2 2 7" xfId="1545"/>
    <cellStyle name="Currency 2 2 7 2" xfId="1546"/>
    <cellStyle name="Currency 2 2 7 2 2" xfId="1547"/>
    <cellStyle name="Currency 2 2 7 2 2 2" xfId="4664"/>
    <cellStyle name="Currency 2 2 7 2 2 2 2" xfId="15319"/>
    <cellStyle name="Currency 2 2 7 2 2 3" xfId="15320"/>
    <cellStyle name="Currency 2 2 7 2 3" xfId="15321"/>
    <cellStyle name="Currency 2 2 7 3" xfId="1548"/>
    <cellStyle name="Currency 2 2 7 3 2" xfId="1549"/>
    <cellStyle name="Currency 2 2 7 3 2 2" xfId="4665"/>
    <cellStyle name="Currency 2 2 7 3 2 2 2" xfId="15322"/>
    <cellStyle name="Currency 2 2 7 3 2 3" xfId="15323"/>
    <cellStyle name="Currency 2 2 7 3 3" xfId="15324"/>
    <cellStyle name="Currency 2 2 7 4" xfId="1550"/>
    <cellStyle name="Currency 2 2 7 4 2" xfId="1551"/>
    <cellStyle name="Currency 2 2 7 4 2 2" xfId="4666"/>
    <cellStyle name="Currency 2 2 7 4 2 2 2" xfId="15325"/>
    <cellStyle name="Currency 2 2 7 4 2 3" xfId="15326"/>
    <cellStyle name="Currency 2 2 7 4 3" xfId="15327"/>
    <cellStyle name="Currency 2 2 7 5" xfId="1552"/>
    <cellStyle name="Currency 2 2 7 5 2" xfId="4667"/>
    <cellStyle name="Currency 2 2 7 5 2 2" xfId="15328"/>
    <cellStyle name="Currency 2 2 7 5 3" xfId="15329"/>
    <cellStyle name="Currency 2 2 7 6" xfId="15330"/>
    <cellStyle name="Currency 2 2 8" xfId="1553"/>
    <cellStyle name="Currency 2 2 8 2" xfId="4668"/>
    <cellStyle name="Currency 2 2 9" xfId="1554"/>
    <cellStyle name="Currency 2 3" xfId="1555"/>
    <cellStyle name="Currency 2 3 10" xfId="4669"/>
    <cellStyle name="Currency 2 3 11" xfId="9354"/>
    <cellStyle name="Currency 2 3 11 2" xfId="15331"/>
    <cellStyle name="Currency 2 3 12" xfId="9355"/>
    <cellStyle name="Currency 2 3 12 2" xfId="15332"/>
    <cellStyle name="Currency 2 3 2" xfId="1556"/>
    <cellStyle name="Currency 2 3 2 2" xfId="1557"/>
    <cellStyle name="Currency 2 3 2 2 2" xfId="1558"/>
    <cellStyle name="Currency 2 3 2 2 2 2" xfId="1559"/>
    <cellStyle name="Currency 2 3 2 2 2 2 2" xfId="4670"/>
    <cellStyle name="Currency 2 3 2 2 2 2 2 2" xfId="15333"/>
    <cellStyle name="Currency 2 3 2 2 2 2 3" xfId="15334"/>
    <cellStyle name="Currency 2 3 2 2 2 3" xfId="15335"/>
    <cellStyle name="Currency 2 3 2 2 3" xfId="1560"/>
    <cellStyle name="Currency 2 3 2 2 3 2" xfId="1561"/>
    <cellStyle name="Currency 2 3 2 2 3 2 2" xfId="4671"/>
    <cellStyle name="Currency 2 3 2 2 3 2 2 2" xfId="15336"/>
    <cellStyle name="Currency 2 3 2 2 3 2 3" xfId="15337"/>
    <cellStyle name="Currency 2 3 2 2 3 3" xfId="15338"/>
    <cellStyle name="Currency 2 3 2 2 4" xfId="1562"/>
    <cellStyle name="Currency 2 3 2 2 4 2" xfId="1563"/>
    <cellStyle name="Currency 2 3 2 2 4 2 2" xfId="4672"/>
    <cellStyle name="Currency 2 3 2 2 4 2 2 2" xfId="15339"/>
    <cellStyle name="Currency 2 3 2 2 4 2 3" xfId="15340"/>
    <cellStyle name="Currency 2 3 2 2 4 3" xfId="15341"/>
    <cellStyle name="Currency 2 3 2 2 5" xfId="1564"/>
    <cellStyle name="Currency 2 3 2 2 5 2" xfId="4673"/>
    <cellStyle name="Currency 2 3 2 2 5 2 2" xfId="15342"/>
    <cellStyle name="Currency 2 3 2 2 5 3" xfId="15343"/>
    <cellStyle name="Currency 2 3 2 2 6" xfId="15344"/>
    <cellStyle name="Currency 2 3 2 3" xfId="1565"/>
    <cellStyle name="Currency 2 3 2 3 2" xfId="1566"/>
    <cellStyle name="Currency 2 3 2 3 2 2" xfId="4674"/>
    <cellStyle name="Currency 2 3 2 3 2 2 2" xfId="15345"/>
    <cellStyle name="Currency 2 3 2 3 2 3" xfId="15346"/>
    <cellStyle name="Currency 2 3 2 3 3" xfId="15347"/>
    <cellStyle name="Currency 2 3 2 4" xfId="1567"/>
    <cellStyle name="Currency 2 3 2 4 2" xfId="1568"/>
    <cellStyle name="Currency 2 3 2 4 2 2" xfId="4675"/>
    <cellStyle name="Currency 2 3 2 4 2 2 2" xfId="15348"/>
    <cellStyle name="Currency 2 3 2 4 2 3" xfId="15349"/>
    <cellStyle name="Currency 2 3 2 4 3" xfId="15350"/>
    <cellStyle name="Currency 2 3 2 5" xfId="1569"/>
    <cellStyle name="Currency 2 3 2 5 2" xfId="1570"/>
    <cellStyle name="Currency 2 3 2 5 2 2" xfId="4676"/>
    <cellStyle name="Currency 2 3 2 5 2 2 2" xfId="15351"/>
    <cellStyle name="Currency 2 3 2 5 2 3" xfId="15352"/>
    <cellStyle name="Currency 2 3 2 5 3" xfId="15353"/>
    <cellStyle name="Currency 2 3 2 6" xfId="1571"/>
    <cellStyle name="Currency 2 3 2 6 2" xfId="4677"/>
    <cellStyle name="Currency 2 3 2 6 2 2" xfId="15354"/>
    <cellStyle name="Currency 2 3 2 6 3" xfId="15355"/>
    <cellStyle name="Currency 2 3 2 7" xfId="15356"/>
    <cellStyle name="Currency 2 3 3" xfId="1572"/>
    <cellStyle name="Currency 2 3 3 2" xfId="1573"/>
    <cellStyle name="Currency 2 3 3 2 2" xfId="1574"/>
    <cellStyle name="Currency 2 3 3 2 2 2" xfId="1575"/>
    <cellStyle name="Currency 2 3 3 2 2 2 2" xfId="4678"/>
    <cellStyle name="Currency 2 3 3 2 2 2 2 2" xfId="15357"/>
    <cellStyle name="Currency 2 3 3 2 2 2 3" xfId="15358"/>
    <cellStyle name="Currency 2 3 3 2 2 3" xfId="15359"/>
    <cellStyle name="Currency 2 3 3 2 3" xfId="1576"/>
    <cellStyle name="Currency 2 3 3 2 3 2" xfId="1577"/>
    <cellStyle name="Currency 2 3 3 2 3 2 2" xfId="4679"/>
    <cellStyle name="Currency 2 3 3 2 3 2 2 2" xfId="15360"/>
    <cellStyle name="Currency 2 3 3 2 3 2 3" xfId="15361"/>
    <cellStyle name="Currency 2 3 3 2 3 3" xfId="15362"/>
    <cellStyle name="Currency 2 3 3 2 4" xfId="1578"/>
    <cellStyle name="Currency 2 3 3 2 4 2" xfId="1579"/>
    <cellStyle name="Currency 2 3 3 2 4 2 2" xfId="4680"/>
    <cellStyle name="Currency 2 3 3 2 4 2 2 2" xfId="15363"/>
    <cellStyle name="Currency 2 3 3 2 4 2 3" xfId="15364"/>
    <cellStyle name="Currency 2 3 3 2 4 3" xfId="15365"/>
    <cellStyle name="Currency 2 3 3 2 5" xfId="1580"/>
    <cellStyle name="Currency 2 3 3 2 5 2" xfId="4681"/>
    <cellStyle name="Currency 2 3 3 2 5 2 2" xfId="15366"/>
    <cellStyle name="Currency 2 3 3 2 5 3" xfId="15367"/>
    <cellStyle name="Currency 2 3 3 2 6" xfId="15368"/>
    <cellStyle name="Currency 2 3 3 3" xfId="1581"/>
    <cellStyle name="Currency 2 3 3 3 2" xfId="1582"/>
    <cellStyle name="Currency 2 3 3 3 2 2" xfId="4682"/>
    <cellStyle name="Currency 2 3 3 3 2 2 2" xfId="15369"/>
    <cellStyle name="Currency 2 3 3 3 2 3" xfId="15370"/>
    <cellStyle name="Currency 2 3 3 3 3" xfId="15371"/>
    <cellStyle name="Currency 2 3 3 4" xfId="1583"/>
    <cellStyle name="Currency 2 3 3 4 2" xfId="1584"/>
    <cellStyle name="Currency 2 3 3 4 2 2" xfId="4683"/>
    <cellStyle name="Currency 2 3 3 4 2 2 2" xfId="15372"/>
    <cellStyle name="Currency 2 3 3 4 2 3" xfId="15373"/>
    <cellStyle name="Currency 2 3 3 4 3" xfId="15374"/>
    <cellStyle name="Currency 2 3 3 5" xfId="1585"/>
    <cellStyle name="Currency 2 3 3 5 2" xfId="1586"/>
    <cellStyle name="Currency 2 3 3 5 2 2" xfId="4684"/>
    <cellStyle name="Currency 2 3 3 5 2 2 2" xfId="15375"/>
    <cellStyle name="Currency 2 3 3 5 2 3" xfId="15376"/>
    <cellStyle name="Currency 2 3 3 5 3" xfId="15377"/>
    <cellStyle name="Currency 2 3 3 6" xfId="1587"/>
    <cellStyle name="Currency 2 3 3 6 2" xfId="4685"/>
    <cellStyle name="Currency 2 3 3 6 2 2" xfId="15378"/>
    <cellStyle name="Currency 2 3 3 6 3" xfId="15379"/>
    <cellStyle name="Currency 2 3 3 7" xfId="15380"/>
    <cellStyle name="Currency 2 3 4" xfId="1588"/>
    <cellStyle name="Currency 2 3 4 2" xfId="1589"/>
    <cellStyle name="Currency 2 3 4 2 2" xfId="1590"/>
    <cellStyle name="Currency 2 3 4 2 2 2" xfId="4686"/>
    <cellStyle name="Currency 2 3 4 2 2 2 2" xfId="15381"/>
    <cellStyle name="Currency 2 3 4 2 2 3" xfId="15382"/>
    <cellStyle name="Currency 2 3 4 2 3" xfId="15383"/>
    <cellStyle name="Currency 2 3 4 3" xfId="1591"/>
    <cellStyle name="Currency 2 3 4 3 2" xfId="1592"/>
    <cellStyle name="Currency 2 3 4 3 2 2" xfId="4687"/>
    <cellStyle name="Currency 2 3 4 3 2 2 2" xfId="15384"/>
    <cellStyle name="Currency 2 3 4 3 2 3" xfId="15385"/>
    <cellStyle name="Currency 2 3 4 3 3" xfId="15386"/>
    <cellStyle name="Currency 2 3 4 4" xfId="1593"/>
    <cellStyle name="Currency 2 3 4 4 2" xfId="1594"/>
    <cellStyle name="Currency 2 3 4 4 2 2" xfId="4688"/>
    <cellStyle name="Currency 2 3 4 4 2 2 2" xfId="15387"/>
    <cellStyle name="Currency 2 3 4 4 2 3" xfId="15388"/>
    <cellStyle name="Currency 2 3 4 4 3" xfId="15389"/>
    <cellStyle name="Currency 2 3 4 5" xfId="1595"/>
    <cellStyle name="Currency 2 3 4 5 2" xfId="4689"/>
    <cellStyle name="Currency 2 3 4 5 2 2" xfId="15390"/>
    <cellStyle name="Currency 2 3 4 5 3" xfId="15391"/>
    <cellStyle name="Currency 2 3 4 6" xfId="15392"/>
    <cellStyle name="Currency 2 3 5" xfId="1596"/>
    <cellStyle name="Currency 2 3 5 2" xfId="1597"/>
    <cellStyle name="Currency 2 3 5 2 2" xfId="4690"/>
    <cellStyle name="Currency 2 3 5 2 2 2" xfId="15393"/>
    <cellStyle name="Currency 2 3 5 2 3" xfId="15394"/>
    <cellStyle name="Currency 2 3 5 3" xfId="15395"/>
    <cellStyle name="Currency 2 3 6" xfId="1598"/>
    <cellStyle name="Currency 2 3 6 2" xfId="1599"/>
    <cellStyle name="Currency 2 3 6 2 2" xfId="4691"/>
    <cellStyle name="Currency 2 3 6 2 2 2" xfId="15396"/>
    <cellStyle name="Currency 2 3 6 2 3" xfId="15397"/>
    <cellStyle name="Currency 2 3 6 3" xfId="15398"/>
    <cellStyle name="Currency 2 3 7" xfId="1600"/>
    <cellStyle name="Currency 2 3 7 2" xfId="1601"/>
    <cellStyle name="Currency 2 3 7 2 2" xfId="4692"/>
    <cellStyle name="Currency 2 3 7 2 2 2" xfId="15399"/>
    <cellStyle name="Currency 2 3 7 2 3" xfId="15400"/>
    <cellStyle name="Currency 2 3 7 3" xfId="15401"/>
    <cellStyle name="Currency 2 3 8" xfId="1602"/>
    <cellStyle name="Currency 2 3 8 2" xfId="4693"/>
    <cellStyle name="Currency 2 3 9" xfId="1603"/>
    <cellStyle name="Currency 2 3 9 2" xfId="4694"/>
    <cellStyle name="Currency 2 3 9 2 2" xfId="15402"/>
    <cellStyle name="Currency 2 3 9 3" xfId="15403"/>
    <cellStyle name="Currency 2 4" xfId="1604"/>
    <cellStyle name="Currency 2 4 2" xfId="1605"/>
    <cellStyle name="Currency 2 4 2 2" xfId="1606"/>
    <cellStyle name="Currency 2 4 2 2 2" xfId="1607"/>
    <cellStyle name="Currency 2 4 2 2 2 2" xfId="1608"/>
    <cellStyle name="Currency 2 4 2 2 2 2 2" xfId="4695"/>
    <cellStyle name="Currency 2 4 2 2 2 2 2 2" xfId="15404"/>
    <cellStyle name="Currency 2 4 2 2 2 2 3" xfId="15405"/>
    <cellStyle name="Currency 2 4 2 2 2 3" xfId="15406"/>
    <cellStyle name="Currency 2 4 2 2 3" xfId="1609"/>
    <cellStyle name="Currency 2 4 2 2 3 2" xfId="1610"/>
    <cellStyle name="Currency 2 4 2 2 3 2 2" xfId="4696"/>
    <cellStyle name="Currency 2 4 2 2 3 2 2 2" xfId="15407"/>
    <cellStyle name="Currency 2 4 2 2 3 2 3" xfId="15408"/>
    <cellStyle name="Currency 2 4 2 2 3 3" xfId="15409"/>
    <cellStyle name="Currency 2 4 2 2 4" xfId="1611"/>
    <cellStyle name="Currency 2 4 2 2 4 2" xfId="1612"/>
    <cellStyle name="Currency 2 4 2 2 4 2 2" xfId="4697"/>
    <cellStyle name="Currency 2 4 2 2 4 2 2 2" xfId="15410"/>
    <cellStyle name="Currency 2 4 2 2 4 2 3" xfId="15411"/>
    <cellStyle name="Currency 2 4 2 2 4 3" xfId="15412"/>
    <cellStyle name="Currency 2 4 2 2 5" xfId="1613"/>
    <cellStyle name="Currency 2 4 2 2 5 2" xfId="4698"/>
    <cellStyle name="Currency 2 4 2 2 5 2 2" xfId="15413"/>
    <cellStyle name="Currency 2 4 2 2 5 3" xfId="15414"/>
    <cellStyle name="Currency 2 4 2 2 6" xfId="15415"/>
    <cellStyle name="Currency 2 4 2 3" xfId="1614"/>
    <cellStyle name="Currency 2 4 2 3 2" xfId="1615"/>
    <cellStyle name="Currency 2 4 2 3 2 2" xfId="4699"/>
    <cellStyle name="Currency 2 4 2 3 2 2 2" xfId="15416"/>
    <cellStyle name="Currency 2 4 2 3 2 3" xfId="15417"/>
    <cellStyle name="Currency 2 4 2 3 3" xfId="15418"/>
    <cellStyle name="Currency 2 4 2 4" xfId="1616"/>
    <cellStyle name="Currency 2 4 2 4 2" xfId="1617"/>
    <cellStyle name="Currency 2 4 2 4 2 2" xfId="4700"/>
    <cellStyle name="Currency 2 4 2 4 2 2 2" xfId="15419"/>
    <cellStyle name="Currency 2 4 2 4 2 3" xfId="15420"/>
    <cellStyle name="Currency 2 4 2 4 3" xfId="15421"/>
    <cellStyle name="Currency 2 4 2 5" xfId="1618"/>
    <cellStyle name="Currency 2 4 2 5 2" xfId="1619"/>
    <cellStyle name="Currency 2 4 2 5 2 2" xfId="4701"/>
    <cellStyle name="Currency 2 4 2 5 2 2 2" xfId="15422"/>
    <cellStyle name="Currency 2 4 2 5 2 3" xfId="15423"/>
    <cellStyle name="Currency 2 4 2 5 3" xfId="15424"/>
    <cellStyle name="Currency 2 4 2 6" xfId="1620"/>
    <cellStyle name="Currency 2 4 2 6 2" xfId="4702"/>
    <cellStyle name="Currency 2 4 2 6 2 2" xfId="15425"/>
    <cellStyle name="Currency 2 4 2 6 3" xfId="15426"/>
    <cellStyle name="Currency 2 4 2 7" xfId="15427"/>
    <cellStyle name="Currency 2 4 3" xfId="1621"/>
    <cellStyle name="Currency 2 4 3 2" xfId="1622"/>
    <cellStyle name="Currency 2 4 3 2 2" xfId="1623"/>
    <cellStyle name="Currency 2 4 3 2 2 2" xfId="1624"/>
    <cellStyle name="Currency 2 4 3 2 2 2 2" xfId="4703"/>
    <cellStyle name="Currency 2 4 3 2 2 2 2 2" xfId="15428"/>
    <cellStyle name="Currency 2 4 3 2 2 2 3" xfId="15429"/>
    <cellStyle name="Currency 2 4 3 2 2 3" xfId="15430"/>
    <cellStyle name="Currency 2 4 3 2 3" xfId="1625"/>
    <cellStyle name="Currency 2 4 3 2 3 2" xfId="1626"/>
    <cellStyle name="Currency 2 4 3 2 3 2 2" xfId="4704"/>
    <cellStyle name="Currency 2 4 3 2 3 2 2 2" xfId="15431"/>
    <cellStyle name="Currency 2 4 3 2 3 2 3" xfId="15432"/>
    <cellStyle name="Currency 2 4 3 2 3 3" xfId="15433"/>
    <cellStyle name="Currency 2 4 3 2 4" xfId="1627"/>
    <cellStyle name="Currency 2 4 3 2 4 2" xfId="1628"/>
    <cellStyle name="Currency 2 4 3 2 4 2 2" xfId="4705"/>
    <cellStyle name="Currency 2 4 3 2 4 2 2 2" xfId="15434"/>
    <cellStyle name="Currency 2 4 3 2 4 2 3" xfId="15435"/>
    <cellStyle name="Currency 2 4 3 2 4 3" xfId="15436"/>
    <cellStyle name="Currency 2 4 3 2 5" xfId="1629"/>
    <cellStyle name="Currency 2 4 3 2 5 2" xfId="4706"/>
    <cellStyle name="Currency 2 4 3 2 5 2 2" xfId="15437"/>
    <cellStyle name="Currency 2 4 3 2 5 3" xfId="15438"/>
    <cellStyle name="Currency 2 4 3 2 6" xfId="15439"/>
    <cellStyle name="Currency 2 4 3 3" xfId="1630"/>
    <cellStyle name="Currency 2 4 3 3 2" xfId="1631"/>
    <cellStyle name="Currency 2 4 3 3 2 2" xfId="4707"/>
    <cellStyle name="Currency 2 4 3 3 2 2 2" xfId="15440"/>
    <cellStyle name="Currency 2 4 3 3 2 3" xfId="15441"/>
    <cellStyle name="Currency 2 4 3 3 3" xfId="15442"/>
    <cellStyle name="Currency 2 4 3 4" xfId="1632"/>
    <cellStyle name="Currency 2 4 3 4 2" xfId="1633"/>
    <cellStyle name="Currency 2 4 3 4 2 2" xfId="4708"/>
    <cellStyle name="Currency 2 4 3 4 2 2 2" xfId="15443"/>
    <cellStyle name="Currency 2 4 3 4 2 3" xfId="15444"/>
    <cellStyle name="Currency 2 4 3 4 3" xfId="15445"/>
    <cellStyle name="Currency 2 4 3 5" xfId="1634"/>
    <cellStyle name="Currency 2 4 3 5 2" xfId="1635"/>
    <cellStyle name="Currency 2 4 3 5 2 2" xfId="4709"/>
    <cellStyle name="Currency 2 4 3 5 2 2 2" xfId="15446"/>
    <cellStyle name="Currency 2 4 3 5 2 3" xfId="15447"/>
    <cellStyle name="Currency 2 4 3 5 3" xfId="15448"/>
    <cellStyle name="Currency 2 4 3 6" xfId="1636"/>
    <cellStyle name="Currency 2 4 3 6 2" xfId="4710"/>
    <cellStyle name="Currency 2 4 3 6 2 2" xfId="15449"/>
    <cellStyle name="Currency 2 4 3 6 3" xfId="15450"/>
    <cellStyle name="Currency 2 4 3 7" xfId="15451"/>
    <cellStyle name="Currency 2 4 4" xfId="1637"/>
    <cellStyle name="Currency 2 4 4 2" xfId="1638"/>
    <cellStyle name="Currency 2 4 4 2 2" xfId="1639"/>
    <cellStyle name="Currency 2 4 4 2 2 2" xfId="4711"/>
    <cellStyle name="Currency 2 4 4 2 2 2 2" xfId="15452"/>
    <cellStyle name="Currency 2 4 4 2 2 3" xfId="15453"/>
    <cellStyle name="Currency 2 4 4 2 3" xfId="15454"/>
    <cellStyle name="Currency 2 4 4 3" xfId="1640"/>
    <cellStyle name="Currency 2 4 4 3 2" xfId="1641"/>
    <cellStyle name="Currency 2 4 4 3 2 2" xfId="4712"/>
    <cellStyle name="Currency 2 4 4 3 2 2 2" xfId="15455"/>
    <cellStyle name="Currency 2 4 4 3 2 3" xfId="15456"/>
    <cellStyle name="Currency 2 4 4 3 3" xfId="15457"/>
    <cellStyle name="Currency 2 4 4 4" xfId="1642"/>
    <cellStyle name="Currency 2 4 4 4 2" xfId="1643"/>
    <cellStyle name="Currency 2 4 4 4 2 2" xfId="4713"/>
    <cellStyle name="Currency 2 4 4 4 2 2 2" xfId="15458"/>
    <cellStyle name="Currency 2 4 4 4 2 3" xfId="15459"/>
    <cellStyle name="Currency 2 4 4 4 3" xfId="15460"/>
    <cellStyle name="Currency 2 4 4 5" xfId="1644"/>
    <cellStyle name="Currency 2 4 4 5 2" xfId="4714"/>
    <cellStyle name="Currency 2 4 4 5 2 2" xfId="15461"/>
    <cellStyle name="Currency 2 4 4 5 3" xfId="15462"/>
    <cellStyle name="Currency 2 4 4 6" xfId="15463"/>
    <cellStyle name="Currency 2 4 5" xfId="1645"/>
    <cellStyle name="Currency 2 4 5 2" xfId="1646"/>
    <cellStyle name="Currency 2 4 5 2 2" xfId="4715"/>
    <cellStyle name="Currency 2 4 5 2 2 2" xfId="15464"/>
    <cellStyle name="Currency 2 4 5 2 3" xfId="15465"/>
    <cellStyle name="Currency 2 4 5 3" xfId="15466"/>
    <cellStyle name="Currency 2 4 6" xfId="1647"/>
    <cellStyle name="Currency 2 4 6 2" xfId="1648"/>
    <cellStyle name="Currency 2 4 6 2 2" xfId="4716"/>
    <cellStyle name="Currency 2 4 6 2 2 2" xfId="15467"/>
    <cellStyle name="Currency 2 4 6 2 3" xfId="15468"/>
    <cellStyle name="Currency 2 4 6 3" xfId="15469"/>
    <cellStyle name="Currency 2 4 7" xfId="1649"/>
    <cellStyle name="Currency 2 4 7 2" xfId="1650"/>
    <cellStyle name="Currency 2 4 7 2 2" xfId="4717"/>
    <cellStyle name="Currency 2 4 7 2 2 2" xfId="15470"/>
    <cellStyle name="Currency 2 4 7 2 3" xfId="15471"/>
    <cellStyle name="Currency 2 4 7 3" xfId="15472"/>
    <cellStyle name="Currency 2 4 8" xfId="1651"/>
    <cellStyle name="Currency 2 4 8 2" xfId="4718"/>
    <cellStyle name="Currency 2 4 8 2 2" xfId="15473"/>
    <cellStyle name="Currency 2 4 8 3" xfId="15474"/>
    <cellStyle name="Currency 2 4 9" xfId="15475"/>
    <cellStyle name="Currency 2 5" xfId="1652"/>
    <cellStyle name="Currency 2 6" xfId="1653"/>
    <cellStyle name="Currency 2 6 2" xfId="4719"/>
    <cellStyle name="Currency 2 6 3" xfId="9356"/>
    <cellStyle name="Currency 2 6 4" xfId="9357"/>
    <cellStyle name="Currency 2 7" xfId="1654"/>
    <cellStyle name="Currency 2 7 2" xfId="9358"/>
    <cellStyle name="Currency 2 7 3" xfId="9359"/>
    <cellStyle name="Currency 2 8" xfId="3930"/>
    <cellStyle name="Currency 2 9" xfId="9360"/>
    <cellStyle name="Currency 2 9 2" xfId="15476"/>
    <cellStyle name="Currency 3" xfId="161"/>
    <cellStyle name="Currency 3 2" xfId="1655"/>
    <cellStyle name="Currency 3 2 2" xfId="1656"/>
    <cellStyle name="Currency 3 2 2 2" xfId="1657"/>
    <cellStyle name="Currency 3 2 2 2 2" xfId="1658"/>
    <cellStyle name="Currency 3 2 2 2 2 2" xfId="1659"/>
    <cellStyle name="Currency 3 2 2 2 2 2 2" xfId="4720"/>
    <cellStyle name="Currency 3 2 2 2 2 2 2 2" xfId="15477"/>
    <cellStyle name="Currency 3 2 2 2 2 2 3" xfId="15478"/>
    <cellStyle name="Currency 3 2 2 2 2 3" xfId="15479"/>
    <cellStyle name="Currency 3 2 2 2 3" xfId="1660"/>
    <cellStyle name="Currency 3 2 2 2 3 2" xfId="1661"/>
    <cellStyle name="Currency 3 2 2 2 3 2 2" xfId="4721"/>
    <cellStyle name="Currency 3 2 2 2 3 2 2 2" xfId="15480"/>
    <cellStyle name="Currency 3 2 2 2 3 2 3" xfId="15481"/>
    <cellStyle name="Currency 3 2 2 2 3 3" xfId="15482"/>
    <cellStyle name="Currency 3 2 2 2 4" xfId="1662"/>
    <cellStyle name="Currency 3 2 2 2 4 2" xfId="1663"/>
    <cellStyle name="Currency 3 2 2 2 4 2 2" xfId="4722"/>
    <cellStyle name="Currency 3 2 2 2 4 2 2 2" xfId="15483"/>
    <cellStyle name="Currency 3 2 2 2 4 2 3" xfId="15484"/>
    <cellStyle name="Currency 3 2 2 2 4 3" xfId="15485"/>
    <cellStyle name="Currency 3 2 2 2 5" xfId="1664"/>
    <cellStyle name="Currency 3 2 2 2 5 2" xfId="4723"/>
    <cellStyle name="Currency 3 2 2 2 5 2 2" xfId="15486"/>
    <cellStyle name="Currency 3 2 2 2 5 3" xfId="15487"/>
    <cellStyle name="Currency 3 2 2 2 6" xfId="15488"/>
    <cellStyle name="Currency 3 2 2 3" xfId="1665"/>
    <cellStyle name="Currency 3 2 2 3 2" xfId="1666"/>
    <cellStyle name="Currency 3 2 2 3 2 2" xfId="4724"/>
    <cellStyle name="Currency 3 2 2 3 2 2 2" xfId="15489"/>
    <cellStyle name="Currency 3 2 2 3 2 3" xfId="15490"/>
    <cellStyle name="Currency 3 2 2 3 3" xfId="15491"/>
    <cellStyle name="Currency 3 2 2 4" xfId="1667"/>
    <cellStyle name="Currency 3 2 2 4 2" xfId="1668"/>
    <cellStyle name="Currency 3 2 2 4 2 2" xfId="4725"/>
    <cellStyle name="Currency 3 2 2 4 2 2 2" xfId="15492"/>
    <cellStyle name="Currency 3 2 2 4 2 3" xfId="15493"/>
    <cellStyle name="Currency 3 2 2 4 3" xfId="15494"/>
    <cellStyle name="Currency 3 2 2 5" xfId="1669"/>
    <cellStyle name="Currency 3 2 2 5 2" xfId="1670"/>
    <cellStyle name="Currency 3 2 2 5 2 2" xfId="4726"/>
    <cellStyle name="Currency 3 2 2 5 2 2 2" xfId="15495"/>
    <cellStyle name="Currency 3 2 2 5 2 3" xfId="15496"/>
    <cellStyle name="Currency 3 2 2 5 3" xfId="15497"/>
    <cellStyle name="Currency 3 2 2 6" xfId="1671"/>
    <cellStyle name="Currency 3 2 2 6 2" xfId="4727"/>
    <cellStyle name="Currency 3 2 2 6 2 2" xfId="15498"/>
    <cellStyle name="Currency 3 2 2 6 3" xfId="15499"/>
    <cellStyle name="Currency 3 2 2 7" xfId="6210"/>
    <cellStyle name="Currency 3 2 2 8" xfId="15500"/>
    <cellStyle name="Currency 3 2 2 9" xfId="15501"/>
    <cellStyle name="Currency 3 2 3" xfId="1672"/>
    <cellStyle name="Currency 3 2 3 2" xfId="1673"/>
    <cellStyle name="Currency 3 2 3 2 2" xfId="1674"/>
    <cellStyle name="Currency 3 2 3 2 2 2" xfId="1675"/>
    <cellStyle name="Currency 3 2 3 2 2 2 2" xfId="4728"/>
    <cellStyle name="Currency 3 2 3 2 2 2 2 2" xfId="15502"/>
    <cellStyle name="Currency 3 2 3 2 2 2 3" xfId="15503"/>
    <cellStyle name="Currency 3 2 3 2 2 3" xfId="15504"/>
    <cellStyle name="Currency 3 2 3 2 3" xfId="1676"/>
    <cellStyle name="Currency 3 2 3 2 3 2" xfId="1677"/>
    <cellStyle name="Currency 3 2 3 2 3 2 2" xfId="4729"/>
    <cellStyle name="Currency 3 2 3 2 3 2 2 2" xfId="15505"/>
    <cellStyle name="Currency 3 2 3 2 3 2 3" xfId="15506"/>
    <cellStyle name="Currency 3 2 3 2 3 3" xfId="15507"/>
    <cellStyle name="Currency 3 2 3 2 4" xfId="1678"/>
    <cellStyle name="Currency 3 2 3 2 4 2" xfId="1679"/>
    <cellStyle name="Currency 3 2 3 2 4 2 2" xfId="4730"/>
    <cellStyle name="Currency 3 2 3 2 4 2 2 2" xfId="15508"/>
    <cellStyle name="Currency 3 2 3 2 4 2 3" xfId="15509"/>
    <cellStyle name="Currency 3 2 3 2 4 3" xfId="15510"/>
    <cellStyle name="Currency 3 2 3 2 5" xfId="1680"/>
    <cellStyle name="Currency 3 2 3 2 5 2" xfId="4731"/>
    <cellStyle name="Currency 3 2 3 2 5 2 2" xfId="15511"/>
    <cellStyle name="Currency 3 2 3 2 5 3" xfId="15512"/>
    <cellStyle name="Currency 3 2 3 2 6" xfId="15513"/>
    <cellStyle name="Currency 3 2 3 3" xfId="1681"/>
    <cellStyle name="Currency 3 2 3 3 2" xfId="1682"/>
    <cellStyle name="Currency 3 2 3 3 2 2" xfId="4732"/>
    <cellStyle name="Currency 3 2 3 3 2 2 2" xfId="15514"/>
    <cellStyle name="Currency 3 2 3 3 2 3" xfId="15515"/>
    <cellStyle name="Currency 3 2 3 3 3" xfId="15516"/>
    <cellStyle name="Currency 3 2 3 4" xfId="1683"/>
    <cellStyle name="Currency 3 2 3 4 2" xfId="1684"/>
    <cellStyle name="Currency 3 2 3 4 2 2" xfId="4733"/>
    <cellStyle name="Currency 3 2 3 4 2 2 2" xfId="15517"/>
    <cellStyle name="Currency 3 2 3 4 2 3" xfId="15518"/>
    <cellStyle name="Currency 3 2 3 4 3" xfId="15519"/>
    <cellStyle name="Currency 3 2 3 5" xfId="1685"/>
    <cellStyle name="Currency 3 2 3 5 2" xfId="1686"/>
    <cellStyle name="Currency 3 2 3 5 2 2" xfId="4734"/>
    <cellStyle name="Currency 3 2 3 5 2 2 2" xfId="15520"/>
    <cellStyle name="Currency 3 2 3 5 2 3" xfId="15521"/>
    <cellStyle name="Currency 3 2 3 5 3" xfId="15522"/>
    <cellStyle name="Currency 3 2 3 6" xfId="1687"/>
    <cellStyle name="Currency 3 2 3 6 2" xfId="4735"/>
    <cellStyle name="Currency 3 2 3 6 2 2" xfId="15523"/>
    <cellStyle name="Currency 3 2 3 6 3" xfId="15524"/>
    <cellStyle name="Currency 3 2 3 7" xfId="15525"/>
    <cellStyle name="Currency 3 2 4" xfId="1688"/>
    <cellStyle name="Currency 3 2 4 2" xfId="1689"/>
    <cellStyle name="Currency 3 2 4 2 2" xfId="1690"/>
    <cellStyle name="Currency 3 2 4 2 2 2" xfId="4736"/>
    <cellStyle name="Currency 3 2 4 2 2 2 2" xfId="15526"/>
    <cellStyle name="Currency 3 2 4 2 2 3" xfId="15527"/>
    <cellStyle name="Currency 3 2 4 2 3" xfId="15528"/>
    <cellStyle name="Currency 3 2 4 3" xfId="1691"/>
    <cellStyle name="Currency 3 2 4 3 2" xfId="1692"/>
    <cellStyle name="Currency 3 2 4 3 2 2" xfId="4737"/>
    <cellStyle name="Currency 3 2 4 3 2 2 2" xfId="15529"/>
    <cellStyle name="Currency 3 2 4 3 2 3" xfId="15530"/>
    <cellStyle name="Currency 3 2 4 3 3" xfId="15531"/>
    <cellStyle name="Currency 3 2 4 4" xfId="1693"/>
    <cellStyle name="Currency 3 2 4 4 2" xfId="1694"/>
    <cellStyle name="Currency 3 2 4 4 2 2" xfId="4738"/>
    <cellStyle name="Currency 3 2 4 4 2 2 2" xfId="15532"/>
    <cellStyle name="Currency 3 2 4 4 2 3" xfId="15533"/>
    <cellStyle name="Currency 3 2 4 4 3" xfId="15534"/>
    <cellStyle name="Currency 3 2 4 5" xfId="1695"/>
    <cellStyle name="Currency 3 2 4 5 2" xfId="4739"/>
    <cellStyle name="Currency 3 2 4 5 2 2" xfId="15535"/>
    <cellStyle name="Currency 3 2 4 5 3" xfId="15536"/>
    <cellStyle name="Currency 3 2 4 6" xfId="15537"/>
    <cellStyle name="Currency 3 2 5" xfId="1696"/>
    <cellStyle name="Currency 3 2 5 2" xfId="1697"/>
    <cellStyle name="Currency 3 2 5 2 2" xfId="4740"/>
    <cellStyle name="Currency 3 2 5 2 2 2" xfId="15538"/>
    <cellStyle name="Currency 3 2 5 2 3" xfId="15539"/>
    <cellStyle name="Currency 3 2 5 3" xfId="15540"/>
    <cellStyle name="Currency 3 2 6" xfId="1698"/>
    <cellStyle name="Currency 3 2 6 2" xfId="1699"/>
    <cellStyle name="Currency 3 2 6 2 2" xfId="4741"/>
    <cellStyle name="Currency 3 2 6 2 2 2" xfId="15541"/>
    <cellStyle name="Currency 3 2 6 2 3" xfId="15542"/>
    <cellStyle name="Currency 3 2 6 3" xfId="15543"/>
    <cellStyle name="Currency 3 2 7" xfId="1700"/>
    <cellStyle name="Currency 3 2 7 2" xfId="1701"/>
    <cellStyle name="Currency 3 2 7 2 2" xfId="4742"/>
    <cellStyle name="Currency 3 2 7 2 2 2" xfId="15544"/>
    <cellStyle name="Currency 3 2 7 2 3" xfId="15545"/>
    <cellStyle name="Currency 3 2 7 3" xfId="15546"/>
    <cellStyle name="Currency 3 2 8" xfId="1702"/>
    <cellStyle name="Currency 3 2 8 2" xfId="4743"/>
    <cellStyle name="Currency 3 2 8 2 2" xfId="15547"/>
    <cellStyle name="Currency 3 2 8 3" xfId="15548"/>
    <cellStyle name="Currency 3 2 9" xfId="15549"/>
    <cellStyle name="Currency 3 3" xfId="1703"/>
    <cellStyle name="Currency 3 4" xfId="1704"/>
    <cellStyle name="Currency 3 4 10" xfId="9361"/>
    <cellStyle name="Currency 3 4 11" xfId="9362"/>
    <cellStyle name="Currency 3 4 12" xfId="15550"/>
    <cellStyle name="Currency 3 4 2" xfId="1705"/>
    <cellStyle name="Currency 3 4 2 10" xfId="15551"/>
    <cellStyle name="Currency 3 4 2 2" xfId="1706"/>
    <cellStyle name="Currency 3 4 2 2 2" xfId="1707"/>
    <cellStyle name="Currency 3 4 2 2 2 2" xfId="1708"/>
    <cellStyle name="Currency 3 4 2 2 2 2 2" xfId="4748"/>
    <cellStyle name="Currency 3 4 2 2 2 2 2 2" xfId="15552"/>
    <cellStyle name="Currency 3 4 2 2 2 2 3" xfId="15553"/>
    <cellStyle name="Currency 3 4 2 2 2 3" xfId="4747"/>
    <cellStyle name="Currency 3 4 2 2 2 4" xfId="9363"/>
    <cellStyle name="Currency 3 4 2 2 2 5" xfId="9364"/>
    <cellStyle name="Currency 3 4 2 2 2 6" xfId="15554"/>
    <cellStyle name="Currency 3 4 2 2 3" xfId="1709"/>
    <cellStyle name="Currency 3 4 2 2 3 2" xfId="1710"/>
    <cellStyle name="Currency 3 4 2 2 3 2 2" xfId="4750"/>
    <cellStyle name="Currency 3 4 2 2 3 2 2 2" xfId="15555"/>
    <cellStyle name="Currency 3 4 2 2 3 2 3" xfId="15556"/>
    <cellStyle name="Currency 3 4 2 2 3 3" xfId="4749"/>
    <cellStyle name="Currency 3 4 2 2 3 4" xfId="9365"/>
    <cellStyle name="Currency 3 4 2 2 3 5" xfId="9366"/>
    <cellStyle name="Currency 3 4 2 2 3 6" xfId="15557"/>
    <cellStyle name="Currency 3 4 2 2 4" xfId="1711"/>
    <cellStyle name="Currency 3 4 2 2 4 2" xfId="1712"/>
    <cellStyle name="Currency 3 4 2 2 4 2 2" xfId="4752"/>
    <cellStyle name="Currency 3 4 2 2 4 2 2 2" xfId="15558"/>
    <cellStyle name="Currency 3 4 2 2 4 2 3" xfId="15559"/>
    <cellStyle name="Currency 3 4 2 2 4 3" xfId="4751"/>
    <cellStyle name="Currency 3 4 2 2 4 4" xfId="9367"/>
    <cellStyle name="Currency 3 4 2 2 4 5" xfId="9368"/>
    <cellStyle name="Currency 3 4 2 2 4 6" xfId="15560"/>
    <cellStyle name="Currency 3 4 2 2 5" xfId="1713"/>
    <cellStyle name="Currency 3 4 2 2 5 2" xfId="4753"/>
    <cellStyle name="Currency 3 4 2 2 5 2 2" xfId="15561"/>
    <cellStyle name="Currency 3 4 2 2 5 3" xfId="15562"/>
    <cellStyle name="Currency 3 4 2 2 6" xfId="4746"/>
    <cellStyle name="Currency 3 4 2 2 7" xfId="9369"/>
    <cellStyle name="Currency 3 4 2 2 8" xfId="9370"/>
    <cellStyle name="Currency 3 4 2 2 9" xfId="15563"/>
    <cellStyle name="Currency 3 4 2 3" xfId="1714"/>
    <cellStyle name="Currency 3 4 2 3 2" xfId="1715"/>
    <cellStyle name="Currency 3 4 2 3 2 2" xfId="4755"/>
    <cellStyle name="Currency 3 4 2 3 2 2 2" xfId="15564"/>
    <cellStyle name="Currency 3 4 2 3 2 3" xfId="15565"/>
    <cellStyle name="Currency 3 4 2 3 3" xfId="4754"/>
    <cellStyle name="Currency 3 4 2 3 4" xfId="9371"/>
    <cellStyle name="Currency 3 4 2 3 5" xfId="9372"/>
    <cellStyle name="Currency 3 4 2 3 6" xfId="15566"/>
    <cellStyle name="Currency 3 4 2 4" xfId="1716"/>
    <cellStyle name="Currency 3 4 2 4 2" xfId="1717"/>
    <cellStyle name="Currency 3 4 2 4 2 2" xfId="4757"/>
    <cellStyle name="Currency 3 4 2 4 2 2 2" xfId="15567"/>
    <cellStyle name="Currency 3 4 2 4 2 3" xfId="15568"/>
    <cellStyle name="Currency 3 4 2 4 3" xfId="4756"/>
    <cellStyle name="Currency 3 4 2 4 4" xfId="9373"/>
    <cellStyle name="Currency 3 4 2 4 5" xfId="9374"/>
    <cellStyle name="Currency 3 4 2 4 6" xfId="15569"/>
    <cellStyle name="Currency 3 4 2 5" xfId="1718"/>
    <cellStyle name="Currency 3 4 2 5 2" xfId="1719"/>
    <cellStyle name="Currency 3 4 2 5 2 2" xfId="4759"/>
    <cellStyle name="Currency 3 4 2 5 2 2 2" xfId="15570"/>
    <cellStyle name="Currency 3 4 2 5 2 3" xfId="15571"/>
    <cellStyle name="Currency 3 4 2 5 3" xfId="4758"/>
    <cellStyle name="Currency 3 4 2 5 4" xfId="9375"/>
    <cellStyle name="Currency 3 4 2 5 5" xfId="9376"/>
    <cellStyle name="Currency 3 4 2 5 6" xfId="15572"/>
    <cellStyle name="Currency 3 4 2 6" xfId="1720"/>
    <cellStyle name="Currency 3 4 2 6 2" xfId="4760"/>
    <cellStyle name="Currency 3 4 2 6 2 2" xfId="15573"/>
    <cellStyle name="Currency 3 4 2 6 3" xfId="15574"/>
    <cellStyle name="Currency 3 4 2 7" xfId="4745"/>
    <cellStyle name="Currency 3 4 2 8" xfId="9377"/>
    <cellStyle name="Currency 3 4 2 9" xfId="9378"/>
    <cellStyle name="Currency 3 4 3" xfId="1721"/>
    <cellStyle name="Currency 3 4 3 10" xfId="15575"/>
    <cellStyle name="Currency 3 4 3 2" xfId="1722"/>
    <cellStyle name="Currency 3 4 3 2 2" xfId="1723"/>
    <cellStyle name="Currency 3 4 3 2 2 2" xfId="1724"/>
    <cellStyle name="Currency 3 4 3 2 2 2 2" xfId="4764"/>
    <cellStyle name="Currency 3 4 3 2 2 2 2 2" xfId="15576"/>
    <cellStyle name="Currency 3 4 3 2 2 2 3" xfId="15577"/>
    <cellStyle name="Currency 3 4 3 2 2 3" xfId="4763"/>
    <cellStyle name="Currency 3 4 3 2 2 4" xfId="9379"/>
    <cellStyle name="Currency 3 4 3 2 2 5" xfId="9380"/>
    <cellStyle name="Currency 3 4 3 2 2 6" xfId="15578"/>
    <cellStyle name="Currency 3 4 3 2 3" xfId="1725"/>
    <cellStyle name="Currency 3 4 3 2 3 2" xfId="1726"/>
    <cellStyle name="Currency 3 4 3 2 3 2 2" xfId="4766"/>
    <cellStyle name="Currency 3 4 3 2 3 2 2 2" xfId="15579"/>
    <cellStyle name="Currency 3 4 3 2 3 2 3" xfId="15580"/>
    <cellStyle name="Currency 3 4 3 2 3 3" xfId="4765"/>
    <cellStyle name="Currency 3 4 3 2 3 4" xfId="9381"/>
    <cellStyle name="Currency 3 4 3 2 3 5" xfId="9382"/>
    <cellStyle name="Currency 3 4 3 2 3 6" xfId="15581"/>
    <cellStyle name="Currency 3 4 3 2 4" xfId="1727"/>
    <cellStyle name="Currency 3 4 3 2 4 2" xfId="1728"/>
    <cellStyle name="Currency 3 4 3 2 4 2 2" xfId="4768"/>
    <cellStyle name="Currency 3 4 3 2 4 2 2 2" xfId="15582"/>
    <cellStyle name="Currency 3 4 3 2 4 2 3" xfId="15583"/>
    <cellStyle name="Currency 3 4 3 2 4 3" xfId="4767"/>
    <cellStyle name="Currency 3 4 3 2 4 4" xfId="9383"/>
    <cellStyle name="Currency 3 4 3 2 4 5" xfId="9384"/>
    <cellStyle name="Currency 3 4 3 2 4 6" xfId="15584"/>
    <cellStyle name="Currency 3 4 3 2 5" xfId="1729"/>
    <cellStyle name="Currency 3 4 3 2 5 2" xfId="4769"/>
    <cellStyle name="Currency 3 4 3 2 5 2 2" xfId="15585"/>
    <cellStyle name="Currency 3 4 3 2 5 3" xfId="15586"/>
    <cellStyle name="Currency 3 4 3 2 6" xfId="4762"/>
    <cellStyle name="Currency 3 4 3 2 7" xfId="9385"/>
    <cellStyle name="Currency 3 4 3 2 8" xfId="9386"/>
    <cellStyle name="Currency 3 4 3 2 9" xfId="15587"/>
    <cellStyle name="Currency 3 4 3 3" xfId="1730"/>
    <cellStyle name="Currency 3 4 3 3 2" xfId="1731"/>
    <cellStyle name="Currency 3 4 3 3 2 2" xfId="4771"/>
    <cellStyle name="Currency 3 4 3 3 2 2 2" xfId="15588"/>
    <cellStyle name="Currency 3 4 3 3 2 3" xfId="15589"/>
    <cellStyle name="Currency 3 4 3 3 3" xfId="4770"/>
    <cellStyle name="Currency 3 4 3 3 4" xfId="9387"/>
    <cellStyle name="Currency 3 4 3 3 5" xfId="9388"/>
    <cellStyle name="Currency 3 4 3 3 6" xfId="15590"/>
    <cellStyle name="Currency 3 4 3 4" xfId="1732"/>
    <cellStyle name="Currency 3 4 3 4 2" xfId="1733"/>
    <cellStyle name="Currency 3 4 3 4 2 2" xfId="4773"/>
    <cellStyle name="Currency 3 4 3 4 2 2 2" xfId="15591"/>
    <cellStyle name="Currency 3 4 3 4 2 3" xfId="15592"/>
    <cellStyle name="Currency 3 4 3 4 3" xfId="4772"/>
    <cellStyle name="Currency 3 4 3 4 4" xfId="9389"/>
    <cellStyle name="Currency 3 4 3 4 5" xfId="9390"/>
    <cellStyle name="Currency 3 4 3 4 6" xfId="15593"/>
    <cellStyle name="Currency 3 4 3 5" xfId="1734"/>
    <cellStyle name="Currency 3 4 3 5 2" xfId="1735"/>
    <cellStyle name="Currency 3 4 3 5 2 2" xfId="4775"/>
    <cellStyle name="Currency 3 4 3 5 2 2 2" xfId="15594"/>
    <cellStyle name="Currency 3 4 3 5 2 3" xfId="15595"/>
    <cellStyle name="Currency 3 4 3 5 3" xfId="4774"/>
    <cellStyle name="Currency 3 4 3 5 4" xfId="9391"/>
    <cellStyle name="Currency 3 4 3 5 5" xfId="9392"/>
    <cellStyle name="Currency 3 4 3 5 6" xfId="15596"/>
    <cellStyle name="Currency 3 4 3 6" xfId="1736"/>
    <cellStyle name="Currency 3 4 3 6 2" xfId="4776"/>
    <cellStyle name="Currency 3 4 3 6 2 2" xfId="15597"/>
    <cellStyle name="Currency 3 4 3 6 3" xfId="15598"/>
    <cellStyle name="Currency 3 4 3 7" xfId="4761"/>
    <cellStyle name="Currency 3 4 3 8" xfId="9393"/>
    <cellStyle name="Currency 3 4 3 9" xfId="9394"/>
    <cellStyle name="Currency 3 4 4" xfId="1737"/>
    <cellStyle name="Currency 3 4 4 2" xfId="1738"/>
    <cellStyle name="Currency 3 4 4 2 2" xfId="1739"/>
    <cellStyle name="Currency 3 4 4 2 2 2" xfId="4779"/>
    <cellStyle name="Currency 3 4 4 2 2 2 2" xfId="15599"/>
    <cellStyle name="Currency 3 4 4 2 2 3" xfId="15600"/>
    <cellStyle name="Currency 3 4 4 2 3" xfId="4778"/>
    <cellStyle name="Currency 3 4 4 2 4" xfId="9395"/>
    <cellStyle name="Currency 3 4 4 2 5" xfId="9396"/>
    <cellStyle name="Currency 3 4 4 2 6" xfId="15601"/>
    <cellStyle name="Currency 3 4 4 3" xfId="1740"/>
    <cellStyle name="Currency 3 4 4 3 2" xfId="1741"/>
    <cellStyle name="Currency 3 4 4 3 2 2" xfId="4781"/>
    <cellStyle name="Currency 3 4 4 3 2 2 2" xfId="15602"/>
    <cellStyle name="Currency 3 4 4 3 2 3" xfId="15603"/>
    <cellStyle name="Currency 3 4 4 3 3" xfId="4780"/>
    <cellStyle name="Currency 3 4 4 3 4" xfId="9397"/>
    <cellStyle name="Currency 3 4 4 3 5" xfId="9398"/>
    <cellStyle name="Currency 3 4 4 3 6" xfId="15604"/>
    <cellStyle name="Currency 3 4 4 4" xfId="1742"/>
    <cellStyle name="Currency 3 4 4 4 2" xfId="1743"/>
    <cellStyle name="Currency 3 4 4 4 2 2" xfId="4783"/>
    <cellStyle name="Currency 3 4 4 4 2 2 2" xfId="15605"/>
    <cellStyle name="Currency 3 4 4 4 2 3" xfId="15606"/>
    <cellStyle name="Currency 3 4 4 4 3" xfId="4782"/>
    <cellStyle name="Currency 3 4 4 4 4" xfId="9399"/>
    <cellStyle name="Currency 3 4 4 4 5" xfId="9400"/>
    <cellStyle name="Currency 3 4 4 4 6" xfId="15607"/>
    <cellStyle name="Currency 3 4 4 5" xfId="1744"/>
    <cellStyle name="Currency 3 4 4 5 2" xfId="4784"/>
    <cellStyle name="Currency 3 4 4 5 2 2" xfId="15608"/>
    <cellStyle name="Currency 3 4 4 5 3" xfId="15609"/>
    <cellStyle name="Currency 3 4 4 6" xfId="4777"/>
    <cellStyle name="Currency 3 4 4 7" xfId="9401"/>
    <cellStyle name="Currency 3 4 4 8" xfId="9402"/>
    <cellStyle name="Currency 3 4 4 9" xfId="15610"/>
    <cellStyle name="Currency 3 4 5" xfId="1745"/>
    <cellStyle name="Currency 3 4 5 2" xfId="1746"/>
    <cellStyle name="Currency 3 4 5 2 2" xfId="4786"/>
    <cellStyle name="Currency 3 4 5 2 2 2" xfId="15611"/>
    <cellStyle name="Currency 3 4 5 2 3" xfId="15612"/>
    <cellStyle name="Currency 3 4 5 3" xfId="4785"/>
    <cellStyle name="Currency 3 4 5 4" xfId="9403"/>
    <cellStyle name="Currency 3 4 5 5" xfId="9404"/>
    <cellStyle name="Currency 3 4 5 6" xfId="15613"/>
    <cellStyle name="Currency 3 4 6" xfId="1747"/>
    <cellStyle name="Currency 3 4 6 2" xfId="1748"/>
    <cellStyle name="Currency 3 4 6 2 2" xfId="4788"/>
    <cellStyle name="Currency 3 4 6 2 2 2" xfId="15614"/>
    <cellStyle name="Currency 3 4 6 2 3" xfId="15615"/>
    <cellStyle name="Currency 3 4 6 3" xfId="4787"/>
    <cellStyle name="Currency 3 4 6 4" xfId="9405"/>
    <cellStyle name="Currency 3 4 6 5" xfId="9406"/>
    <cellStyle name="Currency 3 4 6 6" xfId="15616"/>
    <cellStyle name="Currency 3 4 7" xfId="1749"/>
    <cellStyle name="Currency 3 4 7 2" xfId="1750"/>
    <cellStyle name="Currency 3 4 7 2 2" xfId="4790"/>
    <cellStyle name="Currency 3 4 7 2 2 2" xfId="15617"/>
    <cellStyle name="Currency 3 4 7 2 3" xfId="15618"/>
    <cellStyle name="Currency 3 4 7 3" xfId="4789"/>
    <cellStyle name="Currency 3 4 7 4" xfId="9407"/>
    <cellStyle name="Currency 3 4 7 5" xfId="9408"/>
    <cellStyle name="Currency 3 4 7 6" xfId="15619"/>
    <cellStyle name="Currency 3 4 8" xfId="1751"/>
    <cellStyle name="Currency 3 4 8 2" xfId="4791"/>
    <cellStyle name="Currency 3 4 8 2 2" xfId="15620"/>
    <cellStyle name="Currency 3 4 8 3" xfId="15621"/>
    <cellStyle name="Currency 3 4 9" xfId="4744"/>
    <cellStyle name="Currency 3 5" xfId="4094"/>
    <cellStyle name="Currency 3 5 2" xfId="9409"/>
    <cellStyle name="Currency 3 5 2 2" xfId="15622"/>
    <cellStyle name="Currency 3 5 3" xfId="9410"/>
    <cellStyle name="Currency 3 6" xfId="14172"/>
    <cellStyle name="Currency 3 7" xfId="15623"/>
    <cellStyle name="Currency 4" xfId="162"/>
    <cellStyle name="Currency 4 2" xfId="1752"/>
    <cellStyle name="Currency 4 3" xfId="4095"/>
    <cellStyle name="Currency 4 3 2" xfId="9411"/>
    <cellStyle name="Currency 4 3 3" xfId="9412"/>
    <cellStyle name="Currency 4 4" xfId="9413"/>
    <cellStyle name="Currency 4 4 2" xfId="15624"/>
    <cellStyle name="Currency 4 5" xfId="9414"/>
    <cellStyle name="Currency 4 6" xfId="15625"/>
    <cellStyle name="Currency 5" xfId="1753"/>
    <cellStyle name="Currency 5 10" xfId="14173"/>
    <cellStyle name="Currency 5 11" xfId="15626"/>
    <cellStyle name="Currency 5 2" xfId="1754"/>
    <cellStyle name="Currency 5 2 2" xfId="1755"/>
    <cellStyle name="Currency 5 2 2 2" xfId="1756"/>
    <cellStyle name="Currency 5 2 2 2 2" xfId="1757"/>
    <cellStyle name="Currency 5 2 2 2 2 2" xfId="4792"/>
    <cellStyle name="Currency 5 2 2 2 2 2 2" xfId="15627"/>
    <cellStyle name="Currency 5 2 2 2 2 3" xfId="15628"/>
    <cellStyle name="Currency 5 2 2 2 3" xfId="15629"/>
    <cellStyle name="Currency 5 2 2 3" xfId="1758"/>
    <cellStyle name="Currency 5 2 2 3 2" xfId="1759"/>
    <cellStyle name="Currency 5 2 2 3 2 2" xfId="4793"/>
    <cellStyle name="Currency 5 2 2 3 2 2 2" xfId="15630"/>
    <cellStyle name="Currency 5 2 2 3 2 3" xfId="15631"/>
    <cellStyle name="Currency 5 2 2 3 3" xfId="15632"/>
    <cellStyle name="Currency 5 2 2 4" xfId="1760"/>
    <cellStyle name="Currency 5 2 2 4 2" xfId="1761"/>
    <cellStyle name="Currency 5 2 2 4 2 2" xfId="4794"/>
    <cellStyle name="Currency 5 2 2 4 2 2 2" xfId="15633"/>
    <cellStyle name="Currency 5 2 2 4 2 3" xfId="15634"/>
    <cellStyle name="Currency 5 2 2 4 3" xfId="15635"/>
    <cellStyle name="Currency 5 2 2 5" xfId="1762"/>
    <cellStyle name="Currency 5 2 2 5 2" xfId="4795"/>
    <cellStyle name="Currency 5 2 2 5 2 2" xfId="15636"/>
    <cellStyle name="Currency 5 2 2 5 3" xfId="15637"/>
    <cellStyle name="Currency 5 2 2 6" xfId="15638"/>
    <cellStyle name="Currency 5 2 3" xfId="1763"/>
    <cellStyle name="Currency 5 2 3 2" xfId="1764"/>
    <cellStyle name="Currency 5 2 3 2 2" xfId="4796"/>
    <cellStyle name="Currency 5 2 3 2 2 2" xfId="15639"/>
    <cellStyle name="Currency 5 2 3 2 3" xfId="15640"/>
    <cellStyle name="Currency 5 2 3 3" xfId="15641"/>
    <cellStyle name="Currency 5 2 4" xfId="1765"/>
    <cellStyle name="Currency 5 2 4 2" xfId="1766"/>
    <cellStyle name="Currency 5 2 4 2 2" xfId="4797"/>
    <cellStyle name="Currency 5 2 4 2 2 2" xfId="15642"/>
    <cellStyle name="Currency 5 2 4 2 3" xfId="15643"/>
    <cellStyle name="Currency 5 2 4 3" xfId="15644"/>
    <cellStyle name="Currency 5 2 5" xfId="1767"/>
    <cellStyle name="Currency 5 2 5 2" xfId="1768"/>
    <cellStyle name="Currency 5 2 5 2 2" xfId="4798"/>
    <cellStyle name="Currency 5 2 5 2 2 2" xfId="15645"/>
    <cellStyle name="Currency 5 2 5 2 3" xfId="15646"/>
    <cellStyle name="Currency 5 2 5 3" xfId="15647"/>
    <cellStyle name="Currency 5 2 6" xfId="1769"/>
    <cellStyle name="Currency 5 2 6 2" xfId="4799"/>
    <cellStyle name="Currency 5 2 6 2 2" xfId="15648"/>
    <cellStyle name="Currency 5 2 6 3" xfId="15649"/>
    <cellStyle name="Currency 5 2 7" xfId="15650"/>
    <cellStyle name="Currency 5 3" xfId="1770"/>
    <cellStyle name="Currency 5 3 2" xfId="1771"/>
    <cellStyle name="Currency 5 3 2 2" xfId="1772"/>
    <cellStyle name="Currency 5 3 2 2 2" xfId="1773"/>
    <cellStyle name="Currency 5 3 2 2 2 2" xfId="4800"/>
    <cellStyle name="Currency 5 3 2 2 2 2 2" xfId="15651"/>
    <cellStyle name="Currency 5 3 2 2 2 3" xfId="15652"/>
    <cellStyle name="Currency 5 3 2 2 3" xfId="15653"/>
    <cellStyle name="Currency 5 3 2 3" xfId="1774"/>
    <cellStyle name="Currency 5 3 2 3 2" xfId="1775"/>
    <cellStyle name="Currency 5 3 2 3 2 2" xfId="4801"/>
    <cellStyle name="Currency 5 3 2 3 2 2 2" xfId="15654"/>
    <cellStyle name="Currency 5 3 2 3 2 3" xfId="15655"/>
    <cellStyle name="Currency 5 3 2 3 3" xfId="15656"/>
    <cellStyle name="Currency 5 3 2 4" xfId="1776"/>
    <cellStyle name="Currency 5 3 2 4 2" xfId="1777"/>
    <cellStyle name="Currency 5 3 2 4 2 2" xfId="4802"/>
    <cellStyle name="Currency 5 3 2 4 2 2 2" xfId="15657"/>
    <cellStyle name="Currency 5 3 2 4 2 3" xfId="15658"/>
    <cellStyle name="Currency 5 3 2 4 3" xfId="15659"/>
    <cellStyle name="Currency 5 3 2 5" xfId="1778"/>
    <cellStyle name="Currency 5 3 2 5 2" xfId="4803"/>
    <cellStyle name="Currency 5 3 2 5 2 2" xfId="15660"/>
    <cellStyle name="Currency 5 3 2 5 3" xfId="15661"/>
    <cellStyle name="Currency 5 3 2 6" xfId="15662"/>
    <cellStyle name="Currency 5 3 3" xfId="1779"/>
    <cellStyle name="Currency 5 3 3 2" xfId="1780"/>
    <cellStyle name="Currency 5 3 3 2 2" xfId="4804"/>
    <cellStyle name="Currency 5 3 3 2 2 2" xfId="15663"/>
    <cellStyle name="Currency 5 3 3 2 3" xfId="15664"/>
    <cellStyle name="Currency 5 3 3 3" xfId="15665"/>
    <cellStyle name="Currency 5 3 4" xfId="1781"/>
    <cellStyle name="Currency 5 3 4 2" xfId="1782"/>
    <cellStyle name="Currency 5 3 4 2 2" xfId="4805"/>
    <cellStyle name="Currency 5 3 4 2 2 2" xfId="15666"/>
    <cellStyle name="Currency 5 3 4 2 3" xfId="15667"/>
    <cellStyle name="Currency 5 3 4 3" xfId="15668"/>
    <cellStyle name="Currency 5 3 5" xfId="1783"/>
    <cellStyle name="Currency 5 3 5 2" xfId="1784"/>
    <cellStyle name="Currency 5 3 5 2 2" xfId="4806"/>
    <cellStyle name="Currency 5 3 5 2 2 2" xfId="15669"/>
    <cellStyle name="Currency 5 3 5 2 3" xfId="15670"/>
    <cellStyle name="Currency 5 3 5 3" xfId="15671"/>
    <cellStyle name="Currency 5 3 6" xfId="1785"/>
    <cellStyle name="Currency 5 3 6 2" xfId="4807"/>
    <cellStyle name="Currency 5 3 6 2 2" xfId="15672"/>
    <cellStyle name="Currency 5 3 6 3" xfId="15673"/>
    <cellStyle name="Currency 5 3 7" xfId="15674"/>
    <cellStyle name="Currency 5 4" xfId="1786"/>
    <cellStyle name="Currency 5 4 2" xfId="1787"/>
    <cellStyle name="Currency 5 4 2 2" xfId="1788"/>
    <cellStyle name="Currency 5 4 2 2 2" xfId="4808"/>
    <cellStyle name="Currency 5 4 2 2 2 2" xfId="15675"/>
    <cellStyle name="Currency 5 4 2 2 3" xfId="15676"/>
    <cellStyle name="Currency 5 4 2 3" xfId="15677"/>
    <cellStyle name="Currency 5 4 3" xfId="1789"/>
    <cellStyle name="Currency 5 4 3 2" xfId="1790"/>
    <cellStyle name="Currency 5 4 3 2 2" xfId="4809"/>
    <cellStyle name="Currency 5 4 3 2 2 2" xfId="15678"/>
    <cellStyle name="Currency 5 4 3 2 3" xfId="15679"/>
    <cellStyle name="Currency 5 4 3 3" xfId="15680"/>
    <cellStyle name="Currency 5 4 4" xfId="1791"/>
    <cellStyle name="Currency 5 4 4 2" xfId="1792"/>
    <cellStyle name="Currency 5 4 4 2 2" xfId="4810"/>
    <cellStyle name="Currency 5 4 4 2 2 2" xfId="15681"/>
    <cellStyle name="Currency 5 4 4 2 3" xfId="15682"/>
    <cellStyle name="Currency 5 4 4 3" xfId="15683"/>
    <cellStyle name="Currency 5 4 5" xfId="1793"/>
    <cellStyle name="Currency 5 4 5 2" xfId="4811"/>
    <cellStyle name="Currency 5 4 5 2 2" xfId="15684"/>
    <cellStyle name="Currency 5 4 5 3" xfId="15685"/>
    <cellStyle name="Currency 5 4 6" xfId="15686"/>
    <cellStyle name="Currency 5 5" xfId="1794"/>
    <cellStyle name="Currency 5 5 2" xfId="1795"/>
    <cellStyle name="Currency 5 5 2 2" xfId="4812"/>
    <cellStyle name="Currency 5 5 2 2 2" xfId="15687"/>
    <cellStyle name="Currency 5 5 2 3" xfId="15688"/>
    <cellStyle name="Currency 5 5 3" xfId="15689"/>
    <cellStyle name="Currency 5 6" xfId="1796"/>
    <cellStyle name="Currency 5 6 2" xfId="1797"/>
    <cellStyle name="Currency 5 6 2 2" xfId="4813"/>
    <cellStyle name="Currency 5 6 2 2 2" xfId="15690"/>
    <cellStyle name="Currency 5 6 2 3" xfId="15691"/>
    <cellStyle name="Currency 5 6 3" xfId="15692"/>
    <cellStyle name="Currency 5 7" xfId="1798"/>
    <cellStyle name="Currency 5 7 2" xfId="1799"/>
    <cellStyle name="Currency 5 7 2 2" xfId="4814"/>
    <cellStyle name="Currency 5 7 2 2 2" xfId="15693"/>
    <cellStyle name="Currency 5 7 2 3" xfId="15694"/>
    <cellStyle name="Currency 5 7 3" xfId="15695"/>
    <cellStyle name="Currency 5 8" xfId="1800"/>
    <cellStyle name="Currency 5 8 2" xfId="4815"/>
    <cellStyle name="Currency 5 8 2 2" xfId="15696"/>
    <cellStyle name="Currency 5 8 3" xfId="15697"/>
    <cellStyle name="Currency 5 9" xfId="14174"/>
    <cellStyle name="Currency 6" xfId="1801"/>
    <cellStyle name="Currency 6 10" xfId="6211"/>
    <cellStyle name="Currency 6 10 2" xfId="14175"/>
    <cellStyle name="Currency 6 10 3" xfId="15698"/>
    <cellStyle name="Currency 6 11" xfId="9415"/>
    <cellStyle name="Currency 6 11 2" xfId="15699"/>
    <cellStyle name="Currency 6 12" xfId="15700"/>
    <cellStyle name="Currency 6 2" xfId="1802"/>
    <cellStyle name="Currency 6 2 10" xfId="15701"/>
    <cellStyle name="Currency 6 2 2" xfId="1803"/>
    <cellStyle name="Currency 6 2 2 2" xfId="1804"/>
    <cellStyle name="Currency 6 2 2 2 2" xfId="1805"/>
    <cellStyle name="Currency 6 2 2 2 2 2" xfId="4820"/>
    <cellStyle name="Currency 6 2 2 2 2 2 2" xfId="15702"/>
    <cellStyle name="Currency 6 2 2 2 2 3" xfId="15703"/>
    <cellStyle name="Currency 6 2 2 2 3" xfId="4819"/>
    <cellStyle name="Currency 6 2 2 2 4" xfId="9416"/>
    <cellStyle name="Currency 6 2 2 2 5" xfId="9417"/>
    <cellStyle name="Currency 6 2 2 2 6" xfId="15704"/>
    <cellStyle name="Currency 6 2 2 3" xfId="1806"/>
    <cellStyle name="Currency 6 2 2 3 2" xfId="1807"/>
    <cellStyle name="Currency 6 2 2 3 2 2" xfId="4822"/>
    <cellStyle name="Currency 6 2 2 3 2 2 2" xfId="15705"/>
    <cellStyle name="Currency 6 2 2 3 2 3" xfId="15706"/>
    <cellStyle name="Currency 6 2 2 3 3" xfId="4821"/>
    <cellStyle name="Currency 6 2 2 3 4" xfId="9418"/>
    <cellStyle name="Currency 6 2 2 3 5" xfId="9419"/>
    <cellStyle name="Currency 6 2 2 3 6" xfId="15707"/>
    <cellStyle name="Currency 6 2 2 4" xfId="1808"/>
    <cellStyle name="Currency 6 2 2 4 2" xfId="1809"/>
    <cellStyle name="Currency 6 2 2 4 2 2" xfId="4824"/>
    <cellStyle name="Currency 6 2 2 4 2 2 2" xfId="15708"/>
    <cellStyle name="Currency 6 2 2 4 2 3" xfId="15709"/>
    <cellStyle name="Currency 6 2 2 4 3" xfId="4823"/>
    <cellStyle name="Currency 6 2 2 4 4" xfId="9420"/>
    <cellStyle name="Currency 6 2 2 4 5" xfId="9421"/>
    <cellStyle name="Currency 6 2 2 4 6" xfId="15710"/>
    <cellStyle name="Currency 6 2 2 5" xfId="1810"/>
    <cellStyle name="Currency 6 2 2 5 2" xfId="4825"/>
    <cellStyle name="Currency 6 2 2 5 2 2" xfId="15711"/>
    <cellStyle name="Currency 6 2 2 5 3" xfId="15712"/>
    <cellStyle name="Currency 6 2 2 6" xfId="4818"/>
    <cellStyle name="Currency 6 2 2 7" xfId="9422"/>
    <cellStyle name="Currency 6 2 2 8" xfId="9423"/>
    <cellStyle name="Currency 6 2 2 9" xfId="15713"/>
    <cellStyle name="Currency 6 2 3" xfId="1811"/>
    <cellStyle name="Currency 6 2 3 2" xfId="1812"/>
    <cellStyle name="Currency 6 2 3 2 2" xfId="4827"/>
    <cellStyle name="Currency 6 2 3 2 2 2" xfId="15714"/>
    <cellStyle name="Currency 6 2 3 2 3" xfId="15715"/>
    <cellStyle name="Currency 6 2 3 3" xfId="4826"/>
    <cellStyle name="Currency 6 2 3 4" xfId="9424"/>
    <cellStyle name="Currency 6 2 3 5" xfId="9425"/>
    <cellStyle name="Currency 6 2 3 6" xfId="15716"/>
    <cellStyle name="Currency 6 2 4" xfId="1813"/>
    <cellStyle name="Currency 6 2 4 2" xfId="1814"/>
    <cellStyle name="Currency 6 2 4 2 2" xfId="4829"/>
    <cellStyle name="Currency 6 2 4 2 2 2" xfId="15717"/>
    <cellStyle name="Currency 6 2 4 2 3" xfId="15718"/>
    <cellStyle name="Currency 6 2 4 3" xfId="4828"/>
    <cellStyle name="Currency 6 2 4 4" xfId="9426"/>
    <cellStyle name="Currency 6 2 4 5" xfId="9427"/>
    <cellStyle name="Currency 6 2 4 6" xfId="15719"/>
    <cellStyle name="Currency 6 2 5" xfId="1815"/>
    <cellStyle name="Currency 6 2 5 2" xfId="1816"/>
    <cellStyle name="Currency 6 2 5 2 2" xfId="4831"/>
    <cellStyle name="Currency 6 2 5 2 2 2" xfId="15720"/>
    <cellStyle name="Currency 6 2 5 2 3" xfId="15721"/>
    <cellStyle name="Currency 6 2 5 3" xfId="4830"/>
    <cellStyle name="Currency 6 2 5 4" xfId="9428"/>
    <cellStyle name="Currency 6 2 5 5" xfId="9429"/>
    <cellStyle name="Currency 6 2 5 6" xfId="15722"/>
    <cellStyle name="Currency 6 2 6" xfId="1817"/>
    <cellStyle name="Currency 6 2 6 2" xfId="4832"/>
    <cellStyle name="Currency 6 2 6 2 2" xfId="15723"/>
    <cellStyle name="Currency 6 2 6 3" xfId="15724"/>
    <cellStyle name="Currency 6 2 7" xfId="4817"/>
    <cellStyle name="Currency 6 2 8" xfId="9430"/>
    <cellStyle name="Currency 6 2 9" xfId="9431"/>
    <cellStyle name="Currency 6 3" xfId="1818"/>
    <cellStyle name="Currency 6 3 10" xfId="15725"/>
    <cellStyle name="Currency 6 3 2" xfId="1819"/>
    <cellStyle name="Currency 6 3 2 2" xfId="1820"/>
    <cellStyle name="Currency 6 3 2 2 2" xfId="1821"/>
    <cellStyle name="Currency 6 3 2 2 2 2" xfId="4836"/>
    <cellStyle name="Currency 6 3 2 2 2 2 2" xfId="15726"/>
    <cellStyle name="Currency 6 3 2 2 2 3" xfId="15727"/>
    <cellStyle name="Currency 6 3 2 2 3" xfId="4835"/>
    <cellStyle name="Currency 6 3 2 2 4" xfId="9432"/>
    <cellStyle name="Currency 6 3 2 2 5" xfId="9433"/>
    <cellStyle name="Currency 6 3 2 2 6" xfId="15728"/>
    <cellStyle name="Currency 6 3 2 3" xfId="1822"/>
    <cellStyle name="Currency 6 3 2 3 2" xfId="1823"/>
    <cellStyle name="Currency 6 3 2 3 2 2" xfId="4838"/>
    <cellStyle name="Currency 6 3 2 3 2 2 2" xfId="15729"/>
    <cellStyle name="Currency 6 3 2 3 2 3" xfId="15730"/>
    <cellStyle name="Currency 6 3 2 3 3" xfId="4837"/>
    <cellStyle name="Currency 6 3 2 3 4" xfId="9434"/>
    <cellStyle name="Currency 6 3 2 3 5" xfId="9435"/>
    <cellStyle name="Currency 6 3 2 3 6" xfId="15731"/>
    <cellStyle name="Currency 6 3 2 4" xfId="1824"/>
    <cellStyle name="Currency 6 3 2 4 2" xfId="1825"/>
    <cellStyle name="Currency 6 3 2 4 2 2" xfId="4840"/>
    <cellStyle name="Currency 6 3 2 4 2 2 2" xfId="15732"/>
    <cellStyle name="Currency 6 3 2 4 2 3" xfId="15733"/>
    <cellStyle name="Currency 6 3 2 4 3" xfId="4839"/>
    <cellStyle name="Currency 6 3 2 4 4" xfId="9436"/>
    <cellStyle name="Currency 6 3 2 4 5" xfId="9437"/>
    <cellStyle name="Currency 6 3 2 4 6" xfId="15734"/>
    <cellStyle name="Currency 6 3 2 5" xfId="1826"/>
    <cellStyle name="Currency 6 3 2 5 2" xfId="4841"/>
    <cellStyle name="Currency 6 3 2 5 2 2" xfId="15735"/>
    <cellStyle name="Currency 6 3 2 5 3" xfId="15736"/>
    <cellStyle name="Currency 6 3 2 6" xfId="4834"/>
    <cellStyle name="Currency 6 3 2 7" xfId="9438"/>
    <cellStyle name="Currency 6 3 2 8" xfId="9439"/>
    <cellStyle name="Currency 6 3 2 9" xfId="15737"/>
    <cellStyle name="Currency 6 3 3" xfId="1827"/>
    <cellStyle name="Currency 6 3 3 2" xfId="1828"/>
    <cellStyle name="Currency 6 3 3 2 2" xfId="4843"/>
    <cellStyle name="Currency 6 3 3 2 2 2" xfId="15738"/>
    <cellStyle name="Currency 6 3 3 2 3" xfId="15739"/>
    <cellStyle name="Currency 6 3 3 3" xfId="4842"/>
    <cellStyle name="Currency 6 3 3 4" xfId="9440"/>
    <cellStyle name="Currency 6 3 3 5" xfId="9441"/>
    <cellStyle name="Currency 6 3 3 6" xfId="15740"/>
    <cellStyle name="Currency 6 3 4" xfId="1829"/>
    <cellStyle name="Currency 6 3 4 2" xfId="1830"/>
    <cellStyle name="Currency 6 3 4 2 2" xfId="4845"/>
    <cellStyle name="Currency 6 3 4 2 2 2" xfId="15741"/>
    <cellStyle name="Currency 6 3 4 2 3" xfId="15742"/>
    <cellStyle name="Currency 6 3 4 3" xfId="4844"/>
    <cellStyle name="Currency 6 3 4 4" xfId="9442"/>
    <cellStyle name="Currency 6 3 4 5" xfId="9443"/>
    <cellStyle name="Currency 6 3 4 6" xfId="15743"/>
    <cellStyle name="Currency 6 3 5" xfId="1831"/>
    <cellStyle name="Currency 6 3 5 2" xfId="1832"/>
    <cellStyle name="Currency 6 3 5 2 2" xfId="4847"/>
    <cellStyle name="Currency 6 3 5 2 2 2" xfId="15744"/>
    <cellStyle name="Currency 6 3 5 2 3" xfId="15745"/>
    <cellStyle name="Currency 6 3 5 3" xfId="4846"/>
    <cellStyle name="Currency 6 3 5 4" xfId="9444"/>
    <cellStyle name="Currency 6 3 5 5" xfId="9445"/>
    <cellStyle name="Currency 6 3 5 6" xfId="15746"/>
    <cellStyle name="Currency 6 3 6" xfId="1833"/>
    <cellStyle name="Currency 6 3 6 2" xfId="4848"/>
    <cellStyle name="Currency 6 3 6 2 2" xfId="15747"/>
    <cellStyle name="Currency 6 3 6 3" xfId="15748"/>
    <cellStyle name="Currency 6 3 7" xfId="4833"/>
    <cellStyle name="Currency 6 3 8" xfId="9446"/>
    <cellStyle name="Currency 6 3 9" xfId="9447"/>
    <cellStyle name="Currency 6 4" xfId="1834"/>
    <cellStyle name="Currency 6 4 2" xfId="1835"/>
    <cellStyle name="Currency 6 4 2 2" xfId="1836"/>
    <cellStyle name="Currency 6 4 2 2 2" xfId="4851"/>
    <cellStyle name="Currency 6 4 2 2 2 2" xfId="15749"/>
    <cellStyle name="Currency 6 4 2 2 3" xfId="15750"/>
    <cellStyle name="Currency 6 4 2 3" xfId="4850"/>
    <cellStyle name="Currency 6 4 2 4" xfId="9448"/>
    <cellStyle name="Currency 6 4 2 5" xfId="9449"/>
    <cellStyle name="Currency 6 4 2 6" xfId="15751"/>
    <cellStyle name="Currency 6 4 3" xfId="1837"/>
    <cellStyle name="Currency 6 4 3 2" xfId="1838"/>
    <cellStyle name="Currency 6 4 3 2 2" xfId="4853"/>
    <cellStyle name="Currency 6 4 3 2 2 2" xfId="15752"/>
    <cellStyle name="Currency 6 4 3 2 3" xfId="15753"/>
    <cellStyle name="Currency 6 4 3 3" xfId="4852"/>
    <cellStyle name="Currency 6 4 3 4" xfId="9450"/>
    <cellStyle name="Currency 6 4 3 5" xfId="9451"/>
    <cellStyle name="Currency 6 4 3 6" xfId="15754"/>
    <cellStyle name="Currency 6 4 4" xfId="1839"/>
    <cellStyle name="Currency 6 4 4 2" xfId="1840"/>
    <cellStyle name="Currency 6 4 4 2 2" xfId="4855"/>
    <cellStyle name="Currency 6 4 4 2 2 2" xfId="15755"/>
    <cellStyle name="Currency 6 4 4 2 3" xfId="15756"/>
    <cellStyle name="Currency 6 4 4 3" xfId="4854"/>
    <cellStyle name="Currency 6 4 4 4" xfId="9452"/>
    <cellStyle name="Currency 6 4 4 5" xfId="9453"/>
    <cellStyle name="Currency 6 4 4 6" xfId="15757"/>
    <cellStyle name="Currency 6 4 5" xfId="1841"/>
    <cellStyle name="Currency 6 4 5 2" xfId="4856"/>
    <cellStyle name="Currency 6 4 5 2 2" xfId="15758"/>
    <cellStyle name="Currency 6 4 5 3" xfId="15759"/>
    <cellStyle name="Currency 6 4 6" xfId="4849"/>
    <cellStyle name="Currency 6 4 7" xfId="9454"/>
    <cellStyle name="Currency 6 4 8" xfId="9455"/>
    <cellStyle name="Currency 6 4 9" xfId="15760"/>
    <cellStyle name="Currency 6 5" xfId="1842"/>
    <cellStyle name="Currency 6 5 2" xfId="1843"/>
    <cellStyle name="Currency 6 5 2 2" xfId="4858"/>
    <cellStyle name="Currency 6 5 2 2 2" xfId="15761"/>
    <cellStyle name="Currency 6 5 2 3" xfId="15762"/>
    <cellStyle name="Currency 6 5 3" xfId="4857"/>
    <cellStyle name="Currency 6 5 4" xfId="9456"/>
    <cellStyle name="Currency 6 5 5" xfId="9457"/>
    <cellStyle name="Currency 6 5 6" xfId="15763"/>
    <cellStyle name="Currency 6 6" xfId="1844"/>
    <cellStyle name="Currency 6 6 2" xfId="1845"/>
    <cellStyle name="Currency 6 6 2 2" xfId="4860"/>
    <cellStyle name="Currency 6 6 2 2 2" xfId="15764"/>
    <cellStyle name="Currency 6 6 2 3" xfId="15765"/>
    <cellStyle name="Currency 6 6 3" xfId="4859"/>
    <cellStyle name="Currency 6 6 4" xfId="9458"/>
    <cellStyle name="Currency 6 6 5" xfId="9459"/>
    <cellStyle name="Currency 6 6 6" xfId="15766"/>
    <cellStyle name="Currency 6 7" xfId="1846"/>
    <cellStyle name="Currency 6 7 2" xfId="1847"/>
    <cellStyle name="Currency 6 7 2 2" xfId="4862"/>
    <cellStyle name="Currency 6 7 2 2 2" xfId="15767"/>
    <cellStyle name="Currency 6 7 2 3" xfId="15768"/>
    <cellStyle name="Currency 6 7 3" xfId="4861"/>
    <cellStyle name="Currency 6 7 4" xfId="9460"/>
    <cellStyle name="Currency 6 7 5" xfId="9461"/>
    <cellStyle name="Currency 6 7 6" xfId="15769"/>
    <cellStyle name="Currency 6 8" xfId="1848"/>
    <cellStyle name="Currency 6 8 2" xfId="4863"/>
    <cellStyle name="Currency 6 8 2 2" xfId="15770"/>
    <cellStyle name="Currency 6 8 3" xfId="15771"/>
    <cellStyle name="Currency 6 9" xfId="4816"/>
    <cellStyle name="Currency 7" xfId="1849"/>
    <cellStyle name="Currency 7 10" xfId="9462"/>
    <cellStyle name="Currency 7 10 2" xfId="15772"/>
    <cellStyle name="Currency 7 11" xfId="9463"/>
    <cellStyle name="Currency 7 11 2" xfId="15773"/>
    <cellStyle name="Currency 7 12" xfId="15774"/>
    <cellStyle name="Currency 7 2" xfId="1850"/>
    <cellStyle name="Currency 7 2 10" xfId="15775"/>
    <cellStyle name="Currency 7 2 2" xfId="1851"/>
    <cellStyle name="Currency 7 2 2 2" xfId="1852"/>
    <cellStyle name="Currency 7 2 2 2 2" xfId="1853"/>
    <cellStyle name="Currency 7 2 2 2 2 2" xfId="4868"/>
    <cellStyle name="Currency 7 2 2 2 2 2 2" xfId="15776"/>
    <cellStyle name="Currency 7 2 2 2 2 3" xfId="15777"/>
    <cellStyle name="Currency 7 2 2 2 3" xfId="4867"/>
    <cellStyle name="Currency 7 2 2 2 4" xfId="9464"/>
    <cellStyle name="Currency 7 2 2 2 5" xfId="9465"/>
    <cellStyle name="Currency 7 2 2 2 6" xfId="15778"/>
    <cellStyle name="Currency 7 2 2 3" xfId="1854"/>
    <cellStyle name="Currency 7 2 2 3 2" xfId="1855"/>
    <cellStyle name="Currency 7 2 2 3 2 2" xfId="4870"/>
    <cellStyle name="Currency 7 2 2 3 2 2 2" xfId="15779"/>
    <cellStyle name="Currency 7 2 2 3 2 3" xfId="15780"/>
    <cellStyle name="Currency 7 2 2 3 3" xfId="4869"/>
    <cellStyle name="Currency 7 2 2 3 4" xfId="9466"/>
    <cellStyle name="Currency 7 2 2 3 5" xfId="9467"/>
    <cellStyle name="Currency 7 2 2 3 6" xfId="15781"/>
    <cellStyle name="Currency 7 2 2 4" xfId="1856"/>
    <cellStyle name="Currency 7 2 2 4 2" xfId="1857"/>
    <cellStyle name="Currency 7 2 2 4 2 2" xfId="4872"/>
    <cellStyle name="Currency 7 2 2 4 2 2 2" xfId="15782"/>
    <cellStyle name="Currency 7 2 2 4 2 3" xfId="15783"/>
    <cellStyle name="Currency 7 2 2 4 3" xfId="4871"/>
    <cellStyle name="Currency 7 2 2 4 4" xfId="9468"/>
    <cellStyle name="Currency 7 2 2 4 5" xfId="9469"/>
    <cellStyle name="Currency 7 2 2 4 6" xfId="15784"/>
    <cellStyle name="Currency 7 2 2 5" xfId="1858"/>
    <cellStyle name="Currency 7 2 2 5 2" xfId="4873"/>
    <cellStyle name="Currency 7 2 2 5 2 2" xfId="15785"/>
    <cellStyle name="Currency 7 2 2 5 3" xfId="15786"/>
    <cellStyle name="Currency 7 2 2 6" xfId="4866"/>
    <cellStyle name="Currency 7 2 2 7" xfId="9470"/>
    <cellStyle name="Currency 7 2 2 8" xfId="9471"/>
    <cellStyle name="Currency 7 2 2 9" xfId="15787"/>
    <cellStyle name="Currency 7 2 3" xfId="1859"/>
    <cellStyle name="Currency 7 2 3 2" xfId="1860"/>
    <cellStyle name="Currency 7 2 3 2 2" xfId="4875"/>
    <cellStyle name="Currency 7 2 3 2 2 2" xfId="15788"/>
    <cellStyle name="Currency 7 2 3 2 3" xfId="15789"/>
    <cellStyle name="Currency 7 2 3 3" xfId="4874"/>
    <cellStyle name="Currency 7 2 3 4" xfId="9472"/>
    <cellStyle name="Currency 7 2 3 5" xfId="9473"/>
    <cellStyle name="Currency 7 2 3 6" xfId="15790"/>
    <cellStyle name="Currency 7 2 4" xfId="1861"/>
    <cellStyle name="Currency 7 2 4 2" xfId="1862"/>
    <cellStyle name="Currency 7 2 4 2 2" xfId="4877"/>
    <cellStyle name="Currency 7 2 4 2 2 2" xfId="15791"/>
    <cellStyle name="Currency 7 2 4 2 3" xfId="15792"/>
    <cellStyle name="Currency 7 2 4 3" xfId="4876"/>
    <cellStyle name="Currency 7 2 4 4" xfId="9474"/>
    <cellStyle name="Currency 7 2 4 5" xfId="9475"/>
    <cellStyle name="Currency 7 2 4 6" xfId="15793"/>
    <cellStyle name="Currency 7 2 5" xfId="1863"/>
    <cellStyle name="Currency 7 2 5 2" xfId="1864"/>
    <cellStyle name="Currency 7 2 5 2 2" xfId="4879"/>
    <cellStyle name="Currency 7 2 5 2 2 2" xfId="15794"/>
    <cellStyle name="Currency 7 2 5 2 3" xfId="15795"/>
    <cellStyle name="Currency 7 2 5 3" xfId="4878"/>
    <cellStyle name="Currency 7 2 5 4" xfId="9476"/>
    <cellStyle name="Currency 7 2 5 5" xfId="9477"/>
    <cellStyle name="Currency 7 2 5 6" xfId="15796"/>
    <cellStyle name="Currency 7 2 6" xfId="1865"/>
    <cellStyle name="Currency 7 2 6 2" xfId="4880"/>
    <cellStyle name="Currency 7 2 6 2 2" xfId="15797"/>
    <cellStyle name="Currency 7 2 6 3" xfId="15798"/>
    <cellStyle name="Currency 7 2 7" xfId="4865"/>
    <cellStyle name="Currency 7 2 8" xfId="9478"/>
    <cellStyle name="Currency 7 2 9" xfId="9479"/>
    <cellStyle name="Currency 7 3" xfId="1866"/>
    <cellStyle name="Currency 7 3 10" xfId="15799"/>
    <cellStyle name="Currency 7 3 2" xfId="1867"/>
    <cellStyle name="Currency 7 3 2 2" xfId="1868"/>
    <cellStyle name="Currency 7 3 2 2 2" xfId="1869"/>
    <cellStyle name="Currency 7 3 2 2 2 2" xfId="4884"/>
    <cellStyle name="Currency 7 3 2 2 2 2 2" xfId="15800"/>
    <cellStyle name="Currency 7 3 2 2 2 3" xfId="15801"/>
    <cellStyle name="Currency 7 3 2 2 3" xfId="4883"/>
    <cellStyle name="Currency 7 3 2 2 4" xfId="9480"/>
    <cellStyle name="Currency 7 3 2 2 5" xfId="9481"/>
    <cellStyle name="Currency 7 3 2 2 6" xfId="15802"/>
    <cellStyle name="Currency 7 3 2 3" xfId="1870"/>
    <cellStyle name="Currency 7 3 2 3 2" xfId="1871"/>
    <cellStyle name="Currency 7 3 2 3 2 2" xfId="4886"/>
    <cellStyle name="Currency 7 3 2 3 2 2 2" xfId="15803"/>
    <cellStyle name="Currency 7 3 2 3 2 3" xfId="15804"/>
    <cellStyle name="Currency 7 3 2 3 3" xfId="4885"/>
    <cellStyle name="Currency 7 3 2 3 4" xfId="9482"/>
    <cellStyle name="Currency 7 3 2 3 5" xfId="9483"/>
    <cellStyle name="Currency 7 3 2 3 6" xfId="15805"/>
    <cellStyle name="Currency 7 3 2 4" xfId="1872"/>
    <cellStyle name="Currency 7 3 2 4 2" xfId="1873"/>
    <cellStyle name="Currency 7 3 2 4 2 2" xfId="4888"/>
    <cellStyle name="Currency 7 3 2 4 2 2 2" xfId="15806"/>
    <cellStyle name="Currency 7 3 2 4 2 3" xfId="15807"/>
    <cellStyle name="Currency 7 3 2 4 3" xfId="4887"/>
    <cellStyle name="Currency 7 3 2 4 4" xfId="9484"/>
    <cellStyle name="Currency 7 3 2 4 5" xfId="9485"/>
    <cellStyle name="Currency 7 3 2 4 6" xfId="15808"/>
    <cellStyle name="Currency 7 3 2 5" xfId="1874"/>
    <cellStyle name="Currency 7 3 2 5 2" xfId="4889"/>
    <cellStyle name="Currency 7 3 2 5 2 2" xfId="15809"/>
    <cellStyle name="Currency 7 3 2 5 3" xfId="15810"/>
    <cellStyle name="Currency 7 3 2 6" xfId="4882"/>
    <cellStyle name="Currency 7 3 2 7" xfId="9486"/>
    <cellStyle name="Currency 7 3 2 8" xfId="9487"/>
    <cellStyle name="Currency 7 3 2 9" xfId="15811"/>
    <cellStyle name="Currency 7 3 3" xfId="1875"/>
    <cellStyle name="Currency 7 3 3 2" xfId="1876"/>
    <cellStyle name="Currency 7 3 3 2 2" xfId="4891"/>
    <cellStyle name="Currency 7 3 3 2 2 2" xfId="15812"/>
    <cellStyle name="Currency 7 3 3 2 3" xfId="15813"/>
    <cellStyle name="Currency 7 3 3 3" xfId="4890"/>
    <cellStyle name="Currency 7 3 3 4" xfId="9488"/>
    <cellStyle name="Currency 7 3 3 5" xfId="9489"/>
    <cellStyle name="Currency 7 3 3 6" xfId="15814"/>
    <cellStyle name="Currency 7 3 4" xfId="1877"/>
    <cellStyle name="Currency 7 3 4 2" xfId="1878"/>
    <cellStyle name="Currency 7 3 4 2 2" xfId="4893"/>
    <cellStyle name="Currency 7 3 4 2 2 2" xfId="15815"/>
    <cellStyle name="Currency 7 3 4 2 3" xfId="15816"/>
    <cellStyle name="Currency 7 3 4 3" xfId="4892"/>
    <cellStyle name="Currency 7 3 4 4" xfId="9490"/>
    <cellStyle name="Currency 7 3 4 5" xfId="9491"/>
    <cellStyle name="Currency 7 3 4 6" xfId="15817"/>
    <cellStyle name="Currency 7 3 5" xfId="1879"/>
    <cellStyle name="Currency 7 3 5 2" xfId="1880"/>
    <cellStyle name="Currency 7 3 5 2 2" xfId="4895"/>
    <cellStyle name="Currency 7 3 5 2 2 2" xfId="15818"/>
    <cellStyle name="Currency 7 3 5 2 3" xfId="15819"/>
    <cellStyle name="Currency 7 3 5 3" xfId="4894"/>
    <cellStyle name="Currency 7 3 5 4" xfId="9492"/>
    <cellStyle name="Currency 7 3 5 5" xfId="9493"/>
    <cellStyle name="Currency 7 3 5 6" xfId="15820"/>
    <cellStyle name="Currency 7 3 6" xfId="1881"/>
    <cellStyle name="Currency 7 3 6 2" xfId="4896"/>
    <cellStyle name="Currency 7 3 6 2 2" xfId="15821"/>
    <cellStyle name="Currency 7 3 6 3" xfId="15822"/>
    <cellStyle name="Currency 7 3 7" xfId="4881"/>
    <cellStyle name="Currency 7 3 8" xfId="9494"/>
    <cellStyle name="Currency 7 3 9" xfId="9495"/>
    <cellStyle name="Currency 7 4" xfId="1882"/>
    <cellStyle name="Currency 7 4 2" xfId="1883"/>
    <cellStyle name="Currency 7 4 2 2" xfId="1884"/>
    <cellStyle name="Currency 7 4 2 2 2" xfId="4899"/>
    <cellStyle name="Currency 7 4 2 2 2 2" xfId="15823"/>
    <cellStyle name="Currency 7 4 2 2 3" xfId="15824"/>
    <cellStyle name="Currency 7 4 2 3" xfId="4898"/>
    <cellStyle name="Currency 7 4 2 4" xfId="9496"/>
    <cellStyle name="Currency 7 4 2 5" xfId="9497"/>
    <cellStyle name="Currency 7 4 2 6" xfId="15825"/>
    <cellStyle name="Currency 7 4 3" xfId="1885"/>
    <cellStyle name="Currency 7 4 3 2" xfId="1886"/>
    <cellStyle name="Currency 7 4 3 2 2" xfId="4901"/>
    <cellStyle name="Currency 7 4 3 2 2 2" xfId="15826"/>
    <cellStyle name="Currency 7 4 3 2 3" xfId="15827"/>
    <cellStyle name="Currency 7 4 3 3" xfId="4900"/>
    <cellStyle name="Currency 7 4 3 4" xfId="9498"/>
    <cellStyle name="Currency 7 4 3 5" xfId="9499"/>
    <cellStyle name="Currency 7 4 3 6" xfId="15828"/>
    <cellStyle name="Currency 7 4 4" xfId="1887"/>
    <cellStyle name="Currency 7 4 4 2" xfId="1888"/>
    <cellStyle name="Currency 7 4 4 2 2" xfId="4903"/>
    <cellStyle name="Currency 7 4 4 2 2 2" xfId="15829"/>
    <cellStyle name="Currency 7 4 4 2 3" xfId="15830"/>
    <cellStyle name="Currency 7 4 4 3" xfId="4902"/>
    <cellStyle name="Currency 7 4 4 4" xfId="9500"/>
    <cellStyle name="Currency 7 4 4 5" xfId="9501"/>
    <cellStyle name="Currency 7 4 4 6" xfId="15831"/>
    <cellStyle name="Currency 7 4 5" xfId="1889"/>
    <cellStyle name="Currency 7 4 5 2" xfId="4904"/>
    <cellStyle name="Currency 7 4 5 2 2" xfId="15832"/>
    <cellStyle name="Currency 7 4 5 3" xfId="15833"/>
    <cellStyle name="Currency 7 4 6" xfId="4897"/>
    <cellStyle name="Currency 7 4 7" xfId="9502"/>
    <cellStyle name="Currency 7 4 8" xfId="9503"/>
    <cellStyle name="Currency 7 4 9" xfId="15834"/>
    <cellStyle name="Currency 7 5" xfId="1890"/>
    <cellStyle name="Currency 7 5 2" xfId="1891"/>
    <cellStyle name="Currency 7 5 2 2" xfId="4906"/>
    <cellStyle name="Currency 7 5 2 2 2" xfId="15835"/>
    <cellStyle name="Currency 7 5 2 3" xfId="15836"/>
    <cellStyle name="Currency 7 5 3" xfId="4905"/>
    <cellStyle name="Currency 7 5 4" xfId="9504"/>
    <cellStyle name="Currency 7 5 5" xfId="9505"/>
    <cellStyle name="Currency 7 5 6" xfId="15837"/>
    <cellStyle name="Currency 7 6" xfId="1892"/>
    <cellStyle name="Currency 7 6 2" xfId="1893"/>
    <cellStyle name="Currency 7 6 2 2" xfId="4908"/>
    <cellStyle name="Currency 7 6 2 2 2" xfId="15838"/>
    <cellStyle name="Currency 7 6 2 3" xfId="15839"/>
    <cellStyle name="Currency 7 6 3" xfId="4907"/>
    <cellStyle name="Currency 7 6 4" xfId="9506"/>
    <cellStyle name="Currency 7 6 5" xfId="9507"/>
    <cellStyle name="Currency 7 6 6" xfId="15840"/>
    <cellStyle name="Currency 7 7" xfId="1894"/>
    <cellStyle name="Currency 7 7 2" xfId="1895"/>
    <cellStyle name="Currency 7 7 2 2" xfId="4910"/>
    <cellStyle name="Currency 7 7 2 2 2" xfId="15841"/>
    <cellStyle name="Currency 7 7 2 3" xfId="15842"/>
    <cellStyle name="Currency 7 7 3" xfId="4909"/>
    <cellStyle name="Currency 7 7 4" xfId="9508"/>
    <cellStyle name="Currency 7 7 5" xfId="9509"/>
    <cellStyle name="Currency 7 7 6" xfId="15843"/>
    <cellStyle name="Currency 7 8" xfId="1896"/>
    <cellStyle name="Currency 7 8 2" xfId="4911"/>
    <cellStyle name="Currency 7 8 2 2" xfId="15844"/>
    <cellStyle name="Currency 7 8 3" xfId="15845"/>
    <cellStyle name="Currency 7 9" xfId="4864"/>
    <cellStyle name="Currency 8" xfId="1897"/>
    <cellStyle name="Currency 8 10" xfId="9510"/>
    <cellStyle name="Currency 8 10 2" xfId="15846"/>
    <cellStyle name="Currency 8 11" xfId="9511"/>
    <cellStyle name="Currency 8 11 2" xfId="15847"/>
    <cellStyle name="Currency 8 12" xfId="15848"/>
    <cellStyle name="Currency 8 2" xfId="1898"/>
    <cellStyle name="Currency 8 2 10" xfId="15849"/>
    <cellStyle name="Currency 8 2 2" xfId="1899"/>
    <cellStyle name="Currency 8 2 2 2" xfId="1900"/>
    <cellStyle name="Currency 8 2 2 2 2" xfId="1901"/>
    <cellStyle name="Currency 8 2 2 2 2 2" xfId="4916"/>
    <cellStyle name="Currency 8 2 2 2 2 2 2" xfId="15850"/>
    <cellStyle name="Currency 8 2 2 2 2 3" xfId="15851"/>
    <cellStyle name="Currency 8 2 2 2 3" xfId="4915"/>
    <cellStyle name="Currency 8 2 2 2 4" xfId="9512"/>
    <cellStyle name="Currency 8 2 2 2 5" xfId="9513"/>
    <cellStyle name="Currency 8 2 2 2 6" xfId="15852"/>
    <cellStyle name="Currency 8 2 2 3" xfId="1902"/>
    <cellStyle name="Currency 8 2 2 3 2" xfId="1903"/>
    <cellStyle name="Currency 8 2 2 3 2 2" xfId="4918"/>
    <cellStyle name="Currency 8 2 2 3 2 2 2" xfId="15853"/>
    <cellStyle name="Currency 8 2 2 3 2 3" xfId="15854"/>
    <cellStyle name="Currency 8 2 2 3 3" xfId="4917"/>
    <cellStyle name="Currency 8 2 2 3 4" xfId="9514"/>
    <cellStyle name="Currency 8 2 2 3 5" xfId="9515"/>
    <cellStyle name="Currency 8 2 2 3 6" xfId="15855"/>
    <cellStyle name="Currency 8 2 2 4" xfId="1904"/>
    <cellStyle name="Currency 8 2 2 4 2" xfId="1905"/>
    <cellStyle name="Currency 8 2 2 4 2 2" xfId="4920"/>
    <cellStyle name="Currency 8 2 2 4 2 2 2" xfId="15856"/>
    <cellStyle name="Currency 8 2 2 4 2 3" xfId="15857"/>
    <cellStyle name="Currency 8 2 2 4 3" xfId="4919"/>
    <cellStyle name="Currency 8 2 2 4 4" xfId="9516"/>
    <cellStyle name="Currency 8 2 2 4 5" xfId="9517"/>
    <cellStyle name="Currency 8 2 2 4 6" xfId="15858"/>
    <cellStyle name="Currency 8 2 2 5" xfId="1906"/>
    <cellStyle name="Currency 8 2 2 5 2" xfId="4921"/>
    <cellStyle name="Currency 8 2 2 5 2 2" xfId="15859"/>
    <cellStyle name="Currency 8 2 2 5 3" xfId="15860"/>
    <cellStyle name="Currency 8 2 2 6" xfId="4914"/>
    <cellStyle name="Currency 8 2 2 7" xfId="9518"/>
    <cellStyle name="Currency 8 2 2 8" xfId="9519"/>
    <cellStyle name="Currency 8 2 2 9" xfId="15861"/>
    <cellStyle name="Currency 8 2 3" xfId="1907"/>
    <cellStyle name="Currency 8 2 3 2" xfId="1908"/>
    <cellStyle name="Currency 8 2 3 2 2" xfId="4923"/>
    <cellStyle name="Currency 8 2 3 2 2 2" xfId="15862"/>
    <cellStyle name="Currency 8 2 3 2 3" xfId="15863"/>
    <cellStyle name="Currency 8 2 3 3" xfId="4922"/>
    <cellStyle name="Currency 8 2 3 4" xfId="9520"/>
    <cellStyle name="Currency 8 2 3 5" xfId="9521"/>
    <cellStyle name="Currency 8 2 3 6" xfId="15864"/>
    <cellStyle name="Currency 8 2 4" xfId="1909"/>
    <cellStyle name="Currency 8 2 4 2" xfId="1910"/>
    <cellStyle name="Currency 8 2 4 2 2" xfId="4925"/>
    <cellStyle name="Currency 8 2 4 2 2 2" xfId="15865"/>
    <cellStyle name="Currency 8 2 4 2 3" xfId="15866"/>
    <cellStyle name="Currency 8 2 4 3" xfId="4924"/>
    <cellStyle name="Currency 8 2 4 4" xfId="9522"/>
    <cellStyle name="Currency 8 2 4 5" xfId="9523"/>
    <cellStyle name="Currency 8 2 4 6" xfId="15867"/>
    <cellStyle name="Currency 8 2 5" xfId="1911"/>
    <cellStyle name="Currency 8 2 5 2" xfId="1912"/>
    <cellStyle name="Currency 8 2 5 2 2" xfId="4927"/>
    <cellStyle name="Currency 8 2 5 2 2 2" xfId="15868"/>
    <cellStyle name="Currency 8 2 5 2 3" xfId="15869"/>
    <cellStyle name="Currency 8 2 5 3" xfId="4926"/>
    <cellStyle name="Currency 8 2 5 4" xfId="9524"/>
    <cellStyle name="Currency 8 2 5 5" xfId="9525"/>
    <cellStyle name="Currency 8 2 5 6" xfId="15870"/>
    <cellStyle name="Currency 8 2 6" xfId="1913"/>
    <cellStyle name="Currency 8 2 6 2" xfId="4928"/>
    <cellStyle name="Currency 8 2 6 2 2" xfId="15871"/>
    <cellStyle name="Currency 8 2 6 3" xfId="15872"/>
    <cellStyle name="Currency 8 2 7" xfId="4913"/>
    <cellStyle name="Currency 8 2 8" xfId="9526"/>
    <cellStyle name="Currency 8 2 9" xfId="9527"/>
    <cellStyle name="Currency 8 3" xfId="1914"/>
    <cellStyle name="Currency 8 3 10" xfId="15873"/>
    <cellStyle name="Currency 8 3 2" xfId="1915"/>
    <cellStyle name="Currency 8 3 2 2" xfId="1916"/>
    <cellStyle name="Currency 8 3 2 2 2" xfId="1917"/>
    <cellStyle name="Currency 8 3 2 2 2 2" xfId="4932"/>
    <cellStyle name="Currency 8 3 2 2 2 2 2" xfId="15874"/>
    <cellStyle name="Currency 8 3 2 2 2 3" xfId="15875"/>
    <cellStyle name="Currency 8 3 2 2 3" xfId="4931"/>
    <cellStyle name="Currency 8 3 2 2 4" xfId="9528"/>
    <cellStyle name="Currency 8 3 2 2 5" xfId="9529"/>
    <cellStyle name="Currency 8 3 2 2 6" xfId="15876"/>
    <cellStyle name="Currency 8 3 2 3" xfId="1918"/>
    <cellStyle name="Currency 8 3 2 3 2" xfId="1919"/>
    <cellStyle name="Currency 8 3 2 3 2 2" xfId="4934"/>
    <cellStyle name="Currency 8 3 2 3 2 2 2" xfId="15877"/>
    <cellStyle name="Currency 8 3 2 3 2 3" xfId="15878"/>
    <cellStyle name="Currency 8 3 2 3 3" xfId="4933"/>
    <cellStyle name="Currency 8 3 2 3 4" xfId="9530"/>
    <cellStyle name="Currency 8 3 2 3 5" xfId="9531"/>
    <cellStyle name="Currency 8 3 2 3 6" xfId="15879"/>
    <cellStyle name="Currency 8 3 2 4" xfId="1920"/>
    <cellStyle name="Currency 8 3 2 4 2" xfId="1921"/>
    <cellStyle name="Currency 8 3 2 4 2 2" xfId="4936"/>
    <cellStyle name="Currency 8 3 2 4 2 2 2" xfId="15880"/>
    <cellStyle name="Currency 8 3 2 4 2 3" xfId="15881"/>
    <cellStyle name="Currency 8 3 2 4 3" xfId="4935"/>
    <cellStyle name="Currency 8 3 2 4 4" xfId="9532"/>
    <cellStyle name="Currency 8 3 2 4 5" xfId="9533"/>
    <cellStyle name="Currency 8 3 2 4 6" xfId="15882"/>
    <cellStyle name="Currency 8 3 2 5" xfId="1922"/>
    <cellStyle name="Currency 8 3 2 5 2" xfId="4937"/>
    <cellStyle name="Currency 8 3 2 5 2 2" xfId="15883"/>
    <cellStyle name="Currency 8 3 2 5 3" xfId="15884"/>
    <cellStyle name="Currency 8 3 2 6" xfId="4930"/>
    <cellStyle name="Currency 8 3 2 7" xfId="9534"/>
    <cellStyle name="Currency 8 3 2 8" xfId="9535"/>
    <cellStyle name="Currency 8 3 2 9" xfId="15885"/>
    <cellStyle name="Currency 8 3 3" xfId="1923"/>
    <cellStyle name="Currency 8 3 3 2" xfId="1924"/>
    <cellStyle name="Currency 8 3 3 2 2" xfId="4939"/>
    <cellStyle name="Currency 8 3 3 2 2 2" xfId="15886"/>
    <cellStyle name="Currency 8 3 3 2 3" xfId="15887"/>
    <cellStyle name="Currency 8 3 3 3" xfId="4938"/>
    <cellStyle name="Currency 8 3 3 4" xfId="9536"/>
    <cellStyle name="Currency 8 3 3 5" xfId="9537"/>
    <cellStyle name="Currency 8 3 3 6" xfId="15888"/>
    <cellStyle name="Currency 8 3 4" xfId="1925"/>
    <cellStyle name="Currency 8 3 4 2" xfId="1926"/>
    <cellStyle name="Currency 8 3 4 2 2" xfId="4941"/>
    <cellStyle name="Currency 8 3 4 2 2 2" xfId="15889"/>
    <cellStyle name="Currency 8 3 4 2 3" xfId="15890"/>
    <cellStyle name="Currency 8 3 4 3" xfId="4940"/>
    <cellStyle name="Currency 8 3 4 4" xfId="9538"/>
    <cellStyle name="Currency 8 3 4 5" xfId="9539"/>
    <cellStyle name="Currency 8 3 4 6" xfId="15891"/>
    <cellStyle name="Currency 8 3 5" xfId="1927"/>
    <cellStyle name="Currency 8 3 5 2" xfId="1928"/>
    <cellStyle name="Currency 8 3 5 2 2" xfId="4943"/>
    <cellStyle name="Currency 8 3 5 2 2 2" xfId="15892"/>
    <cellStyle name="Currency 8 3 5 2 3" xfId="15893"/>
    <cellStyle name="Currency 8 3 5 3" xfId="4942"/>
    <cellStyle name="Currency 8 3 5 4" xfId="9540"/>
    <cellStyle name="Currency 8 3 5 5" xfId="9541"/>
    <cellStyle name="Currency 8 3 5 6" xfId="15894"/>
    <cellStyle name="Currency 8 3 6" xfId="1929"/>
    <cellStyle name="Currency 8 3 6 2" xfId="4944"/>
    <cellStyle name="Currency 8 3 6 2 2" xfId="15895"/>
    <cellStyle name="Currency 8 3 6 3" xfId="15896"/>
    <cellStyle name="Currency 8 3 7" xfId="4929"/>
    <cellStyle name="Currency 8 3 8" xfId="9542"/>
    <cellStyle name="Currency 8 3 9" xfId="9543"/>
    <cellStyle name="Currency 8 4" xfId="1930"/>
    <cellStyle name="Currency 8 4 2" xfId="1931"/>
    <cellStyle name="Currency 8 4 2 2" xfId="1932"/>
    <cellStyle name="Currency 8 4 2 2 2" xfId="4947"/>
    <cellStyle name="Currency 8 4 2 2 2 2" xfId="15897"/>
    <cellStyle name="Currency 8 4 2 2 3" xfId="15898"/>
    <cellStyle name="Currency 8 4 2 3" xfId="4946"/>
    <cellStyle name="Currency 8 4 2 4" xfId="9544"/>
    <cellStyle name="Currency 8 4 2 5" xfId="9545"/>
    <cellStyle name="Currency 8 4 2 6" xfId="15899"/>
    <cellStyle name="Currency 8 4 3" xfId="1933"/>
    <cellStyle name="Currency 8 4 3 2" xfId="1934"/>
    <cellStyle name="Currency 8 4 3 2 2" xfId="4949"/>
    <cellStyle name="Currency 8 4 3 2 2 2" xfId="15900"/>
    <cellStyle name="Currency 8 4 3 2 3" xfId="15901"/>
    <cellStyle name="Currency 8 4 3 3" xfId="4948"/>
    <cellStyle name="Currency 8 4 3 4" xfId="9546"/>
    <cellStyle name="Currency 8 4 3 5" xfId="9547"/>
    <cellStyle name="Currency 8 4 3 6" xfId="15902"/>
    <cellStyle name="Currency 8 4 4" xfId="1935"/>
    <cellStyle name="Currency 8 4 4 2" xfId="1936"/>
    <cellStyle name="Currency 8 4 4 2 2" xfId="4951"/>
    <cellStyle name="Currency 8 4 4 2 2 2" xfId="15903"/>
    <cellStyle name="Currency 8 4 4 2 3" xfId="15904"/>
    <cellStyle name="Currency 8 4 4 3" xfId="4950"/>
    <cellStyle name="Currency 8 4 4 4" xfId="9548"/>
    <cellStyle name="Currency 8 4 4 5" xfId="9549"/>
    <cellStyle name="Currency 8 4 4 6" xfId="15905"/>
    <cellStyle name="Currency 8 4 5" xfId="1937"/>
    <cellStyle name="Currency 8 4 5 2" xfId="4952"/>
    <cellStyle name="Currency 8 4 5 2 2" xfId="15906"/>
    <cellStyle name="Currency 8 4 5 3" xfId="15907"/>
    <cellStyle name="Currency 8 4 6" xfId="4945"/>
    <cellStyle name="Currency 8 4 7" xfId="9550"/>
    <cellStyle name="Currency 8 4 8" xfId="9551"/>
    <cellStyle name="Currency 8 4 9" xfId="15908"/>
    <cellStyle name="Currency 8 5" xfId="1938"/>
    <cellStyle name="Currency 8 5 2" xfId="1939"/>
    <cellStyle name="Currency 8 5 2 2" xfId="4954"/>
    <cellStyle name="Currency 8 5 2 2 2" xfId="15909"/>
    <cellStyle name="Currency 8 5 2 3" xfId="15910"/>
    <cellStyle name="Currency 8 5 3" xfId="4953"/>
    <cellStyle name="Currency 8 5 4" xfId="9552"/>
    <cellStyle name="Currency 8 5 5" xfId="9553"/>
    <cellStyle name="Currency 8 5 6" xfId="15911"/>
    <cellStyle name="Currency 8 6" xfId="1940"/>
    <cellStyle name="Currency 8 6 2" xfId="1941"/>
    <cellStyle name="Currency 8 6 2 2" xfId="4956"/>
    <cellStyle name="Currency 8 6 2 2 2" xfId="15912"/>
    <cellStyle name="Currency 8 6 2 3" xfId="15913"/>
    <cellStyle name="Currency 8 6 3" xfId="4955"/>
    <cellStyle name="Currency 8 6 4" xfId="9554"/>
    <cellStyle name="Currency 8 6 5" xfId="9555"/>
    <cellStyle name="Currency 8 6 6" xfId="15914"/>
    <cellStyle name="Currency 8 7" xfId="1942"/>
    <cellStyle name="Currency 8 7 2" xfId="1943"/>
    <cellStyle name="Currency 8 7 2 2" xfId="4958"/>
    <cellStyle name="Currency 8 7 2 2 2" xfId="15915"/>
    <cellStyle name="Currency 8 7 2 3" xfId="15916"/>
    <cellStyle name="Currency 8 7 3" xfId="4957"/>
    <cellStyle name="Currency 8 7 4" xfId="9556"/>
    <cellStyle name="Currency 8 7 5" xfId="9557"/>
    <cellStyle name="Currency 8 7 6" xfId="15917"/>
    <cellStyle name="Currency 8 8" xfId="1944"/>
    <cellStyle name="Currency 8 8 2" xfId="4959"/>
    <cellStyle name="Currency 8 8 2 2" xfId="15918"/>
    <cellStyle name="Currency 8 8 3" xfId="15919"/>
    <cellStyle name="Currency 8 9" xfId="4912"/>
    <cellStyle name="Currency 9" xfId="1945"/>
    <cellStyle name="Currency 9 10" xfId="9558"/>
    <cellStyle name="Currency 9 10 2" xfId="15920"/>
    <cellStyle name="Currency 9 11" xfId="9559"/>
    <cellStyle name="Currency 9 11 2" xfId="15921"/>
    <cellStyle name="Currency 9 12" xfId="15922"/>
    <cellStyle name="Currency 9 2" xfId="1946"/>
    <cellStyle name="Currency 9 2 10" xfId="15923"/>
    <cellStyle name="Currency 9 2 2" xfId="1947"/>
    <cellStyle name="Currency 9 2 2 2" xfId="1948"/>
    <cellStyle name="Currency 9 2 2 2 2" xfId="1949"/>
    <cellStyle name="Currency 9 2 2 2 2 2" xfId="4964"/>
    <cellStyle name="Currency 9 2 2 2 2 2 2" xfId="15924"/>
    <cellStyle name="Currency 9 2 2 2 2 3" xfId="15925"/>
    <cellStyle name="Currency 9 2 2 2 3" xfId="4963"/>
    <cellStyle name="Currency 9 2 2 2 4" xfId="9560"/>
    <cellStyle name="Currency 9 2 2 2 5" xfId="9561"/>
    <cellStyle name="Currency 9 2 2 2 6" xfId="15926"/>
    <cellStyle name="Currency 9 2 2 3" xfId="1950"/>
    <cellStyle name="Currency 9 2 2 3 2" xfId="1951"/>
    <cellStyle name="Currency 9 2 2 3 2 2" xfId="4966"/>
    <cellStyle name="Currency 9 2 2 3 2 2 2" xfId="15927"/>
    <cellStyle name="Currency 9 2 2 3 2 3" xfId="15928"/>
    <cellStyle name="Currency 9 2 2 3 3" xfId="4965"/>
    <cellStyle name="Currency 9 2 2 3 4" xfId="9562"/>
    <cellStyle name="Currency 9 2 2 3 5" xfId="9563"/>
    <cellStyle name="Currency 9 2 2 3 6" xfId="15929"/>
    <cellStyle name="Currency 9 2 2 4" xfId="1952"/>
    <cellStyle name="Currency 9 2 2 4 2" xfId="1953"/>
    <cellStyle name="Currency 9 2 2 4 2 2" xfId="4968"/>
    <cellStyle name="Currency 9 2 2 4 2 2 2" xfId="15930"/>
    <cellStyle name="Currency 9 2 2 4 2 3" xfId="15931"/>
    <cellStyle name="Currency 9 2 2 4 3" xfId="4967"/>
    <cellStyle name="Currency 9 2 2 4 4" xfId="9564"/>
    <cellStyle name="Currency 9 2 2 4 5" xfId="9565"/>
    <cellStyle name="Currency 9 2 2 4 6" xfId="15932"/>
    <cellStyle name="Currency 9 2 2 5" xfId="1954"/>
    <cellStyle name="Currency 9 2 2 5 2" xfId="4969"/>
    <cellStyle name="Currency 9 2 2 5 2 2" xfId="15933"/>
    <cellStyle name="Currency 9 2 2 5 3" xfId="15934"/>
    <cellStyle name="Currency 9 2 2 6" xfId="4962"/>
    <cellStyle name="Currency 9 2 2 7" xfId="9566"/>
    <cellStyle name="Currency 9 2 2 8" xfId="9567"/>
    <cellStyle name="Currency 9 2 2 9" xfId="15935"/>
    <cellStyle name="Currency 9 2 3" xfId="1955"/>
    <cellStyle name="Currency 9 2 3 2" xfId="1956"/>
    <cellStyle name="Currency 9 2 3 2 2" xfId="4971"/>
    <cellStyle name="Currency 9 2 3 2 2 2" xfId="15936"/>
    <cellStyle name="Currency 9 2 3 2 3" xfId="15937"/>
    <cellStyle name="Currency 9 2 3 3" xfId="4970"/>
    <cellStyle name="Currency 9 2 3 4" xfId="9568"/>
    <cellStyle name="Currency 9 2 3 5" xfId="9569"/>
    <cellStyle name="Currency 9 2 3 6" xfId="15938"/>
    <cellStyle name="Currency 9 2 4" xfId="1957"/>
    <cellStyle name="Currency 9 2 4 2" xfId="1958"/>
    <cellStyle name="Currency 9 2 4 2 2" xfId="4973"/>
    <cellStyle name="Currency 9 2 4 2 2 2" xfId="15939"/>
    <cellStyle name="Currency 9 2 4 2 3" xfId="15940"/>
    <cellStyle name="Currency 9 2 4 3" xfId="4972"/>
    <cellStyle name="Currency 9 2 4 4" xfId="9570"/>
    <cellStyle name="Currency 9 2 4 5" xfId="9571"/>
    <cellStyle name="Currency 9 2 4 6" xfId="15941"/>
    <cellStyle name="Currency 9 2 5" xfId="1959"/>
    <cellStyle name="Currency 9 2 5 2" xfId="1960"/>
    <cellStyle name="Currency 9 2 5 2 2" xfId="4975"/>
    <cellStyle name="Currency 9 2 5 2 2 2" xfId="15942"/>
    <cellStyle name="Currency 9 2 5 2 3" xfId="15943"/>
    <cellStyle name="Currency 9 2 5 3" xfId="4974"/>
    <cellStyle name="Currency 9 2 5 4" xfId="9572"/>
    <cellStyle name="Currency 9 2 5 5" xfId="9573"/>
    <cellStyle name="Currency 9 2 5 6" xfId="15944"/>
    <cellStyle name="Currency 9 2 6" xfId="1961"/>
    <cellStyle name="Currency 9 2 6 2" xfId="4976"/>
    <cellStyle name="Currency 9 2 6 2 2" xfId="15945"/>
    <cellStyle name="Currency 9 2 6 3" xfId="15946"/>
    <cellStyle name="Currency 9 2 7" xfId="4961"/>
    <cellStyle name="Currency 9 2 8" xfId="9574"/>
    <cellStyle name="Currency 9 2 9" xfId="9575"/>
    <cellStyle name="Currency 9 3" xfId="1962"/>
    <cellStyle name="Currency 9 3 10" xfId="15947"/>
    <cellStyle name="Currency 9 3 2" xfId="1963"/>
    <cellStyle name="Currency 9 3 2 2" xfId="1964"/>
    <cellStyle name="Currency 9 3 2 2 2" xfId="1965"/>
    <cellStyle name="Currency 9 3 2 2 2 2" xfId="4980"/>
    <cellStyle name="Currency 9 3 2 2 2 2 2" xfId="15948"/>
    <cellStyle name="Currency 9 3 2 2 2 3" xfId="15949"/>
    <cellStyle name="Currency 9 3 2 2 3" xfId="4979"/>
    <cellStyle name="Currency 9 3 2 2 4" xfId="9576"/>
    <cellStyle name="Currency 9 3 2 2 5" xfId="9577"/>
    <cellStyle name="Currency 9 3 2 2 6" xfId="15950"/>
    <cellStyle name="Currency 9 3 2 3" xfId="1966"/>
    <cellStyle name="Currency 9 3 2 3 2" xfId="1967"/>
    <cellStyle name="Currency 9 3 2 3 2 2" xfId="4982"/>
    <cellStyle name="Currency 9 3 2 3 2 2 2" xfId="15951"/>
    <cellStyle name="Currency 9 3 2 3 2 3" xfId="15952"/>
    <cellStyle name="Currency 9 3 2 3 3" xfId="4981"/>
    <cellStyle name="Currency 9 3 2 3 4" xfId="9578"/>
    <cellStyle name="Currency 9 3 2 3 5" xfId="9579"/>
    <cellStyle name="Currency 9 3 2 3 6" xfId="15953"/>
    <cellStyle name="Currency 9 3 2 4" xfId="1968"/>
    <cellStyle name="Currency 9 3 2 4 2" xfId="1969"/>
    <cellStyle name="Currency 9 3 2 4 2 2" xfId="4984"/>
    <cellStyle name="Currency 9 3 2 4 2 2 2" xfId="15954"/>
    <cellStyle name="Currency 9 3 2 4 2 3" xfId="15955"/>
    <cellStyle name="Currency 9 3 2 4 3" xfId="4983"/>
    <cellStyle name="Currency 9 3 2 4 4" xfId="9580"/>
    <cellStyle name="Currency 9 3 2 4 5" xfId="9581"/>
    <cellStyle name="Currency 9 3 2 4 6" xfId="15956"/>
    <cellStyle name="Currency 9 3 2 5" xfId="1970"/>
    <cellStyle name="Currency 9 3 2 5 2" xfId="4985"/>
    <cellStyle name="Currency 9 3 2 5 2 2" xfId="15957"/>
    <cellStyle name="Currency 9 3 2 5 3" xfId="15958"/>
    <cellStyle name="Currency 9 3 2 6" xfId="4978"/>
    <cellStyle name="Currency 9 3 2 7" xfId="9582"/>
    <cellStyle name="Currency 9 3 2 8" xfId="9583"/>
    <cellStyle name="Currency 9 3 2 9" xfId="15959"/>
    <cellStyle name="Currency 9 3 3" xfId="1971"/>
    <cellStyle name="Currency 9 3 3 2" xfId="1972"/>
    <cellStyle name="Currency 9 3 3 2 2" xfId="4987"/>
    <cellStyle name="Currency 9 3 3 2 2 2" xfId="15960"/>
    <cellStyle name="Currency 9 3 3 2 3" xfId="15961"/>
    <cellStyle name="Currency 9 3 3 3" xfId="4986"/>
    <cellStyle name="Currency 9 3 3 4" xfId="9584"/>
    <cellStyle name="Currency 9 3 3 5" xfId="9585"/>
    <cellStyle name="Currency 9 3 3 6" xfId="15962"/>
    <cellStyle name="Currency 9 3 4" xfId="1973"/>
    <cellStyle name="Currency 9 3 4 2" xfId="1974"/>
    <cellStyle name="Currency 9 3 4 2 2" xfId="4989"/>
    <cellStyle name="Currency 9 3 4 2 2 2" xfId="15963"/>
    <cellStyle name="Currency 9 3 4 2 3" xfId="15964"/>
    <cellStyle name="Currency 9 3 4 3" xfId="4988"/>
    <cellStyle name="Currency 9 3 4 4" xfId="9586"/>
    <cellStyle name="Currency 9 3 4 5" xfId="9587"/>
    <cellStyle name="Currency 9 3 4 6" xfId="15965"/>
    <cellStyle name="Currency 9 3 5" xfId="1975"/>
    <cellStyle name="Currency 9 3 5 2" xfId="1976"/>
    <cellStyle name="Currency 9 3 5 2 2" xfId="4991"/>
    <cellStyle name="Currency 9 3 5 2 2 2" xfId="15966"/>
    <cellStyle name="Currency 9 3 5 2 3" xfId="15967"/>
    <cellStyle name="Currency 9 3 5 3" xfId="4990"/>
    <cellStyle name="Currency 9 3 5 4" xfId="9588"/>
    <cellStyle name="Currency 9 3 5 5" xfId="9589"/>
    <cellStyle name="Currency 9 3 5 6" xfId="15968"/>
    <cellStyle name="Currency 9 3 6" xfId="1977"/>
    <cellStyle name="Currency 9 3 6 2" xfId="4992"/>
    <cellStyle name="Currency 9 3 6 2 2" xfId="15969"/>
    <cellStyle name="Currency 9 3 6 3" xfId="15970"/>
    <cellStyle name="Currency 9 3 7" xfId="4977"/>
    <cellStyle name="Currency 9 3 8" xfId="9590"/>
    <cellStyle name="Currency 9 3 9" xfId="9591"/>
    <cellStyle name="Currency 9 4" xfId="1978"/>
    <cellStyle name="Currency 9 4 2" xfId="1979"/>
    <cellStyle name="Currency 9 4 2 2" xfId="1980"/>
    <cellStyle name="Currency 9 4 2 2 2" xfId="4995"/>
    <cellStyle name="Currency 9 4 2 2 2 2" xfId="15971"/>
    <cellStyle name="Currency 9 4 2 2 3" xfId="15972"/>
    <cellStyle name="Currency 9 4 2 3" xfId="4994"/>
    <cellStyle name="Currency 9 4 2 4" xfId="9592"/>
    <cellStyle name="Currency 9 4 2 5" xfId="9593"/>
    <cellStyle name="Currency 9 4 2 6" xfId="15973"/>
    <cellStyle name="Currency 9 4 3" xfId="1981"/>
    <cellStyle name="Currency 9 4 3 2" xfId="1982"/>
    <cellStyle name="Currency 9 4 3 2 2" xfId="4997"/>
    <cellStyle name="Currency 9 4 3 2 2 2" xfId="15974"/>
    <cellStyle name="Currency 9 4 3 2 3" xfId="15975"/>
    <cellStyle name="Currency 9 4 3 3" xfId="4996"/>
    <cellStyle name="Currency 9 4 3 4" xfId="9594"/>
    <cellStyle name="Currency 9 4 3 5" xfId="9595"/>
    <cellStyle name="Currency 9 4 3 6" xfId="15976"/>
    <cellStyle name="Currency 9 4 4" xfId="1983"/>
    <cellStyle name="Currency 9 4 4 2" xfId="1984"/>
    <cellStyle name="Currency 9 4 4 2 2" xfId="4999"/>
    <cellStyle name="Currency 9 4 4 2 2 2" xfId="15977"/>
    <cellStyle name="Currency 9 4 4 2 3" xfId="15978"/>
    <cellStyle name="Currency 9 4 4 3" xfId="4998"/>
    <cellStyle name="Currency 9 4 4 4" xfId="9596"/>
    <cellStyle name="Currency 9 4 4 5" xfId="9597"/>
    <cellStyle name="Currency 9 4 4 6" xfId="15979"/>
    <cellStyle name="Currency 9 4 5" xfId="1985"/>
    <cellStyle name="Currency 9 4 5 2" xfId="5000"/>
    <cellStyle name="Currency 9 4 5 2 2" xfId="15980"/>
    <cellStyle name="Currency 9 4 5 3" xfId="15981"/>
    <cellStyle name="Currency 9 4 6" xfId="4993"/>
    <cellStyle name="Currency 9 4 7" xfId="9598"/>
    <cellStyle name="Currency 9 4 8" xfId="9599"/>
    <cellStyle name="Currency 9 4 9" xfId="15982"/>
    <cellStyle name="Currency 9 5" xfId="1986"/>
    <cellStyle name="Currency 9 5 2" xfId="1987"/>
    <cellStyle name="Currency 9 5 2 2" xfId="5002"/>
    <cellStyle name="Currency 9 5 2 2 2" xfId="15983"/>
    <cellStyle name="Currency 9 5 2 3" xfId="15984"/>
    <cellStyle name="Currency 9 5 3" xfId="5001"/>
    <cellStyle name="Currency 9 5 4" xfId="9600"/>
    <cellStyle name="Currency 9 5 5" xfId="9601"/>
    <cellStyle name="Currency 9 5 6" xfId="15985"/>
    <cellStyle name="Currency 9 6" xfId="1988"/>
    <cellStyle name="Currency 9 6 2" xfId="1989"/>
    <cellStyle name="Currency 9 6 2 2" xfId="5004"/>
    <cellStyle name="Currency 9 6 2 2 2" xfId="15986"/>
    <cellStyle name="Currency 9 6 2 3" xfId="15987"/>
    <cellStyle name="Currency 9 6 3" xfId="5003"/>
    <cellStyle name="Currency 9 6 4" xfId="9602"/>
    <cellStyle name="Currency 9 6 5" xfId="9603"/>
    <cellStyle name="Currency 9 6 6" xfId="15988"/>
    <cellStyle name="Currency 9 7" xfId="1990"/>
    <cellStyle name="Currency 9 7 2" xfId="1991"/>
    <cellStyle name="Currency 9 7 2 2" xfId="5006"/>
    <cellStyle name="Currency 9 7 2 2 2" xfId="15989"/>
    <cellStyle name="Currency 9 7 2 3" xfId="15990"/>
    <cellStyle name="Currency 9 7 3" xfId="5005"/>
    <cellStyle name="Currency 9 7 4" xfId="9604"/>
    <cellStyle name="Currency 9 7 5" xfId="9605"/>
    <cellStyle name="Currency 9 7 6" xfId="15991"/>
    <cellStyle name="Currency 9 8" xfId="1992"/>
    <cellStyle name="Currency 9 8 2" xfId="5007"/>
    <cellStyle name="Currency 9 8 2 2" xfId="15992"/>
    <cellStyle name="Currency 9 8 3" xfId="15993"/>
    <cellStyle name="Currency 9 9" xfId="4960"/>
    <cellStyle name="Currency_Construccion Edificio Aulas No.1 Centroa Regional UASD, Mao" xfId="163"/>
    <cellStyle name="Currency0" xfId="1993"/>
    <cellStyle name="Currency0 2" xfId="4096"/>
    <cellStyle name="Currency0 3" xfId="15994"/>
    <cellStyle name="Date" xfId="1994"/>
    <cellStyle name="Date 2" xfId="4097"/>
    <cellStyle name="Date 3" xfId="15995"/>
    <cellStyle name="Dezimal [0]_Compiling Utility Macros" xfId="9606"/>
    <cellStyle name="Dezimal_Compiling Utility Macros" xfId="9607"/>
    <cellStyle name="Diseño" xfId="1995"/>
    <cellStyle name="Emphasis 1" xfId="164"/>
    <cellStyle name="Emphasis 1 2" xfId="1996"/>
    <cellStyle name="Emphasis 1 3" xfId="1997"/>
    <cellStyle name="Emphasis 1 4" xfId="9608"/>
    <cellStyle name="Emphasis 1 5" xfId="9609"/>
    <cellStyle name="Emphasis 2" xfId="165"/>
    <cellStyle name="Emphasis 2 2" xfId="1998"/>
    <cellStyle name="Emphasis 2 3" xfId="1999"/>
    <cellStyle name="Emphasis 2 4" xfId="9610"/>
    <cellStyle name="Emphasis 2 5" xfId="9611"/>
    <cellStyle name="Emphasis 3" xfId="166"/>
    <cellStyle name="Emphasis 3 2" xfId="2000"/>
    <cellStyle name="Emphasis 3 3" xfId="2001"/>
    <cellStyle name="Emphasis 3 4" xfId="9612"/>
    <cellStyle name="Emphasis 3 5" xfId="9613"/>
    <cellStyle name="Encabezado 1" xfId="483"/>
    <cellStyle name="Encabezado 1 2" xfId="14176"/>
    <cellStyle name="Encabezado 2" xfId="3845"/>
    <cellStyle name="Encabezado 4" xfId="167" builtinId="19" customBuiltin="1"/>
    <cellStyle name="Encabezado 4 2" xfId="168"/>
    <cellStyle name="Encabezado 4 2 2" xfId="4098"/>
    <cellStyle name="Encabezado 4 3" xfId="169"/>
    <cellStyle name="Encabezado 4 4" xfId="170"/>
    <cellStyle name="Énfasis 1" xfId="171"/>
    <cellStyle name="Énfasis 2" xfId="172"/>
    <cellStyle name="Énfasis 2 2" xfId="14177"/>
    <cellStyle name="Énfasis 3" xfId="173"/>
    <cellStyle name="Énfasis1" xfId="174" builtinId="29" customBuiltin="1"/>
    <cellStyle name="Énfasis1 - 20%" xfId="175"/>
    <cellStyle name="Énfasis1 - 20% 2" xfId="535"/>
    <cellStyle name="Énfasis1 - 20% 3" xfId="14178"/>
    <cellStyle name="Énfasis1 - 40%" xfId="176"/>
    <cellStyle name="Énfasis1 - 40% 2" xfId="536"/>
    <cellStyle name="Énfasis1 - 40% 3" xfId="14179"/>
    <cellStyle name="Énfasis1 - 60%" xfId="177"/>
    <cellStyle name="Énfasis1 - 60% 2" xfId="14180"/>
    <cellStyle name="Énfasis1 2" xfId="178"/>
    <cellStyle name="Énfasis1 2 2" xfId="4099"/>
    <cellStyle name="Énfasis1 3" xfId="179"/>
    <cellStyle name="Énfasis1 4" xfId="180"/>
    <cellStyle name="Énfasis2" xfId="181" builtinId="33" customBuiltin="1"/>
    <cellStyle name="Énfasis2 - 20%" xfId="182"/>
    <cellStyle name="Énfasis2 - 20% 2" xfId="537"/>
    <cellStyle name="Énfasis2 - 20% 3" xfId="14181"/>
    <cellStyle name="Énfasis2 - 40%" xfId="183"/>
    <cellStyle name="Énfasis2 - 40% 2" xfId="538"/>
    <cellStyle name="Énfasis2 - 60%" xfId="184"/>
    <cellStyle name="Énfasis2 2" xfId="185"/>
    <cellStyle name="Énfasis2 2 2" xfId="4100"/>
    <cellStyle name="Énfasis2 2 3" xfId="9614"/>
    <cellStyle name="Énfasis2 2 4" xfId="9615"/>
    <cellStyle name="Énfasis2 3" xfId="186"/>
    <cellStyle name="Énfasis2 4" xfId="187"/>
    <cellStyle name="Énfasis3" xfId="188" builtinId="37" customBuiltin="1"/>
    <cellStyle name="Énfasis3 - 20%" xfId="189"/>
    <cellStyle name="Énfasis3 - 20% 2" xfId="539"/>
    <cellStyle name="Énfasis3 - 20% 3" xfId="14182"/>
    <cellStyle name="Énfasis3 - 40%" xfId="190"/>
    <cellStyle name="Énfasis3 - 40% 2" xfId="540"/>
    <cellStyle name="Énfasis3 - 40% 3" xfId="14183"/>
    <cellStyle name="Énfasis3 - 60%" xfId="191"/>
    <cellStyle name="Énfasis3 2" xfId="192"/>
    <cellStyle name="Énfasis3 2 2" xfId="4101"/>
    <cellStyle name="Énfasis3 3" xfId="193"/>
    <cellStyle name="Énfasis3 4" xfId="194"/>
    <cellStyle name="Énfasis4" xfId="195" builtinId="41" customBuiltin="1"/>
    <cellStyle name="Énfasis4 - 20%" xfId="196"/>
    <cellStyle name="Énfasis4 - 20% 2" xfId="541"/>
    <cellStyle name="Énfasis4 - 20% 3" xfId="14184"/>
    <cellStyle name="Énfasis4 - 40%" xfId="197"/>
    <cellStyle name="Énfasis4 - 40% 2" xfId="542"/>
    <cellStyle name="Énfasis4 - 60%" xfId="198"/>
    <cellStyle name="Énfasis4 - 60% 2" xfId="14185"/>
    <cellStyle name="Énfasis4 2" xfId="199"/>
    <cellStyle name="Énfasis4 2 2" xfId="4102"/>
    <cellStyle name="Énfasis4 3" xfId="200"/>
    <cellStyle name="Énfasis4 4" xfId="201"/>
    <cellStyle name="Énfasis5" xfId="202" builtinId="45" customBuiltin="1"/>
    <cellStyle name="Énfasis5 - 20%" xfId="203"/>
    <cellStyle name="Énfasis5 - 20% 2" xfId="543"/>
    <cellStyle name="Énfasis5 - 20% 3" xfId="14186"/>
    <cellStyle name="Énfasis5 - 40%" xfId="204"/>
    <cellStyle name="Énfasis5 - 40% 2" xfId="544"/>
    <cellStyle name="Énfasis5 - 40% 3" xfId="14187"/>
    <cellStyle name="Énfasis5 - 60%" xfId="205"/>
    <cellStyle name="Énfasis5 - 60% 2" xfId="14188"/>
    <cellStyle name="Énfasis5 2" xfId="206"/>
    <cellStyle name="Énfasis5 2 2" xfId="4103"/>
    <cellStyle name="Énfasis5 3" xfId="207"/>
    <cellStyle name="Énfasis5 4" xfId="208"/>
    <cellStyle name="Énfasis6" xfId="209" builtinId="49" customBuiltin="1"/>
    <cellStyle name="Énfasis6 - 20%" xfId="210"/>
    <cellStyle name="Énfasis6 - 20% 2" xfId="545"/>
    <cellStyle name="Énfasis6 - 20% 3" xfId="14189"/>
    <cellStyle name="Énfasis6 - 40%" xfId="211"/>
    <cellStyle name="Énfasis6 - 40% 2" xfId="546"/>
    <cellStyle name="Énfasis6 - 40% 3" xfId="14190"/>
    <cellStyle name="Énfasis6 - 60%" xfId="212"/>
    <cellStyle name="Énfasis6 - 60% 2" xfId="14191"/>
    <cellStyle name="Énfasis6 2" xfId="213"/>
    <cellStyle name="Énfasis6 2 2" xfId="4104"/>
    <cellStyle name="Énfasis6 3" xfId="214"/>
    <cellStyle name="Énfasis6 4" xfId="215"/>
    <cellStyle name="Entrada" xfId="216" builtinId="20" customBuiltin="1"/>
    <cellStyle name="Entrada 2" xfId="217"/>
    <cellStyle name="Entrada 2 10" xfId="9616"/>
    <cellStyle name="Entrada 2 10 2" xfId="9617"/>
    <cellStyle name="Entrada 2 10 2 2" xfId="9618"/>
    <cellStyle name="Entrada 2 10 2 3" xfId="15996"/>
    <cellStyle name="Entrada 2 10 3" xfId="9619"/>
    <cellStyle name="Entrada 2 10 3 2" xfId="15997"/>
    <cellStyle name="Entrada 2 10 3 3" xfId="15998"/>
    <cellStyle name="Entrada 2 10 4" xfId="15999"/>
    <cellStyle name="Entrada 2 10 5" xfId="16000"/>
    <cellStyle name="Entrada 2 11" xfId="9620"/>
    <cellStyle name="Entrada 2 11 2" xfId="9621"/>
    <cellStyle name="Entrada 2 11 2 2" xfId="9622"/>
    <cellStyle name="Entrada 2 11 2 3" xfId="16001"/>
    <cellStyle name="Entrada 2 11 3" xfId="9623"/>
    <cellStyle name="Entrada 2 11 3 2" xfId="16002"/>
    <cellStyle name="Entrada 2 11 3 3" xfId="16003"/>
    <cellStyle name="Entrada 2 11 4" xfId="16004"/>
    <cellStyle name="Entrada 2 11 5" xfId="16005"/>
    <cellStyle name="Entrada 2 12" xfId="9624"/>
    <cellStyle name="Entrada 2 12 2" xfId="9625"/>
    <cellStyle name="Entrada 2 12 3" xfId="16006"/>
    <cellStyle name="Entrada 2 13" xfId="9626"/>
    <cellStyle name="Entrada 2 13 2" xfId="16007"/>
    <cellStyle name="Entrada 2 13 3" xfId="16008"/>
    <cellStyle name="Entrada 2 14" xfId="16009"/>
    <cellStyle name="Entrada 2 15" xfId="16010"/>
    <cellStyle name="Entrada 2 2" xfId="2002"/>
    <cellStyle name="Entrada 2 2 2" xfId="2003"/>
    <cellStyle name="Entrada 2 2 2 2" xfId="9627"/>
    <cellStyle name="Entrada 2 2 2 2 2" xfId="9628"/>
    <cellStyle name="Entrada 2 2 2 2 3" xfId="16011"/>
    <cellStyle name="Entrada 2 2 2 2 4" xfId="16012"/>
    <cellStyle name="Entrada 2 2 2 3" xfId="9629"/>
    <cellStyle name="Entrada 2 2 2 3 2" xfId="16013"/>
    <cellStyle name="Entrada 2 2 2 3 3" xfId="16014"/>
    <cellStyle name="Entrada 2 2 2 4" xfId="16015"/>
    <cellStyle name="Entrada 2 2 2 5" xfId="16016"/>
    <cellStyle name="Entrada 2 2 3" xfId="2004"/>
    <cellStyle name="Entrada 2 2 3 2" xfId="9630"/>
    <cellStyle name="Entrada 2 2 3 2 2" xfId="9631"/>
    <cellStyle name="Entrada 2 2 3 2 3" xfId="16017"/>
    <cellStyle name="Entrada 2 2 3 2 4" xfId="16018"/>
    <cellStyle name="Entrada 2 2 3 3" xfId="9632"/>
    <cellStyle name="Entrada 2 2 3 3 2" xfId="16019"/>
    <cellStyle name="Entrada 2 2 3 3 3" xfId="16020"/>
    <cellStyle name="Entrada 2 2 3 4" xfId="16021"/>
    <cellStyle name="Entrada 2 2 3 5" xfId="16022"/>
    <cellStyle name="Entrada 2 2 4" xfId="9633"/>
    <cellStyle name="Entrada 2 2 4 2" xfId="9634"/>
    <cellStyle name="Entrada 2 2 4 3" xfId="16023"/>
    <cellStyle name="Entrada 2 2 4 4" xfId="16024"/>
    <cellStyle name="Entrada 2 2 5" xfId="9635"/>
    <cellStyle name="Entrada 2 2 5 2" xfId="16025"/>
    <cellStyle name="Entrada 2 2 5 3" xfId="16026"/>
    <cellStyle name="Entrada 2 2 6" xfId="16027"/>
    <cellStyle name="Entrada 2 2 7" xfId="16028"/>
    <cellStyle name="Entrada 2 2 8" xfId="16029"/>
    <cellStyle name="Entrada 2 3" xfId="2005"/>
    <cellStyle name="Entrada 2 3 2" xfId="9636"/>
    <cellStyle name="Entrada 2 3 2 2" xfId="9637"/>
    <cellStyle name="Entrada 2 3 2 3" xfId="16030"/>
    <cellStyle name="Entrada 2 3 2 4" xfId="16031"/>
    <cellStyle name="Entrada 2 3 3" xfId="9638"/>
    <cellStyle name="Entrada 2 3 3 2" xfId="16032"/>
    <cellStyle name="Entrada 2 3 3 3" xfId="16033"/>
    <cellStyle name="Entrada 2 3 4" xfId="16034"/>
    <cellStyle name="Entrada 2 3 5" xfId="16035"/>
    <cellStyle name="Entrada 2 4" xfId="2006"/>
    <cellStyle name="Entrada 2 4 2" xfId="9639"/>
    <cellStyle name="Entrada 2 4 2 2" xfId="9640"/>
    <cellStyle name="Entrada 2 4 2 3" xfId="16036"/>
    <cellStyle name="Entrada 2 4 2 4" xfId="16037"/>
    <cellStyle name="Entrada 2 4 3" xfId="9641"/>
    <cellStyle name="Entrada 2 4 3 2" xfId="16038"/>
    <cellStyle name="Entrada 2 4 3 3" xfId="16039"/>
    <cellStyle name="Entrada 2 4 4" xfId="16040"/>
    <cellStyle name="Entrada 2 4 5" xfId="16041"/>
    <cellStyle name="Entrada 2 5" xfId="2007"/>
    <cellStyle name="Entrada 2 5 2" xfId="9642"/>
    <cellStyle name="Entrada 2 5 2 2" xfId="9643"/>
    <cellStyle name="Entrada 2 5 2 3" xfId="16042"/>
    <cellStyle name="Entrada 2 5 2 4" xfId="16043"/>
    <cellStyle name="Entrada 2 5 3" xfId="9644"/>
    <cellStyle name="Entrada 2 5 3 2" xfId="16044"/>
    <cellStyle name="Entrada 2 5 3 3" xfId="16045"/>
    <cellStyle name="Entrada 2 5 4" xfId="16046"/>
    <cellStyle name="Entrada 2 5 5" xfId="16047"/>
    <cellStyle name="Entrada 2 6" xfId="2008"/>
    <cellStyle name="Entrada 2 6 2" xfId="9645"/>
    <cellStyle name="Entrada 2 6 2 2" xfId="9646"/>
    <cellStyle name="Entrada 2 6 2 3" xfId="16048"/>
    <cellStyle name="Entrada 2 6 2 4" xfId="16049"/>
    <cellStyle name="Entrada 2 6 3" xfId="9647"/>
    <cellStyle name="Entrada 2 6 3 2" xfId="16050"/>
    <cellStyle name="Entrada 2 6 3 3" xfId="16051"/>
    <cellStyle name="Entrada 2 6 4" xfId="16052"/>
    <cellStyle name="Entrada 2 6 5" xfId="16053"/>
    <cellStyle name="Entrada 2 7" xfId="2009"/>
    <cellStyle name="Entrada 2 7 2" xfId="9648"/>
    <cellStyle name="Entrada 2 7 2 2" xfId="9649"/>
    <cellStyle name="Entrada 2 7 2 3" xfId="16054"/>
    <cellStyle name="Entrada 2 7 2 4" xfId="16055"/>
    <cellStyle name="Entrada 2 7 3" xfId="9650"/>
    <cellStyle name="Entrada 2 7 3 2" xfId="16056"/>
    <cellStyle name="Entrada 2 7 3 3" xfId="16057"/>
    <cellStyle name="Entrada 2 7 4" xfId="16058"/>
    <cellStyle name="Entrada 2 7 5" xfId="16059"/>
    <cellStyle name="Entrada 2 8" xfId="2010"/>
    <cellStyle name="Entrada 2 8 2" xfId="9651"/>
    <cellStyle name="Entrada 2 8 2 2" xfId="9652"/>
    <cellStyle name="Entrada 2 8 2 3" xfId="16060"/>
    <cellStyle name="Entrada 2 8 2 4" xfId="16061"/>
    <cellStyle name="Entrada 2 8 3" xfId="9653"/>
    <cellStyle name="Entrada 2 8 3 2" xfId="16062"/>
    <cellStyle name="Entrada 2 8 3 3" xfId="16063"/>
    <cellStyle name="Entrada 2 8 4" xfId="16064"/>
    <cellStyle name="Entrada 2 8 5" xfId="16065"/>
    <cellStyle name="Entrada 2 9" xfId="4105"/>
    <cellStyle name="Entrada 2 9 2" xfId="9654"/>
    <cellStyle name="Entrada 2 9 2 2" xfId="9655"/>
    <cellStyle name="Entrada 2 9 2 3" xfId="16066"/>
    <cellStyle name="Entrada 2 9 2 4" xfId="16067"/>
    <cellStyle name="Entrada 2 9 3" xfId="9656"/>
    <cellStyle name="Entrada 2 9 3 2" xfId="16068"/>
    <cellStyle name="Entrada 2 9 3 3" xfId="16069"/>
    <cellStyle name="Entrada 2 9 4" xfId="16070"/>
    <cellStyle name="Entrada 2 9 5" xfId="16071"/>
    <cellStyle name="Entrada 3" xfId="218"/>
    <cellStyle name="Entrada 3 10" xfId="9657"/>
    <cellStyle name="Entrada 3 10 2" xfId="9658"/>
    <cellStyle name="Entrada 3 10 2 2" xfId="9659"/>
    <cellStyle name="Entrada 3 10 2 3" xfId="16072"/>
    <cellStyle name="Entrada 3 10 3" xfId="9660"/>
    <cellStyle name="Entrada 3 10 3 2" xfId="16073"/>
    <cellStyle name="Entrada 3 10 3 3" xfId="16074"/>
    <cellStyle name="Entrada 3 10 4" xfId="16075"/>
    <cellStyle name="Entrada 3 10 5" xfId="16076"/>
    <cellStyle name="Entrada 3 11" xfId="9661"/>
    <cellStyle name="Entrada 3 11 2" xfId="9662"/>
    <cellStyle name="Entrada 3 11 3" xfId="16077"/>
    <cellStyle name="Entrada 3 12" xfId="9663"/>
    <cellStyle name="Entrada 3 12 2" xfId="16078"/>
    <cellStyle name="Entrada 3 12 3" xfId="16079"/>
    <cellStyle name="Entrada 3 13" xfId="16080"/>
    <cellStyle name="Entrada 3 14" xfId="16081"/>
    <cellStyle name="Entrada 3 2" xfId="2011"/>
    <cellStyle name="Entrada 3 2 2" xfId="2012"/>
    <cellStyle name="Entrada 3 2 2 2" xfId="9664"/>
    <cellStyle name="Entrada 3 2 2 2 2" xfId="9665"/>
    <cellStyle name="Entrada 3 2 2 2 3" xfId="16082"/>
    <cellStyle name="Entrada 3 2 2 2 4" xfId="16083"/>
    <cellStyle name="Entrada 3 2 2 3" xfId="9666"/>
    <cellStyle name="Entrada 3 2 2 3 2" xfId="16084"/>
    <cellStyle name="Entrada 3 2 2 3 3" xfId="16085"/>
    <cellStyle name="Entrada 3 2 2 4" xfId="16086"/>
    <cellStyle name="Entrada 3 2 2 5" xfId="16087"/>
    <cellStyle name="Entrada 3 2 3" xfId="2013"/>
    <cellStyle name="Entrada 3 2 3 2" xfId="9667"/>
    <cellStyle name="Entrada 3 2 3 2 2" xfId="9668"/>
    <cellStyle name="Entrada 3 2 3 2 3" xfId="16088"/>
    <cellStyle name="Entrada 3 2 3 2 4" xfId="16089"/>
    <cellStyle name="Entrada 3 2 3 3" xfId="9669"/>
    <cellStyle name="Entrada 3 2 3 3 2" xfId="16090"/>
    <cellStyle name="Entrada 3 2 3 3 3" xfId="16091"/>
    <cellStyle name="Entrada 3 2 3 4" xfId="16092"/>
    <cellStyle name="Entrada 3 2 3 5" xfId="16093"/>
    <cellStyle name="Entrada 3 2 4" xfId="9670"/>
    <cellStyle name="Entrada 3 2 4 2" xfId="9671"/>
    <cellStyle name="Entrada 3 2 4 3" xfId="16094"/>
    <cellStyle name="Entrada 3 2 4 4" xfId="16095"/>
    <cellStyle name="Entrada 3 2 5" xfId="9672"/>
    <cellStyle name="Entrada 3 2 5 2" xfId="16096"/>
    <cellStyle name="Entrada 3 2 5 3" xfId="16097"/>
    <cellStyle name="Entrada 3 2 6" xfId="16098"/>
    <cellStyle name="Entrada 3 2 7" xfId="16099"/>
    <cellStyle name="Entrada 3 3" xfId="2014"/>
    <cellStyle name="Entrada 3 3 2" xfId="9673"/>
    <cellStyle name="Entrada 3 3 2 2" xfId="9674"/>
    <cellStyle name="Entrada 3 3 2 3" xfId="16100"/>
    <cellStyle name="Entrada 3 3 2 4" xfId="16101"/>
    <cellStyle name="Entrada 3 3 3" xfId="9675"/>
    <cellStyle name="Entrada 3 3 3 2" xfId="16102"/>
    <cellStyle name="Entrada 3 3 3 3" xfId="16103"/>
    <cellStyle name="Entrada 3 3 4" xfId="16104"/>
    <cellStyle name="Entrada 3 3 5" xfId="16105"/>
    <cellStyle name="Entrada 3 4" xfId="2015"/>
    <cellStyle name="Entrada 3 4 2" xfId="9676"/>
    <cellStyle name="Entrada 3 4 2 2" xfId="9677"/>
    <cellStyle name="Entrada 3 4 2 3" xfId="16106"/>
    <cellStyle name="Entrada 3 4 2 4" xfId="16107"/>
    <cellStyle name="Entrada 3 4 3" xfId="9678"/>
    <cellStyle name="Entrada 3 4 3 2" xfId="16108"/>
    <cellStyle name="Entrada 3 4 3 3" xfId="16109"/>
    <cellStyle name="Entrada 3 4 4" xfId="16110"/>
    <cellStyle name="Entrada 3 4 5" xfId="16111"/>
    <cellStyle name="Entrada 3 5" xfId="2016"/>
    <cellStyle name="Entrada 3 5 2" xfId="9679"/>
    <cellStyle name="Entrada 3 5 2 2" xfId="9680"/>
    <cellStyle name="Entrada 3 5 2 3" xfId="16112"/>
    <cellStyle name="Entrada 3 5 2 4" xfId="16113"/>
    <cellStyle name="Entrada 3 5 3" xfId="9681"/>
    <cellStyle name="Entrada 3 5 3 2" xfId="16114"/>
    <cellStyle name="Entrada 3 5 3 3" xfId="16115"/>
    <cellStyle name="Entrada 3 5 4" xfId="16116"/>
    <cellStyle name="Entrada 3 5 5" xfId="16117"/>
    <cellStyle name="Entrada 3 6" xfId="2017"/>
    <cellStyle name="Entrada 3 6 2" xfId="9682"/>
    <cellStyle name="Entrada 3 6 2 2" xfId="9683"/>
    <cellStyle name="Entrada 3 6 2 3" xfId="16118"/>
    <cellStyle name="Entrada 3 6 2 4" xfId="16119"/>
    <cellStyle name="Entrada 3 6 3" xfId="9684"/>
    <cellStyle name="Entrada 3 6 3 2" xfId="16120"/>
    <cellStyle name="Entrada 3 6 3 3" xfId="16121"/>
    <cellStyle name="Entrada 3 6 4" xfId="16122"/>
    <cellStyle name="Entrada 3 6 5" xfId="16123"/>
    <cellStyle name="Entrada 3 7" xfId="2018"/>
    <cellStyle name="Entrada 3 7 2" xfId="9685"/>
    <cellStyle name="Entrada 3 7 2 2" xfId="9686"/>
    <cellStyle name="Entrada 3 7 2 3" xfId="16124"/>
    <cellStyle name="Entrada 3 7 2 4" xfId="16125"/>
    <cellStyle name="Entrada 3 7 3" xfId="9687"/>
    <cellStyle name="Entrada 3 7 3 2" xfId="16126"/>
    <cellStyle name="Entrada 3 7 3 3" xfId="16127"/>
    <cellStyle name="Entrada 3 7 4" xfId="16128"/>
    <cellStyle name="Entrada 3 7 5" xfId="16129"/>
    <cellStyle name="Entrada 3 8" xfId="2019"/>
    <cellStyle name="Entrada 3 8 2" xfId="9688"/>
    <cellStyle name="Entrada 3 8 2 2" xfId="9689"/>
    <cellStyle name="Entrada 3 8 2 3" xfId="16130"/>
    <cellStyle name="Entrada 3 8 2 4" xfId="16131"/>
    <cellStyle name="Entrada 3 8 3" xfId="9690"/>
    <cellStyle name="Entrada 3 8 3 2" xfId="16132"/>
    <cellStyle name="Entrada 3 8 3 3" xfId="16133"/>
    <cellStyle name="Entrada 3 8 4" xfId="16134"/>
    <cellStyle name="Entrada 3 8 5" xfId="16135"/>
    <cellStyle name="Entrada 3 9" xfId="9691"/>
    <cellStyle name="Entrada 3 9 2" xfId="9692"/>
    <cellStyle name="Entrada 3 9 2 2" xfId="9693"/>
    <cellStyle name="Entrada 3 9 2 3" xfId="16136"/>
    <cellStyle name="Entrada 3 9 3" xfId="9694"/>
    <cellStyle name="Entrada 3 9 3 2" xfId="16137"/>
    <cellStyle name="Entrada 3 9 3 3" xfId="16138"/>
    <cellStyle name="Entrada 3 9 4" xfId="16139"/>
    <cellStyle name="Entrada 3 9 5" xfId="16140"/>
    <cellStyle name="Entrada 4" xfId="219"/>
    <cellStyle name="Entrada 4 10" xfId="9695"/>
    <cellStyle name="Entrada 4 10 2" xfId="9696"/>
    <cellStyle name="Entrada 4 10 2 2" xfId="9697"/>
    <cellStyle name="Entrada 4 10 2 3" xfId="16141"/>
    <cellStyle name="Entrada 4 10 3" xfId="9698"/>
    <cellStyle name="Entrada 4 10 3 2" xfId="16142"/>
    <cellStyle name="Entrada 4 10 3 3" xfId="16143"/>
    <cellStyle name="Entrada 4 10 4" xfId="16144"/>
    <cellStyle name="Entrada 4 10 5" xfId="16145"/>
    <cellStyle name="Entrada 4 11" xfId="9699"/>
    <cellStyle name="Entrada 4 11 2" xfId="9700"/>
    <cellStyle name="Entrada 4 11 3" xfId="16146"/>
    <cellStyle name="Entrada 4 12" xfId="9701"/>
    <cellStyle name="Entrada 4 12 2" xfId="16147"/>
    <cellStyle name="Entrada 4 12 3" xfId="16148"/>
    <cellStyle name="Entrada 4 13" xfId="16149"/>
    <cellStyle name="Entrada 4 14" xfId="16150"/>
    <cellStyle name="Entrada 4 2" xfId="2020"/>
    <cellStyle name="Entrada 4 2 2" xfId="2021"/>
    <cellStyle name="Entrada 4 2 2 2" xfId="9702"/>
    <cellStyle name="Entrada 4 2 2 2 2" xfId="9703"/>
    <cellStyle name="Entrada 4 2 2 2 3" xfId="16151"/>
    <cellStyle name="Entrada 4 2 2 2 4" xfId="16152"/>
    <cellStyle name="Entrada 4 2 2 3" xfId="9704"/>
    <cellStyle name="Entrada 4 2 2 3 2" xfId="16153"/>
    <cellStyle name="Entrada 4 2 2 3 3" xfId="16154"/>
    <cellStyle name="Entrada 4 2 2 4" xfId="16155"/>
    <cellStyle name="Entrada 4 2 2 5" xfId="16156"/>
    <cellStyle name="Entrada 4 2 3" xfId="2022"/>
    <cellStyle name="Entrada 4 2 3 2" xfId="9705"/>
    <cellStyle name="Entrada 4 2 3 2 2" xfId="9706"/>
    <cellStyle name="Entrada 4 2 3 2 3" xfId="16157"/>
    <cellStyle name="Entrada 4 2 3 2 4" xfId="16158"/>
    <cellStyle name="Entrada 4 2 3 3" xfId="9707"/>
    <cellStyle name="Entrada 4 2 3 3 2" xfId="16159"/>
    <cellStyle name="Entrada 4 2 3 3 3" xfId="16160"/>
    <cellStyle name="Entrada 4 2 3 4" xfId="16161"/>
    <cellStyle name="Entrada 4 2 3 5" xfId="16162"/>
    <cellStyle name="Entrada 4 2 4" xfId="9708"/>
    <cellStyle name="Entrada 4 2 4 2" xfId="9709"/>
    <cellStyle name="Entrada 4 2 4 3" xfId="16163"/>
    <cellStyle name="Entrada 4 2 4 4" xfId="16164"/>
    <cellStyle name="Entrada 4 2 5" xfId="9710"/>
    <cellStyle name="Entrada 4 2 5 2" xfId="16165"/>
    <cellStyle name="Entrada 4 2 5 3" xfId="16166"/>
    <cellStyle name="Entrada 4 2 6" xfId="16167"/>
    <cellStyle name="Entrada 4 2 7" xfId="16168"/>
    <cellStyle name="Entrada 4 3" xfId="2023"/>
    <cellStyle name="Entrada 4 3 2" xfId="9711"/>
    <cellStyle name="Entrada 4 3 2 2" xfId="9712"/>
    <cellStyle name="Entrada 4 3 2 3" xfId="16169"/>
    <cellStyle name="Entrada 4 3 2 4" xfId="16170"/>
    <cellStyle name="Entrada 4 3 3" xfId="9713"/>
    <cellStyle name="Entrada 4 3 3 2" xfId="16171"/>
    <cellStyle name="Entrada 4 3 3 3" xfId="16172"/>
    <cellStyle name="Entrada 4 3 4" xfId="16173"/>
    <cellStyle name="Entrada 4 3 5" xfId="16174"/>
    <cellStyle name="Entrada 4 4" xfId="2024"/>
    <cellStyle name="Entrada 4 4 2" xfId="9714"/>
    <cellStyle name="Entrada 4 4 2 2" xfId="9715"/>
    <cellStyle name="Entrada 4 4 2 3" xfId="16175"/>
    <cellStyle name="Entrada 4 4 2 4" xfId="16176"/>
    <cellStyle name="Entrada 4 4 3" xfId="9716"/>
    <cellStyle name="Entrada 4 4 3 2" xfId="16177"/>
    <cellStyle name="Entrada 4 4 3 3" xfId="16178"/>
    <cellStyle name="Entrada 4 4 4" xfId="16179"/>
    <cellStyle name="Entrada 4 4 5" xfId="16180"/>
    <cellStyle name="Entrada 4 5" xfId="2025"/>
    <cellStyle name="Entrada 4 5 2" xfId="9717"/>
    <cellStyle name="Entrada 4 5 2 2" xfId="9718"/>
    <cellStyle name="Entrada 4 5 2 3" xfId="16181"/>
    <cellStyle name="Entrada 4 5 2 4" xfId="16182"/>
    <cellStyle name="Entrada 4 5 3" xfId="9719"/>
    <cellStyle name="Entrada 4 5 3 2" xfId="16183"/>
    <cellStyle name="Entrada 4 5 3 3" xfId="16184"/>
    <cellStyle name="Entrada 4 5 4" xfId="16185"/>
    <cellStyle name="Entrada 4 5 5" xfId="16186"/>
    <cellStyle name="Entrada 4 6" xfId="2026"/>
    <cellStyle name="Entrada 4 6 2" xfId="9720"/>
    <cellStyle name="Entrada 4 6 2 2" xfId="9721"/>
    <cellStyle name="Entrada 4 6 2 3" xfId="16187"/>
    <cellStyle name="Entrada 4 6 2 4" xfId="16188"/>
    <cellStyle name="Entrada 4 6 3" xfId="9722"/>
    <cellStyle name="Entrada 4 6 3 2" xfId="16189"/>
    <cellStyle name="Entrada 4 6 3 3" xfId="16190"/>
    <cellStyle name="Entrada 4 6 4" xfId="16191"/>
    <cellStyle name="Entrada 4 6 5" xfId="16192"/>
    <cellStyle name="Entrada 4 7" xfId="2027"/>
    <cellStyle name="Entrada 4 7 2" xfId="9723"/>
    <cellStyle name="Entrada 4 7 2 2" xfId="9724"/>
    <cellStyle name="Entrada 4 7 2 3" xfId="16193"/>
    <cellStyle name="Entrada 4 7 2 4" xfId="16194"/>
    <cellStyle name="Entrada 4 7 3" xfId="9725"/>
    <cellStyle name="Entrada 4 7 3 2" xfId="16195"/>
    <cellStyle name="Entrada 4 7 3 3" xfId="16196"/>
    <cellStyle name="Entrada 4 7 4" xfId="16197"/>
    <cellStyle name="Entrada 4 7 5" xfId="16198"/>
    <cellStyle name="Entrada 4 8" xfId="2028"/>
    <cellStyle name="Entrada 4 8 2" xfId="9726"/>
    <cellStyle name="Entrada 4 8 2 2" xfId="9727"/>
    <cellStyle name="Entrada 4 8 2 3" xfId="16199"/>
    <cellStyle name="Entrada 4 8 2 4" xfId="16200"/>
    <cellStyle name="Entrada 4 8 3" xfId="9728"/>
    <cellStyle name="Entrada 4 8 3 2" xfId="16201"/>
    <cellStyle name="Entrada 4 8 3 3" xfId="16202"/>
    <cellStyle name="Entrada 4 8 4" xfId="16203"/>
    <cellStyle name="Entrada 4 8 5" xfId="16204"/>
    <cellStyle name="Entrada 4 9" xfId="9729"/>
    <cellStyle name="Entrada 4 9 2" xfId="9730"/>
    <cellStyle name="Entrada 4 9 2 2" xfId="9731"/>
    <cellStyle name="Entrada 4 9 2 3" xfId="16205"/>
    <cellStyle name="Entrada 4 9 3" xfId="9732"/>
    <cellStyle name="Entrada 4 9 3 2" xfId="16206"/>
    <cellStyle name="Entrada 4 9 3 3" xfId="16207"/>
    <cellStyle name="Entrada 4 9 4" xfId="16208"/>
    <cellStyle name="Entrada 4 9 5" xfId="16209"/>
    <cellStyle name="Euro" xfId="220"/>
    <cellStyle name="Euro 2" xfId="221"/>
    <cellStyle name="Euro 2 2" xfId="222"/>
    <cellStyle name="Euro 2 2 2" xfId="547"/>
    <cellStyle name="Euro 2 2 2 2" xfId="14192"/>
    <cellStyle name="Euro 2 2 3" xfId="6213"/>
    <cellStyle name="Euro 2 2 3 2" xfId="16210"/>
    <cellStyle name="Euro 2 2 4" xfId="9733"/>
    <cellStyle name="Euro 2 3" xfId="548"/>
    <cellStyle name="Euro 2 3 2" xfId="9734"/>
    <cellStyle name="Euro 2 3 2 2" xfId="16211"/>
    <cellStyle name="Euro 2 3 3" xfId="9735"/>
    <cellStyle name="Euro 2 3 4" xfId="16212"/>
    <cellStyle name="Euro 2 4" xfId="2029"/>
    <cellStyle name="Euro 2 5" xfId="6212"/>
    <cellStyle name="Euro 2 5 2" xfId="16213"/>
    <cellStyle name="Euro 2 6" xfId="9736"/>
    <cellStyle name="Euro 3" xfId="223"/>
    <cellStyle name="Euro 3 2" xfId="2030"/>
    <cellStyle name="Euro 3 3" xfId="2031"/>
    <cellStyle name="Euro 3 3 2" xfId="9737"/>
    <cellStyle name="Euro 3 3 3" xfId="9738"/>
    <cellStyle name="Euro 3 4" xfId="6214"/>
    <cellStyle name="Euro 3 4 2" xfId="14193"/>
    <cellStyle name="Euro 3 4 3" xfId="16214"/>
    <cellStyle name="Euro 3 5" xfId="9739"/>
    <cellStyle name="Euro 4" xfId="2032"/>
    <cellStyle name="Euro 4 2" xfId="4106"/>
    <cellStyle name="Euro 4 3" xfId="9740"/>
    <cellStyle name="Euro 4 4" xfId="9741"/>
    <cellStyle name="Euro 4 5" xfId="16215"/>
    <cellStyle name="Euro 5" xfId="2033"/>
    <cellStyle name="Euro 5 2" xfId="9742"/>
    <cellStyle name="Euro 5 3" xfId="9743"/>
    <cellStyle name="Euro 6" xfId="3899"/>
    <cellStyle name="Euro 7" xfId="14118"/>
    <cellStyle name="Euro_Adicional No. 1  Edificio Biblioteca y Verja y parqueos  Universidad ITECO" xfId="224"/>
    <cellStyle name="Excel Built-in Comma" xfId="225"/>
    <cellStyle name="Excel Built-in Excel Built-in Excel Built-in Excel Built-in Excel Built-in Excel Built-in Normal" xfId="14119"/>
    <cellStyle name="Excel Built-in Normal" xfId="226"/>
    <cellStyle name="Excel Built-in Normal 2" xfId="2034"/>
    <cellStyle name="Excel Built-in Normal 3" xfId="2035"/>
    <cellStyle name="Excel Built-in Normal 4" xfId="14120"/>
    <cellStyle name="Explanatory Text" xfId="227"/>
    <cellStyle name="Explanatory Text 2" xfId="2036"/>
    <cellStyle name="F2" xfId="228"/>
    <cellStyle name="F2 2" xfId="4107"/>
    <cellStyle name="F3" xfId="229"/>
    <cellStyle name="F3 2" xfId="4108"/>
    <cellStyle name="F4" xfId="230"/>
    <cellStyle name="F4 2" xfId="4109"/>
    <cellStyle name="F5" xfId="231"/>
    <cellStyle name="F5 2" xfId="4110"/>
    <cellStyle name="F6" xfId="232"/>
    <cellStyle name="F6 2" xfId="4111"/>
    <cellStyle name="F7" xfId="233"/>
    <cellStyle name="F7 2" xfId="4112"/>
    <cellStyle name="F8" xfId="234"/>
    <cellStyle name="F8 2" xfId="4113"/>
    <cellStyle name="Fecha" xfId="3846"/>
    <cellStyle name="Fijo" xfId="3847"/>
    <cellStyle name="Fixed" xfId="2037"/>
    <cellStyle name="Fixed 2" xfId="4114"/>
    <cellStyle name="Fixed 3" xfId="16216"/>
    <cellStyle name="Followed Hyperlink" xfId="235"/>
    <cellStyle name="Good" xfId="236"/>
    <cellStyle name="Good 2" xfId="2038"/>
    <cellStyle name="Heading 1" xfId="237"/>
    <cellStyle name="Heading 1 2" xfId="2039"/>
    <cellStyle name="Heading 1 2 2" xfId="4115"/>
    <cellStyle name="Heading 1 3" xfId="2040"/>
    <cellStyle name="Heading 1 4" xfId="2041"/>
    <cellStyle name="Heading 1 5" xfId="2042"/>
    <cellStyle name="Heading 2" xfId="238"/>
    <cellStyle name="Heading 2 2" xfId="2043"/>
    <cellStyle name="Heading 2 2 2" xfId="4116"/>
    <cellStyle name="Heading 2 3" xfId="2044"/>
    <cellStyle name="Heading 2 4" xfId="2045"/>
    <cellStyle name="Heading 3" xfId="239"/>
    <cellStyle name="Heading 3 2" xfId="2046"/>
    <cellStyle name="Heading 3 2 2" xfId="4117"/>
    <cellStyle name="Heading 3 3" xfId="2047"/>
    <cellStyle name="Heading 3 3 2" xfId="2048"/>
    <cellStyle name="Heading 3 3 2 2" xfId="2049"/>
    <cellStyle name="Heading 3 3 3" xfId="2050"/>
    <cellStyle name="Heading 3 3 3 2" xfId="2051"/>
    <cellStyle name="Heading 3 3 4" xfId="2052"/>
    <cellStyle name="Heading 3 3 5" xfId="2053"/>
    <cellStyle name="Heading 3 3 6" xfId="2054"/>
    <cellStyle name="Heading 3 4" xfId="2055"/>
    <cellStyle name="Heading 3 4 2" xfId="2056"/>
    <cellStyle name="Heading 3 4 2 2" xfId="2057"/>
    <cellStyle name="Heading 3 4 3" xfId="2058"/>
    <cellStyle name="Heading 3 4 3 2" xfId="2059"/>
    <cellStyle name="Heading 3 4 4" xfId="2060"/>
    <cellStyle name="Heading 3 4 5" xfId="2061"/>
    <cellStyle name="Heading 3 4 6" xfId="2062"/>
    <cellStyle name="Heading 3 5" xfId="2063"/>
    <cellStyle name="Heading 3 5 2" xfId="2064"/>
    <cellStyle name="Heading 3 6" xfId="2065"/>
    <cellStyle name="Heading 3 6 2" xfId="2066"/>
    <cellStyle name="Heading 3 7" xfId="2067"/>
    <cellStyle name="Heading 3 8" xfId="2068"/>
    <cellStyle name="Heading 3 9" xfId="2069"/>
    <cellStyle name="Heading 4" xfId="240"/>
    <cellStyle name="Heading 4 2" xfId="2070"/>
    <cellStyle name="HEADING1" xfId="2071"/>
    <cellStyle name="HEADING2" xfId="2072"/>
    <cellStyle name="Hipervínculo 2" xfId="241"/>
    <cellStyle name="Hipervínculo 2 2" xfId="2073"/>
    <cellStyle name="Hipervínculo 2 3" xfId="3931"/>
    <cellStyle name="Hipervínculo 2 3 2" xfId="9744"/>
    <cellStyle name="Hipervínculo 2 3 3" xfId="9745"/>
    <cellStyle name="Hipervínculo 2 4" xfId="9746"/>
    <cellStyle name="Hipervínculo 2 5" xfId="9747"/>
    <cellStyle name="Hipervínculo 2 6" xfId="16217"/>
    <cellStyle name="Hipervínculo 3" xfId="549"/>
    <cellStyle name="Hipervínculo 4" xfId="16218"/>
    <cellStyle name="Hipervínculo visitado 2" xfId="242"/>
    <cellStyle name="Hipervínculo visitado 2 2" xfId="9748"/>
    <cellStyle name="Hipervínculo visitado 2 3" xfId="9749"/>
    <cellStyle name="Hipervínculo visitado 2 4" xfId="16219"/>
    <cellStyle name="Hyperlink" xfId="243"/>
    <cellStyle name="Hyperlink 2" xfId="2074"/>
    <cellStyle name="Hyperlink 2 2" xfId="2075"/>
    <cellStyle name="Hyperlink 2 3" xfId="3932"/>
    <cellStyle name="Hyperlink 2 4" xfId="14194"/>
    <cellStyle name="Hyperlink_Analisis  drenaje pluvial 23 Junio 12.xls" xfId="3848"/>
    <cellStyle name="Incorrecto" xfId="244" builtinId="27" customBuiltin="1"/>
    <cellStyle name="Incorrecto 2" xfId="245"/>
    <cellStyle name="Incorrecto 2 2" xfId="4118"/>
    <cellStyle name="Incorrecto 3" xfId="246"/>
    <cellStyle name="Incorrecto 4" xfId="247"/>
    <cellStyle name="Input" xfId="248"/>
    <cellStyle name="Input 10" xfId="9750"/>
    <cellStyle name="Input 10 2" xfId="9751"/>
    <cellStyle name="Input 10 2 2" xfId="9752"/>
    <cellStyle name="Input 10 2 3" xfId="16220"/>
    <cellStyle name="Input 10 3" xfId="9753"/>
    <cellStyle name="Input 10 3 2" xfId="16221"/>
    <cellStyle name="Input 10 3 3" xfId="16222"/>
    <cellStyle name="Input 10 4" xfId="16223"/>
    <cellStyle name="Input 10 5" xfId="16224"/>
    <cellStyle name="Input 11" xfId="9754"/>
    <cellStyle name="Input 11 2" xfId="9755"/>
    <cellStyle name="Input 11 2 2" xfId="9756"/>
    <cellStyle name="Input 11 2 3" xfId="16225"/>
    <cellStyle name="Input 11 3" xfId="9757"/>
    <cellStyle name="Input 11 3 2" xfId="16226"/>
    <cellStyle name="Input 11 3 3" xfId="16227"/>
    <cellStyle name="Input 11 4" xfId="16228"/>
    <cellStyle name="Input 11 5" xfId="16229"/>
    <cellStyle name="Input 12" xfId="9758"/>
    <cellStyle name="Input 12 2" xfId="9759"/>
    <cellStyle name="Input 12 3" xfId="16230"/>
    <cellStyle name="Input 13" xfId="9760"/>
    <cellStyle name="Input 13 2" xfId="16231"/>
    <cellStyle name="Input 13 3" xfId="16232"/>
    <cellStyle name="Input 14" xfId="16233"/>
    <cellStyle name="Input 15" xfId="16234"/>
    <cellStyle name="Input 2" xfId="2076"/>
    <cellStyle name="Input 2 10" xfId="9761"/>
    <cellStyle name="Input 2 10 2" xfId="16235"/>
    <cellStyle name="Input 2 10 3" xfId="16236"/>
    <cellStyle name="Input 2 11" xfId="16237"/>
    <cellStyle name="Input 2 12" xfId="16238"/>
    <cellStyle name="Input 2 2" xfId="2077"/>
    <cellStyle name="Input 2 2 2" xfId="2078"/>
    <cellStyle name="Input 2 2 2 2" xfId="9762"/>
    <cellStyle name="Input 2 2 2 2 2" xfId="9763"/>
    <cellStyle name="Input 2 2 2 2 3" xfId="16239"/>
    <cellStyle name="Input 2 2 2 2 4" xfId="16240"/>
    <cellStyle name="Input 2 2 2 3" xfId="9764"/>
    <cellStyle name="Input 2 2 2 3 2" xfId="16241"/>
    <cellStyle name="Input 2 2 2 3 3" xfId="16242"/>
    <cellStyle name="Input 2 2 2 4" xfId="16243"/>
    <cellStyle name="Input 2 2 2 5" xfId="16244"/>
    <cellStyle name="Input 2 2 3" xfId="2079"/>
    <cellStyle name="Input 2 2 3 2" xfId="9765"/>
    <cellStyle name="Input 2 2 3 2 2" xfId="9766"/>
    <cellStyle name="Input 2 2 3 2 3" xfId="16245"/>
    <cellStyle name="Input 2 2 3 2 4" xfId="16246"/>
    <cellStyle name="Input 2 2 3 3" xfId="9767"/>
    <cellStyle name="Input 2 2 3 3 2" xfId="16247"/>
    <cellStyle name="Input 2 2 3 3 3" xfId="16248"/>
    <cellStyle name="Input 2 2 3 4" xfId="16249"/>
    <cellStyle name="Input 2 2 3 5" xfId="16250"/>
    <cellStyle name="Input 2 2 4" xfId="9768"/>
    <cellStyle name="Input 2 2 4 2" xfId="9769"/>
    <cellStyle name="Input 2 2 4 3" xfId="16251"/>
    <cellStyle name="Input 2 2 4 4" xfId="16252"/>
    <cellStyle name="Input 2 2 5" xfId="9770"/>
    <cellStyle name="Input 2 2 5 2" xfId="16253"/>
    <cellStyle name="Input 2 2 5 3" xfId="16254"/>
    <cellStyle name="Input 2 2 6" xfId="16255"/>
    <cellStyle name="Input 2 2 7" xfId="16256"/>
    <cellStyle name="Input 2 3" xfId="2080"/>
    <cellStyle name="Input 2 3 2" xfId="9771"/>
    <cellStyle name="Input 2 3 2 2" xfId="9772"/>
    <cellStyle name="Input 2 3 2 3" xfId="16257"/>
    <cellStyle name="Input 2 3 2 4" xfId="16258"/>
    <cellStyle name="Input 2 3 3" xfId="9773"/>
    <cellStyle name="Input 2 3 3 2" xfId="16259"/>
    <cellStyle name="Input 2 3 3 3" xfId="16260"/>
    <cellStyle name="Input 2 3 4" xfId="16261"/>
    <cellStyle name="Input 2 3 5" xfId="16262"/>
    <cellStyle name="Input 2 4" xfId="2081"/>
    <cellStyle name="Input 2 4 2" xfId="9774"/>
    <cellStyle name="Input 2 4 2 2" xfId="9775"/>
    <cellStyle name="Input 2 4 2 3" xfId="16263"/>
    <cellStyle name="Input 2 4 2 4" xfId="16264"/>
    <cellStyle name="Input 2 4 3" xfId="9776"/>
    <cellStyle name="Input 2 4 3 2" xfId="16265"/>
    <cellStyle name="Input 2 4 3 3" xfId="16266"/>
    <cellStyle name="Input 2 4 4" xfId="16267"/>
    <cellStyle name="Input 2 4 5" xfId="16268"/>
    <cellStyle name="Input 2 5" xfId="2082"/>
    <cellStyle name="Input 2 5 2" xfId="9777"/>
    <cellStyle name="Input 2 5 2 2" xfId="9778"/>
    <cellStyle name="Input 2 5 2 3" xfId="16269"/>
    <cellStyle name="Input 2 5 2 4" xfId="16270"/>
    <cellStyle name="Input 2 5 3" xfId="9779"/>
    <cellStyle name="Input 2 5 3 2" xfId="16271"/>
    <cellStyle name="Input 2 5 3 3" xfId="16272"/>
    <cellStyle name="Input 2 5 4" xfId="16273"/>
    <cellStyle name="Input 2 5 5" xfId="16274"/>
    <cellStyle name="Input 2 6" xfId="2083"/>
    <cellStyle name="Input 2 6 2" xfId="9780"/>
    <cellStyle name="Input 2 6 2 2" xfId="9781"/>
    <cellStyle name="Input 2 6 2 3" xfId="16275"/>
    <cellStyle name="Input 2 6 2 4" xfId="16276"/>
    <cellStyle name="Input 2 6 3" xfId="9782"/>
    <cellStyle name="Input 2 6 3 2" xfId="16277"/>
    <cellStyle name="Input 2 6 3 3" xfId="16278"/>
    <cellStyle name="Input 2 6 4" xfId="16279"/>
    <cellStyle name="Input 2 6 5" xfId="16280"/>
    <cellStyle name="Input 2 7" xfId="2084"/>
    <cellStyle name="Input 2 7 2" xfId="9783"/>
    <cellStyle name="Input 2 7 2 2" xfId="9784"/>
    <cellStyle name="Input 2 7 2 3" xfId="16281"/>
    <cellStyle name="Input 2 7 2 4" xfId="16282"/>
    <cellStyle name="Input 2 7 3" xfId="9785"/>
    <cellStyle name="Input 2 7 3 2" xfId="16283"/>
    <cellStyle name="Input 2 7 3 3" xfId="16284"/>
    <cellStyle name="Input 2 7 4" xfId="16285"/>
    <cellStyle name="Input 2 7 5" xfId="16286"/>
    <cellStyle name="Input 2 8" xfId="2085"/>
    <cellStyle name="Input 2 8 2" xfId="9786"/>
    <cellStyle name="Input 2 8 2 2" xfId="9787"/>
    <cellStyle name="Input 2 8 2 3" xfId="16287"/>
    <cellStyle name="Input 2 8 2 4" xfId="16288"/>
    <cellStyle name="Input 2 8 3" xfId="9788"/>
    <cellStyle name="Input 2 8 3 2" xfId="16289"/>
    <cellStyle name="Input 2 8 3 3" xfId="16290"/>
    <cellStyle name="Input 2 8 4" xfId="16291"/>
    <cellStyle name="Input 2 8 5" xfId="16292"/>
    <cellStyle name="Input 2 9" xfId="9789"/>
    <cellStyle name="Input 2 9 2" xfId="9790"/>
    <cellStyle name="Input 2 9 3" xfId="16293"/>
    <cellStyle name="Input 2 9 4" xfId="16294"/>
    <cellStyle name="Input 3" xfId="2086"/>
    <cellStyle name="Input 3 2" xfId="2087"/>
    <cellStyle name="Input 3 2 2" xfId="9791"/>
    <cellStyle name="Input 3 2 2 2" xfId="9792"/>
    <cellStyle name="Input 3 2 2 3" xfId="16295"/>
    <cellStyle name="Input 3 2 2 4" xfId="16296"/>
    <cellStyle name="Input 3 2 3" xfId="9793"/>
    <cellStyle name="Input 3 2 3 2" xfId="16297"/>
    <cellStyle name="Input 3 2 3 3" xfId="16298"/>
    <cellStyle name="Input 3 2 4" xfId="16299"/>
    <cellStyle name="Input 3 2 5" xfId="16300"/>
    <cellStyle name="Input 3 3" xfId="2088"/>
    <cellStyle name="Input 3 3 2" xfId="9794"/>
    <cellStyle name="Input 3 3 2 2" xfId="9795"/>
    <cellStyle name="Input 3 3 2 3" xfId="16301"/>
    <cellStyle name="Input 3 3 2 4" xfId="16302"/>
    <cellStyle name="Input 3 3 3" xfId="9796"/>
    <cellStyle name="Input 3 3 3 2" xfId="16303"/>
    <cellStyle name="Input 3 3 3 3" xfId="16304"/>
    <cellStyle name="Input 3 3 4" xfId="16305"/>
    <cellStyle name="Input 3 3 5" xfId="16306"/>
    <cellStyle name="Input 3 4" xfId="9797"/>
    <cellStyle name="Input 3 4 2" xfId="9798"/>
    <cellStyle name="Input 3 4 3" xfId="16307"/>
    <cellStyle name="Input 3 4 4" xfId="16308"/>
    <cellStyle name="Input 3 5" xfId="9799"/>
    <cellStyle name="Input 3 5 2" xfId="16309"/>
    <cellStyle name="Input 3 5 3" xfId="16310"/>
    <cellStyle name="Input 3 6" xfId="16311"/>
    <cellStyle name="Input 3 7" xfId="16312"/>
    <cellStyle name="Input 4" xfId="2089"/>
    <cellStyle name="Input 4 2" xfId="9800"/>
    <cellStyle name="Input 4 2 2" xfId="9801"/>
    <cellStyle name="Input 4 2 3" xfId="16313"/>
    <cellStyle name="Input 4 2 4" xfId="16314"/>
    <cellStyle name="Input 4 3" xfId="9802"/>
    <cellStyle name="Input 4 3 2" xfId="16315"/>
    <cellStyle name="Input 4 3 3" xfId="16316"/>
    <cellStyle name="Input 4 4" xfId="16317"/>
    <cellStyle name="Input 4 5" xfId="16318"/>
    <cellStyle name="Input 5" xfId="2090"/>
    <cellStyle name="Input 5 2" xfId="9803"/>
    <cellStyle name="Input 5 2 2" xfId="9804"/>
    <cellStyle name="Input 5 2 3" xfId="16319"/>
    <cellStyle name="Input 5 2 4" xfId="16320"/>
    <cellStyle name="Input 5 3" xfId="9805"/>
    <cellStyle name="Input 5 3 2" xfId="16321"/>
    <cellStyle name="Input 5 3 3" xfId="16322"/>
    <cellStyle name="Input 5 4" xfId="16323"/>
    <cellStyle name="Input 5 5" xfId="16324"/>
    <cellStyle name="Input 6" xfId="2091"/>
    <cellStyle name="Input 6 2" xfId="9806"/>
    <cellStyle name="Input 6 2 2" xfId="9807"/>
    <cellStyle name="Input 6 2 3" xfId="16325"/>
    <cellStyle name="Input 6 2 4" xfId="16326"/>
    <cellStyle name="Input 6 3" xfId="9808"/>
    <cellStyle name="Input 6 3 2" xfId="16327"/>
    <cellStyle name="Input 6 3 3" xfId="16328"/>
    <cellStyle name="Input 6 4" xfId="16329"/>
    <cellStyle name="Input 6 5" xfId="16330"/>
    <cellStyle name="Input 7" xfId="2092"/>
    <cellStyle name="Input 7 2" xfId="9809"/>
    <cellStyle name="Input 7 2 2" xfId="9810"/>
    <cellStyle name="Input 7 2 3" xfId="16331"/>
    <cellStyle name="Input 7 2 4" xfId="16332"/>
    <cellStyle name="Input 7 3" xfId="9811"/>
    <cellStyle name="Input 7 3 2" xfId="16333"/>
    <cellStyle name="Input 7 3 3" xfId="16334"/>
    <cellStyle name="Input 7 4" xfId="16335"/>
    <cellStyle name="Input 7 5" xfId="16336"/>
    <cellStyle name="Input 8" xfId="2093"/>
    <cellStyle name="Input 8 2" xfId="9812"/>
    <cellStyle name="Input 8 2 2" xfId="9813"/>
    <cellStyle name="Input 8 2 3" xfId="16337"/>
    <cellStyle name="Input 8 2 4" xfId="16338"/>
    <cellStyle name="Input 8 3" xfId="9814"/>
    <cellStyle name="Input 8 3 2" xfId="16339"/>
    <cellStyle name="Input 8 3 3" xfId="16340"/>
    <cellStyle name="Input 8 4" xfId="16341"/>
    <cellStyle name="Input 8 5" xfId="16342"/>
    <cellStyle name="Input 9" xfId="2094"/>
    <cellStyle name="Input 9 2" xfId="9815"/>
    <cellStyle name="Input 9 2 2" xfId="9816"/>
    <cellStyle name="Input 9 2 3" xfId="16343"/>
    <cellStyle name="Input 9 2 4" xfId="16344"/>
    <cellStyle name="Input 9 3" xfId="9817"/>
    <cellStyle name="Input 9 3 2" xfId="16345"/>
    <cellStyle name="Input 9 3 3" xfId="16346"/>
    <cellStyle name="Input 9 4" xfId="16347"/>
    <cellStyle name="Input 9 5" xfId="16348"/>
    <cellStyle name="Linked Cell" xfId="249"/>
    <cellStyle name="Linked Cell 2" xfId="2095"/>
    <cellStyle name="Millares [0] 2" xfId="250"/>
    <cellStyle name="Millares [0] 2 2" xfId="550"/>
    <cellStyle name="Millares [0] 2 2 2" xfId="9818"/>
    <cellStyle name="Millares [0] 2 2 2 2" xfId="9819"/>
    <cellStyle name="Millares [0] 2 2 2 3" xfId="9820"/>
    <cellStyle name="Millares [0] 2 2 2 4" xfId="9821"/>
    <cellStyle name="Millares [0] 2 2 3" xfId="9822"/>
    <cellStyle name="Millares [0] 2 2 4" xfId="9823"/>
    <cellStyle name="Millares [0] 2 2 5" xfId="9824"/>
    <cellStyle name="Millares [0] 2 3" xfId="5008"/>
    <cellStyle name="Millares [0] 2 3 2" xfId="9825"/>
    <cellStyle name="Millares [0] 2 3 3" xfId="9826"/>
    <cellStyle name="Millares [0] 2 3 4" xfId="9827"/>
    <cellStyle name="Millares [0] 2 4" xfId="6171"/>
    <cellStyle name="Millares [0] 2 4 2" xfId="9828"/>
    <cellStyle name="Millares [0] 2 5" xfId="9829"/>
    <cellStyle name="Millares [0] 2 5 2" xfId="9830"/>
    <cellStyle name="Millares [0] 2 5 3" xfId="9831"/>
    <cellStyle name="Millares [0] 2 5 4" xfId="9832"/>
    <cellStyle name="Millares [0] 2 6" xfId="9833"/>
    <cellStyle name="Millares [0] 2 6 2" xfId="9834"/>
    <cellStyle name="Millares [0] 2 6 3" xfId="9835"/>
    <cellStyle name="Millares [0] 2 6 4" xfId="9836"/>
    <cellStyle name="Millares [0] 3" xfId="251"/>
    <cellStyle name="Millares [0] 3 2" xfId="551"/>
    <cellStyle name="Millares [0] 3 2 2" xfId="9837"/>
    <cellStyle name="Millares [0] 3 2 2 2" xfId="9838"/>
    <cellStyle name="Millares [0] 3 2 2 3" xfId="9839"/>
    <cellStyle name="Millares [0] 3 2 2 4" xfId="9840"/>
    <cellStyle name="Millares [0] 3 2 3" xfId="9841"/>
    <cellStyle name="Millares [0] 3 2 4" xfId="9842"/>
    <cellStyle name="Millares [0] 3 2 5" xfId="9843"/>
    <cellStyle name="Millares [0] 3 3" xfId="9844"/>
    <cellStyle name="Millares [0] 3 3 2" xfId="9845"/>
    <cellStyle name="Millares [0] 3 3 3" xfId="9846"/>
    <cellStyle name="Millares [0] 3 3 4" xfId="9847"/>
    <cellStyle name="Millares [0] 3 4" xfId="9848"/>
    <cellStyle name="Millares [0] 3 4 2" xfId="9849"/>
    <cellStyle name="Millares [0] 3 4 3" xfId="9850"/>
    <cellStyle name="Millares [0] 3 4 4" xfId="9851"/>
    <cellStyle name="Millares [0] 5" xfId="252"/>
    <cellStyle name="Millares [0] 5 2" xfId="4119"/>
    <cellStyle name="Millares [0] 5 3" xfId="9852"/>
    <cellStyle name="Millares [0] 5 4" xfId="9853"/>
    <cellStyle name="Millares 10" xfId="253"/>
    <cellStyle name="Millares 10 2" xfId="254"/>
    <cellStyle name="Millares 10 2 2" xfId="508"/>
    <cellStyle name="Millares 10 2 2 2" xfId="2096"/>
    <cellStyle name="Millares 10 2 2 2 2" xfId="9854"/>
    <cellStyle name="Millares 10 2 2 2 2 2" xfId="9855"/>
    <cellStyle name="Millares 10 2 2 2 2 3" xfId="9856"/>
    <cellStyle name="Millares 10 2 2 2 2 4" xfId="9857"/>
    <cellStyle name="Millares 10 2 2 2 2 5" xfId="16349"/>
    <cellStyle name="Millares 10 2 2 2 3" xfId="9858"/>
    <cellStyle name="Millares 10 2 2 2 3 2" xfId="9859"/>
    <cellStyle name="Millares 10 2 2 2 3 3" xfId="9860"/>
    <cellStyle name="Millares 10 2 2 2 3 4" xfId="9861"/>
    <cellStyle name="Millares 10 2 2 3" xfId="4120"/>
    <cellStyle name="Millares 10 2 2 3 2" xfId="9862"/>
    <cellStyle name="Millares 10 2 2 3 3" xfId="9863"/>
    <cellStyle name="Millares 10 2 2 3 4" xfId="9864"/>
    <cellStyle name="Millares 10 2 2 4" xfId="9865"/>
    <cellStyle name="Millares 10 2 2 4 2" xfId="9866"/>
    <cellStyle name="Millares 10 2 2 4 3" xfId="9867"/>
    <cellStyle name="Millares 10 2 2 4 4" xfId="9868"/>
    <cellStyle name="Millares 10 2 2 4 5" xfId="14141"/>
    <cellStyle name="Millares 10 2 2 5" xfId="9869"/>
    <cellStyle name="Millares 10 2 2 5 2" xfId="9870"/>
    <cellStyle name="Millares 10 2 2 5 3" xfId="9871"/>
    <cellStyle name="Millares 10 2 2 5 4" xfId="9872"/>
    <cellStyle name="Millares 10 2 2 6" xfId="9873"/>
    <cellStyle name="Millares 10 2 2 6 2" xfId="9874"/>
    <cellStyle name="Millares 10 2 3" xfId="2097"/>
    <cellStyle name="Millares 10 2 3 2" xfId="5009"/>
    <cellStyle name="Millares 10 2 3 2 2" xfId="9875"/>
    <cellStyle name="Millares 10 2 3 2 3" xfId="9876"/>
    <cellStyle name="Millares 10 2 3 2 4" xfId="9877"/>
    <cellStyle name="Millares 10 2 3 3" xfId="9878"/>
    <cellStyle name="Millares 10 2 3 3 2" xfId="9879"/>
    <cellStyle name="Millares 10 2 3 3 3" xfId="9880"/>
    <cellStyle name="Millares 10 2 3 3 4" xfId="9881"/>
    <cellStyle name="Millares 10 2 3 3 5" xfId="16350"/>
    <cellStyle name="Millares 10 2 3 4" xfId="9882"/>
    <cellStyle name="Millares 10 2 3 4 2" xfId="9883"/>
    <cellStyle name="Millares 10 2 3 4 3" xfId="9884"/>
    <cellStyle name="Millares 10 2 3 4 4" xfId="9885"/>
    <cellStyle name="Millares 10 2 4" xfId="2098"/>
    <cellStyle name="Millares 10 2 5" xfId="3934"/>
    <cellStyle name="Millares 10 2 5 2" xfId="9886"/>
    <cellStyle name="Millares 10 2 5 3" xfId="9887"/>
    <cellStyle name="Millares 10 2 5 4" xfId="9888"/>
    <cellStyle name="Millares 10 2 6" xfId="9889"/>
    <cellStyle name="Millares 10 2 6 2" xfId="9890"/>
    <cellStyle name="Millares 10 2 7" xfId="9891"/>
    <cellStyle name="Millares 10 2 7 2" xfId="9892"/>
    <cellStyle name="Millares 10 3" xfId="595"/>
    <cellStyle name="Millares 10 3 2" xfId="3849"/>
    <cellStyle name="Millares 10 3 2 2" xfId="16351"/>
    <cellStyle name="Millares 10 3 3" xfId="3935"/>
    <cellStyle name="Millares 10 3 3 2" xfId="9893"/>
    <cellStyle name="Millares 10 3 3 3" xfId="9894"/>
    <cellStyle name="Millares 10 3 3 4" xfId="9895"/>
    <cellStyle name="Millares 10 3 4" xfId="9896"/>
    <cellStyle name="Millares 10 3 4 2" xfId="9897"/>
    <cellStyle name="Millares 10 3 4 3" xfId="9898"/>
    <cellStyle name="Millares 10 3 4 4" xfId="9899"/>
    <cellStyle name="Millares 10 3 5" xfId="9900"/>
    <cellStyle name="Millares 10 3 5 2" xfId="9901"/>
    <cellStyle name="Millares 10 3 5 3" xfId="9902"/>
    <cellStyle name="Millares 10 3 5 4" xfId="9903"/>
    <cellStyle name="Millares 10 4" xfId="596"/>
    <cellStyle name="Millares 10 4 2" xfId="5010"/>
    <cellStyle name="Millares 10 4 2 2" xfId="9904"/>
    <cellStyle name="Millares 10 4 2 3" xfId="9905"/>
    <cellStyle name="Millares 10 4 2 4" xfId="9906"/>
    <cellStyle name="Millares 10 4 3" xfId="9907"/>
    <cellStyle name="Millares 10 4 3 2" xfId="9908"/>
    <cellStyle name="Millares 10 4 3 3" xfId="9909"/>
    <cellStyle name="Millares 10 4 3 4" xfId="9910"/>
    <cellStyle name="Millares 10 4 4" xfId="9911"/>
    <cellStyle name="Millares 10 4 4 2" xfId="9912"/>
    <cellStyle name="Millares 10 4 4 3" xfId="9913"/>
    <cellStyle name="Millares 10 4 4 4" xfId="9914"/>
    <cellStyle name="Millares 10 5" xfId="2099"/>
    <cellStyle name="Millares 10 6" xfId="3933"/>
    <cellStyle name="Millares 10 6 2" xfId="9915"/>
    <cellStyle name="Millares 10 6 3" xfId="9916"/>
    <cellStyle name="Millares 10 6 4" xfId="9917"/>
    <cellStyle name="Millares 10 7" xfId="6179"/>
    <cellStyle name="Millares 10 7 2" xfId="16352"/>
    <cellStyle name="Millares 10 8" xfId="6246"/>
    <cellStyle name="Millares 10 8 2" xfId="16353"/>
    <cellStyle name="Millares 10 9" xfId="9918"/>
    <cellStyle name="Millares 11" xfId="255"/>
    <cellStyle name="Millares 11 2" xfId="256"/>
    <cellStyle name="Millares 11 2 2" xfId="2100"/>
    <cellStyle name="Millares 11 2 2 2" xfId="5011"/>
    <cellStyle name="Millares 11 2 2 2 2" xfId="9919"/>
    <cellStyle name="Millares 11 2 2 2 3" xfId="9920"/>
    <cellStyle name="Millares 11 2 2 2 4" xfId="9921"/>
    <cellStyle name="Millares 11 2 2 3" xfId="9922"/>
    <cellStyle name="Millares 11 2 2 3 2" xfId="9923"/>
    <cellStyle name="Millares 11 2 2 3 3" xfId="9924"/>
    <cellStyle name="Millares 11 2 2 3 4" xfId="9925"/>
    <cellStyle name="Millares 11 2 2 4" xfId="9926"/>
    <cellStyle name="Millares 11 2 2 4 2" xfId="9927"/>
    <cellStyle name="Millares 11 2 2 4 3" xfId="9928"/>
    <cellStyle name="Millares 11 2 2 4 4" xfId="9929"/>
    <cellStyle name="Millares 11 2 3" xfId="2101"/>
    <cellStyle name="Millares 11 2 3 2" xfId="5012"/>
    <cellStyle name="Millares 11 2 3 2 2" xfId="9930"/>
    <cellStyle name="Millares 11 2 3 2 3" xfId="9931"/>
    <cellStyle name="Millares 11 2 3 2 4" xfId="9932"/>
    <cellStyle name="Millares 11 2 3 3" xfId="9933"/>
    <cellStyle name="Millares 11 2 3 3 2" xfId="9934"/>
    <cellStyle name="Millares 11 2 3 3 3" xfId="9935"/>
    <cellStyle name="Millares 11 2 3 3 4" xfId="9936"/>
    <cellStyle name="Millares 11 2 3 4" xfId="9937"/>
    <cellStyle name="Millares 11 2 3 4 2" xfId="9938"/>
    <cellStyle name="Millares 11 2 3 4 3" xfId="9939"/>
    <cellStyle name="Millares 11 2 3 4 4" xfId="9940"/>
    <cellStyle name="Millares 11 2 4" xfId="3936"/>
    <cellStyle name="Millares 11 2 5" xfId="9941"/>
    <cellStyle name="Millares 11 2 5 2" xfId="9942"/>
    <cellStyle name="Millares 11 2 5 3" xfId="9943"/>
    <cellStyle name="Millares 11 2 5 4" xfId="9944"/>
    <cellStyle name="Millares 11 2 6" xfId="9945"/>
    <cellStyle name="Millares 11 2 6 2" xfId="9946"/>
    <cellStyle name="Millares 11 2 6 3" xfId="9947"/>
    <cellStyle name="Millares 11 2 6 4" xfId="9948"/>
    <cellStyle name="Millares 11 3" xfId="2102"/>
    <cellStyle name="Millares 11 3 2" xfId="2103"/>
    <cellStyle name="Millares 11 3 2 2" xfId="5013"/>
    <cellStyle name="Millares 11 3 2 2 2" xfId="9949"/>
    <cellStyle name="Millares 11 3 2 2 3" xfId="9950"/>
    <cellStyle name="Millares 11 3 2 2 4" xfId="9951"/>
    <cellStyle name="Millares 11 3 3" xfId="2104"/>
    <cellStyle name="Millares 11 3 3 2" xfId="5014"/>
    <cellStyle name="Millares 11 3 3 2 2" xfId="9952"/>
    <cellStyle name="Millares 11 3 3 2 3" xfId="9953"/>
    <cellStyle name="Millares 11 3 3 2 4" xfId="9954"/>
    <cellStyle name="Millares 11 3 3 3" xfId="9955"/>
    <cellStyle name="Millares 11 3 3 4" xfId="9956"/>
    <cellStyle name="Millares 11 3 3 5" xfId="9957"/>
    <cellStyle name="Millares 11 3 4" xfId="3937"/>
    <cellStyle name="Millares 11 3 4 2" xfId="9958"/>
    <cellStyle name="Millares 11 3 4 3" xfId="9959"/>
    <cellStyle name="Millares 11 3 4 4" xfId="9960"/>
    <cellStyle name="Millares 11 3 5" xfId="9961"/>
    <cellStyle name="Millares 11 3 5 2" xfId="9962"/>
    <cellStyle name="Millares 11 3 5 3" xfId="9963"/>
    <cellStyle name="Millares 11 3 5 4" xfId="9964"/>
    <cellStyle name="Millares 11 3 6" xfId="9965"/>
    <cellStyle name="Millares 11 3 6 2" xfId="9966"/>
    <cellStyle name="Millares 11 3 6 3" xfId="9967"/>
    <cellStyle name="Millares 11 3 6 4" xfId="9968"/>
    <cellStyle name="Millares 11 4" xfId="2105"/>
    <cellStyle name="Millares 11 4 2" xfId="2106"/>
    <cellStyle name="Millares 11 4 2 2" xfId="5015"/>
    <cellStyle name="Millares 11 4 2 2 2" xfId="9969"/>
    <cellStyle name="Millares 11 4 2 2 3" xfId="9970"/>
    <cellStyle name="Millares 11 4 2 2 4" xfId="9971"/>
    <cellStyle name="Millares 11 4 3" xfId="2107"/>
    <cellStyle name="Millares 11 4 3 2" xfId="5016"/>
    <cellStyle name="Millares 11 4 3 2 2" xfId="9972"/>
    <cellStyle name="Millares 11 4 3 2 3" xfId="9973"/>
    <cellStyle name="Millares 11 4 3 2 4" xfId="9974"/>
    <cellStyle name="Millares 11 4 3 3" xfId="9975"/>
    <cellStyle name="Millares 11 4 3 4" xfId="9976"/>
    <cellStyle name="Millares 11 4 3 5" xfId="9977"/>
    <cellStyle name="Millares 11 4 4" xfId="3938"/>
    <cellStyle name="Millares 11 4 4 2" xfId="9978"/>
    <cellStyle name="Millares 11 4 4 3" xfId="9979"/>
    <cellStyle name="Millares 11 4 4 4" xfId="9980"/>
    <cellStyle name="Millares 11 4 5" xfId="9981"/>
    <cellStyle name="Millares 11 4 5 2" xfId="9982"/>
    <cellStyle name="Millares 11 4 5 3" xfId="9983"/>
    <cellStyle name="Millares 11 4 5 4" xfId="9984"/>
    <cellStyle name="Millares 11 4 6" xfId="9985"/>
    <cellStyle name="Millares 11 4 6 2" xfId="9986"/>
    <cellStyle name="Millares 11 4 6 3" xfId="9987"/>
    <cellStyle name="Millares 11 4 6 4" xfId="9988"/>
    <cellStyle name="Millares 11 5" xfId="2108"/>
    <cellStyle name="Millares 11 6" xfId="9989"/>
    <cellStyle name="Millares 11 6 2" xfId="9990"/>
    <cellStyle name="Millares 11 6 3" xfId="9991"/>
    <cellStyle name="Millares 11 6 4" xfId="9992"/>
    <cellStyle name="Millares 11 7" xfId="9993"/>
    <cellStyle name="Millares 11 7 2" xfId="9994"/>
    <cellStyle name="Millares 11 7 3" xfId="9995"/>
    <cellStyle name="Millares 11 7 4" xfId="9996"/>
    <cellStyle name="Millares 12" xfId="257"/>
    <cellStyle name="Millares 12 2" xfId="258"/>
    <cellStyle name="Millares 12 2 2" xfId="2109"/>
    <cellStyle name="Millares 12 2 2 2" xfId="5017"/>
    <cellStyle name="Millares 12 2 2 2 2" xfId="9997"/>
    <cellStyle name="Millares 12 2 2 2 3" xfId="9998"/>
    <cellStyle name="Millares 12 2 2 2 4" xfId="9999"/>
    <cellStyle name="Millares 12 2 2 3" xfId="10000"/>
    <cellStyle name="Millares 12 2 2 3 2" xfId="10001"/>
    <cellStyle name="Millares 12 2 2 3 3" xfId="10002"/>
    <cellStyle name="Millares 12 2 2 3 4" xfId="10003"/>
    <cellStyle name="Millares 12 2 2 3 5" xfId="16354"/>
    <cellStyle name="Millares 12 2 2 4" xfId="10004"/>
    <cellStyle name="Millares 12 2 2 4 2" xfId="10005"/>
    <cellStyle name="Millares 12 2 2 4 3" xfId="10006"/>
    <cellStyle name="Millares 12 2 2 4 4" xfId="10007"/>
    <cellStyle name="Millares 12 2 2 4 5" xfId="16355"/>
    <cellStyle name="Millares 12 2 3" xfId="2110"/>
    <cellStyle name="Millares 12 2 4" xfId="3940"/>
    <cellStyle name="Millares 12 2 5" xfId="6215"/>
    <cellStyle name="Millares 12 3" xfId="2111"/>
    <cellStyle name="Millares 12 3 2" xfId="5018"/>
    <cellStyle name="Millares 12 3 2 2" xfId="10008"/>
    <cellStyle name="Millares 12 3 2 3" xfId="10009"/>
    <cellStyle name="Millares 12 3 2 4" xfId="10010"/>
    <cellStyle name="Millares 12 3 3" xfId="10011"/>
    <cellStyle name="Millares 12 3 3 2" xfId="10012"/>
    <cellStyle name="Millares 12 3 3 3" xfId="10013"/>
    <cellStyle name="Millares 12 3 3 4" xfId="10014"/>
    <cellStyle name="Millares 12 3 4" xfId="10015"/>
    <cellStyle name="Millares 12 3 4 2" xfId="10016"/>
    <cellStyle name="Millares 12 3 4 3" xfId="10017"/>
    <cellStyle name="Millares 12 3 4 4" xfId="10018"/>
    <cellStyle name="Millares 12 4" xfId="2112"/>
    <cellStyle name="Millares 12 4 2" xfId="5019"/>
    <cellStyle name="Millares 12 4 2 2" xfId="10019"/>
    <cellStyle name="Millares 12 4 2 3" xfId="10020"/>
    <cellStyle name="Millares 12 4 2 4" xfId="10021"/>
    <cellStyle name="Millares 12 5" xfId="3939"/>
    <cellStyle name="Millares 12 6" xfId="10022"/>
    <cellStyle name="Millares 12 6 2" xfId="10023"/>
    <cellStyle name="Millares 12 6 3" xfId="10024"/>
    <cellStyle name="Millares 12 6 4" xfId="10025"/>
    <cellStyle name="Millares 12 7" xfId="10026"/>
    <cellStyle name="Millares 12 7 2" xfId="10027"/>
    <cellStyle name="Millares 12 7 3" xfId="10028"/>
    <cellStyle name="Millares 12 7 4" xfId="10029"/>
    <cellStyle name="Millares 12 8" xfId="10030"/>
    <cellStyle name="Millares 12 8 2" xfId="10031"/>
    <cellStyle name="Millares 13" xfId="259"/>
    <cellStyle name="Millares 13 10" xfId="10032"/>
    <cellStyle name="Millares 13 11" xfId="10033"/>
    <cellStyle name="Millares 13 12" xfId="10034"/>
    <cellStyle name="Millares 13 2" xfId="260"/>
    <cellStyle name="Millares 13 2 2" xfId="582"/>
    <cellStyle name="Millares 13 2 2 2" xfId="2113"/>
    <cellStyle name="Millares 13 2 2 3" xfId="2114"/>
    <cellStyle name="Millares 13 2 2 4" xfId="10035"/>
    <cellStyle name="Millares 13 2 2 5" xfId="10036"/>
    <cellStyle name="Millares 13 2 2 6" xfId="16356"/>
    <cellStyle name="Millares 13 2 3" xfId="2115"/>
    <cellStyle name="Millares 13 2 3 2" xfId="3850"/>
    <cellStyle name="Millares 13 2 3 2 2" xfId="16357"/>
    <cellStyle name="Millares 13 2 3 3" xfId="5020"/>
    <cellStyle name="Millares 13 2 3 3 2" xfId="10037"/>
    <cellStyle name="Millares 13 2 3 3 3" xfId="10038"/>
    <cellStyle name="Millares 13 2 3 3 4" xfId="10039"/>
    <cellStyle name="Millares 13 2 3 4" xfId="10040"/>
    <cellStyle name="Millares 13 2 3 5" xfId="10041"/>
    <cellStyle name="Millares 13 2 3 6" xfId="10042"/>
    <cellStyle name="Millares 13 2 4" xfId="2116"/>
    <cellStyle name="Millares 13 2 4 2" xfId="3851"/>
    <cellStyle name="Millares 13 2 4 2 2" xfId="16358"/>
    <cellStyle name="Millares 13 2 5" xfId="10043"/>
    <cellStyle name="Millares 13 2 5 2" xfId="10044"/>
    <cellStyle name="Millares 13 2 5 3" xfId="10045"/>
    <cellStyle name="Millares 13 2 5 4" xfId="10046"/>
    <cellStyle name="Millares 13 2 5 5" xfId="16359"/>
    <cellStyle name="Millares 13 2 6" xfId="10047"/>
    <cellStyle name="Millares 13 2 6 2" xfId="10048"/>
    <cellStyle name="Millares 13 2 6 3" xfId="10049"/>
    <cellStyle name="Millares 13 2 6 4" xfId="10050"/>
    <cellStyle name="Millares 13 2 6 5" xfId="16360"/>
    <cellStyle name="Millares 13 3" xfId="2117"/>
    <cellStyle name="Millares 13 3 2" xfId="2118"/>
    <cellStyle name="Millares 13 3 2 2" xfId="5021"/>
    <cellStyle name="Millares 13 3 2 2 2" xfId="10051"/>
    <cellStyle name="Millares 13 3 2 2 3" xfId="10052"/>
    <cellStyle name="Millares 13 3 2 2 4" xfId="10053"/>
    <cellStyle name="Millares 13 3 3" xfId="2119"/>
    <cellStyle name="Millares 13 3 4" xfId="4121"/>
    <cellStyle name="Millares 13 3 4 2" xfId="10054"/>
    <cellStyle name="Millares 13 3 4 3" xfId="10055"/>
    <cellStyle name="Millares 13 3 4 4" xfId="10056"/>
    <cellStyle name="Millares 13 3 5" xfId="14195"/>
    <cellStyle name="Millares 13 3 6" xfId="14196"/>
    <cellStyle name="Millares 13 4" xfId="2120"/>
    <cellStyle name="Millares 13 4 2" xfId="4197"/>
    <cellStyle name="Millares 13 5" xfId="2121"/>
    <cellStyle name="Millares 13 5 2" xfId="5022"/>
    <cellStyle name="Millares 13 5 2 2" xfId="10057"/>
    <cellStyle name="Millares 13 5 2 3" xfId="10058"/>
    <cellStyle name="Millares 13 5 2 4" xfId="10059"/>
    <cellStyle name="Millares 13 5 3" xfId="10060"/>
    <cellStyle name="Millares 13 5 4" xfId="10061"/>
    <cellStyle name="Millares 13 5 5" xfId="10062"/>
    <cellStyle name="Millares 13 6" xfId="2122"/>
    <cellStyle name="Millares 13 6 2" xfId="10063"/>
    <cellStyle name="Millares 13 6 3" xfId="10064"/>
    <cellStyle name="Millares 13 7" xfId="6197"/>
    <cellStyle name="Millares 13 7 2" xfId="10065"/>
    <cellStyle name="Millares 13 7 2 2" xfId="16361"/>
    <cellStyle name="Millares 13 7 3" xfId="10066"/>
    <cellStyle name="Millares 13 7 4" xfId="16362"/>
    <cellStyle name="Millares 13 8" xfId="10067"/>
    <cellStyle name="Millares 13 9" xfId="10068"/>
    <cellStyle name="Millares 14" xfId="261"/>
    <cellStyle name="Millares 14 2" xfId="552"/>
    <cellStyle name="Millares 14 2 2" xfId="578"/>
    <cellStyle name="Millares 14 2 2 2" xfId="3943"/>
    <cellStyle name="Millares 14 2 2 2 2" xfId="10069"/>
    <cellStyle name="Millares 14 2 2 2 3" xfId="10070"/>
    <cellStyle name="Millares 14 2 2 3" xfId="14197"/>
    <cellStyle name="Millares 14 2 2 4" xfId="14198"/>
    <cellStyle name="Millares 14 2 2 5" xfId="14199"/>
    <cellStyle name="Millares 14 2 3" xfId="589"/>
    <cellStyle name="Millares 14 2 3 2" xfId="4192"/>
    <cellStyle name="Millares 14 2 3 3" xfId="10071"/>
    <cellStyle name="Millares 14 2 3 3 2" xfId="16363"/>
    <cellStyle name="Millares 14 2 3 4" xfId="10072"/>
    <cellStyle name="Millares 14 2 4" xfId="3942"/>
    <cellStyle name="Millares 14 2 4 2" xfId="10073"/>
    <cellStyle name="Millares 14 2 4 3" xfId="10074"/>
    <cellStyle name="Millares 14 2 4 4" xfId="10075"/>
    <cellStyle name="Millares 14 2 5" xfId="10076"/>
    <cellStyle name="Millares 14 2 5 2" xfId="16364"/>
    <cellStyle name="Millares 14 2 6" xfId="10077"/>
    <cellStyle name="Millares 14 3" xfId="586"/>
    <cellStyle name="Millares 14 3 2" xfId="4122"/>
    <cellStyle name="Millares 14 3 2 2" xfId="10078"/>
    <cellStyle name="Millares 14 3 2 3" xfId="10079"/>
    <cellStyle name="Millares 14 3 2 4" xfId="10080"/>
    <cellStyle name="Millares 14 3 3" xfId="10081"/>
    <cellStyle name="Millares 14 3 3 2" xfId="10082"/>
    <cellStyle name="Millares 14 3 3 3" xfId="10083"/>
    <cellStyle name="Millares 14 3 3 4" xfId="10084"/>
    <cellStyle name="Millares 14 3 3 5" xfId="16365"/>
    <cellStyle name="Millares 14 3 4" xfId="10085"/>
    <cellStyle name="Millares 14 3 4 2" xfId="10086"/>
    <cellStyle name="Millares 14 3 4 3" xfId="10087"/>
    <cellStyle name="Millares 14 3 4 4" xfId="10088"/>
    <cellStyle name="Millares 14 3 4 5" xfId="16366"/>
    <cellStyle name="Millares 14 3 5" xfId="14200"/>
    <cellStyle name="Millares 14 4" xfId="4191"/>
    <cellStyle name="Millares 14 4 2" xfId="10089"/>
    <cellStyle name="Millares 14 4 2 2" xfId="16367"/>
    <cellStyle name="Millares 14 4 3" xfId="10090"/>
    <cellStyle name="Millares 14 4 3 2" xfId="16368"/>
    <cellStyle name="Millares 14 5" xfId="3941"/>
    <cellStyle name="Millares 14 5 2" xfId="10091"/>
    <cellStyle name="Millares 14 5 3" xfId="10092"/>
    <cellStyle name="Millares 14 5 4" xfId="10093"/>
    <cellStyle name="Millares 14 6" xfId="6200"/>
    <cellStyle name="Millares 14 6 2" xfId="16369"/>
    <cellStyle name="Millares 14 7" xfId="10094"/>
    <cellStyle name="Millares 14 8" xfId="16370"/>
    <cellStyle name="Millares 15" xfId="262"/>
    <cellStyle name="Millares 15 2" xfId="553"/>
    <cellStyle name="Millares 15 2 2" xfId="5023"/>
    <cellStyle name="Millares 15 2 2 2" xfId="10095"/>
    <cellStyle name="Millares 15 2 2 2 2" xfId="10096"/>
    <cellStyle name="Millares 15 2 2 2 3" xfId="10097"/>
    <cellStyle name="Millares 15 2 2 2 4" xfId="10098"/>
    <cellStyle name="Millares 15 2 2 2 5" xfId="16371"/>
    <cellStyle name="Millares 15 2 2 3" xfId="10099"/>
    <cellStyle name="Millares 15 2 2 3 2" xfId="10100"/>
    <cellStyle name="Millares 15 2 2 3 3" xfId="10101"/>
    <cellStyle name="Millares 15 2 2 3 4" xfId="10102"/>
    <cellStyle name="Millares 15 2 2 4" xfId="10103"/>
    <cellStyle name="Millares 15 2 2 5" xfId="10104"/>
    <cellStyle name="Millares 15 2 2 6" xfId="10105"/>
    <cellStyle name="Millares 15 2 3" xfId="10106"/>
    <cellStyle name="Millares 15 2 4" xfId="10107"/>
    <cellStyle name="Millares 15 2 5" xfId="10108"/>
    <cellStyle name="Millares 15 3" xfId="2123"/>
    <cellStyle name="Millares 15 3 2" xfId="5024"/>
    <cellStyle name="Millares 15 3 2 2" xfId="10109"/>
    <cellStyle name="Millares 15 3 2 3" xfId="10110"/>
    <cellStyle name="Millares 15 3 2 4" xfId="10111"/>
    <cellStyle name="Millares 15 4" xfId="3944"/>
    <cellStyle name="Millares 15 4 2" xfId="10112"/>
    <cellStyle name="Millares 15 4 3" xfId="10113"/>
    <cellStyle name="Millares 15 4 4" xfId="10114"/>
    <cellStyle name="Millares 15 5" xfId="10115"/>
    <cellStyle name="Millares 15 5 2" xfId="10116"/>
    <cellStyle name="Millares 15 5 3" xfId="10117"/>
    <cellStyle name="Millares 15 5 4" xfId="10118"/>
    <cellStyle name="Millares 15 6" xfId="10119"/>
    <cellStyle name="Millares 15 6 2" xfId="10120"/>
    <cellStyle name="Millares 15 6 3" xfId="10121"/>
    <cellStyle name="Millares 15 6 4" xfId="10122"/>
    <cellStyle name="Millares 15 7" xfId="16372"/>
    <cellStyle name="Millares 16" xfId="263"/>
    <cellStyle name="Millares 16 2" xfId="554"/>
    <cellStyle name="Millares 16 2 2" xfId="5025"/>
    <cellStyle name="Millares 16 2 2 2" xfId="10123"/>
    <cellStyle name="Millares 16 2 2 2 2" xfId="10124"/>
    <cellStyle name="Millares 16 2 2 2 3" xfId="10125"/>
    <cellStyle name="Millares 16 2 2 2 4" xfId="10126"/>
    <cellStyle name="Millares 16 2 2 2 5" xfId="16373"/>
    <cellStyle name="Millares 16 2 2 3" xfId="10127"/>
    <cellStyle name="Millares 16 2 2 3 2" xfId="10128"/>
    <cellStyle name="Millares 16 2 2 3 3" xfId="10129"/>
    <cellStyle name="Millares 16 2 2 3 4" xfId="10130"/>
    <cellStyle name="Millares 16 2 2 4" xfId="10131"/>
    <cellStyle name="Millares 16 2 2 5" xfId="10132"/>
    <cellStyle name="Millares 16 2 2 6" xfId="10133"/>
    <cellStyle name="Millares 16 2 3" xfId="10134"/>
    <cellStyle name="Millares 16 2 3 2" xfId="10135"/>
    <cellStyle name="Millares 16 2 3 3" xfId="10136"/>
    <cellStyle name="Millares 16 2 3 4" xfId="10137"/>
    <cellStyle name="Millares 16 2 4" xfId="10138"/>
    <cellStyle name="Millares 16 2 4 2" xfId="10139"/>
    <cellStyle name="Millares 16 2 4 3" xfId="10140"/>
    <cellStyle name="Millares 16 2 4 4" xfId="10141"/>
    <cellStyle name="Millares 16 2 5" xfId="10142"/>
    <cellStyle name="Millares 16 2 6" xfId="10143"/>
    <cellStyle name="Millares 16 2 7" xfId="10144"/>
    <cellStyle name="Millares 16 3" xfId="3945"/>
    <cellStyle name="Millares 16 4" xfId="10145"/>
    <cellStyle name="Millares 16 5" xfId="10146"/>
    <cellStyle name="Millares 16 6" xfId="16374"/>
    <cellStyle name="Millares 17" xfId="264"/>
    <cellStyle name="Millares 17 2" xfId="555"/>
    <cellStyle name="Millares 17 2 2" xfId="597"/>
    <cellStyle name="Millares 17 2 2 2" xfId="10147"/>
    <cellStyle name="Millares 17 2 2 2 2" xfId="10148"/>
    <cellStyle name="Millares 17 2 2 2 3" xfId="10149"/>
    <cellStyle name="Millares 17 2 2 2 4" xfId="10150"/>
    <cellStyle name="Millares 17 2 2 2 5" xfId="16375"/>
    <cellStyle name="Millares 17 2 2 3" xfId="10151"/>
    <cellStyle name="Millares 17 2 2 3 2" xfId="10152"/>
    <cellStyle name="Millares 17 2 2 3 3" xfId="10153"/>
    <cellStyle name="Millares 17 2 2 3 4" xfId="10154"/>
    <cellStyle name="Millares 17 2 2 3 5" xfId="16376"/>
    <cellStyle name="Millares 17 2 3" xfId="598"/>
    <cellStyle name="Millares 17 2 3 2" xfId="10155"/>
    <cellStyle name="Millares 17 2 3 2 2" xfId="16377"/>
    <cellStyle name="Millares 17 2 3 3" xfId="10156"/>
    <cellStyle name="Millares 17 2 4" xfId="4123"/>
    <cellStyle name="Millares 17 2 4 2" xfId="10157"/>
    <cellStyle name="Millares 17 2 4 2 2" xfId="16378"/>
    <cellStyle name="Millares 17 2 4 3" xfId="10158"/>
    <cellStyle name="Millares 17 2 4 4" xfId="10159"/>
    <cellStyle name="Millares 17 2 4 5" xfId="10160"/>
    <cellStyle name="Millares 17 2 4 6" xfId="10161"/>
    <cellStyle name="Millares 17 2 5" xfId="10162"/>
    <cellStyle name="Millares 17 2 5 2" xfId="10163"/>
    <cellStyle name="Millares 17 2 5 3" xfId="10164"/>
    <cellStyle name="Millares 17 2 5 4" xfId="10165"/>
    <cellStyle name="Millares 17 2 5 5" xfId="16379"/>
    <cellStyle name="Millares 17 2 6" xfId="10166"/>
    <cellStyle name="Millares 17 2 6 2" xfId="10167"/>
    <cellStyle name="Millares 17 2 6 3" xfId="10168"/>
    <cellStyle name="Millares 17 2 6 4" xfId="10169"/>
    <cellStyle name="Millares 17 3" xfId="581"/>
    <cellStyle name="Millares 17 3 2" xfId="4196"/>
    <cellStyle name="Millares 17 3 2 2" xfId="10170"/>
    <cellStyle name="Millares 17 3 2 3" xfId="10171"/>
    <cellStyle name="Millares 17 3 2 4" xfId="10172"/>
    <cellStyle name="Millares 17 4" xfId="3946"/>
    <cellStyle name="Millares 17 4 2" xfId="10173"/>
    <cellStyle name="Millares 17 4 3" xfId="10174"/>
    <cellStyle name="Millares 17 4 4" xfId="10175"/>
    <cellStyle name="Millares 17 5" xfId="10176"/>
    <cellStyle name="Millares 17 5 2" xfId="10177"/>
    <cellStyle name="Millares 17 6" xfId="10178"/>
    <cellStyle name="Millares 17 6 2" xfId="10179"/>
    <cellStyle name="Millares 18" xfId="265"/>
    <cellStyle name="Millares 18 2" xfId="3947"/>
    <cellStyle name="Millares 18 2 2" xfId="10180"/>
    <cellStyle name="Millares 18 2 2 2" xfId="16380"/>
    <cellStyle name="Millares 18 2 3" xfId="10181"/>
    <cellStyle name="Millares 18 2 3 2" xfId="16381"/>
    <cellStyle name="Millares 18 2 4" xfId="10182"/>
    <cellStyle name="Millares 18 2 5" xfId="10183"/>
    <cellStyle name="Millares 18 2 6" xfId="10184"/>
    <cellStyle name="Millares 18 3" xfId="6202"/>
    <cellStyle name="Millares 18 3 2" xfId="10185"/>
    <cellStyle name="Millares 18 3 3" xfId="10186"/>
    <cellStyle name="Millares 18 3 4" xfId="10187"/>
    <cellStyle name="Millares 18 3 5" xfId="16382"/>
    <cellStyle name="Millares 18 4" xfId="10188"/>
    <cellStyle name="Millares 18 4 2" xfId="10189"/>
    <cellStyle name="Millares 18 4 3" xfId="10190"/>
    <cellStyle name="Millares 18 4 4" xfId="10191"/>
    <cellStyle name="Millares 18 4 5" xfId="16383"/>
    <cellStyle name="Millares 18 5" xfId="14122"/>
    <cellStyle name="Millares 19" xfId="266"/>
    <cellStyle name="Millares 19 2" xfId="3948"/>
    <cellStyle name="Millares 19 3" xfId="10192"/>
    <cellStyle name="Millares 19 3 2" xfId="10193"/>
    <cellStyle name="Millares 19 3 3" xfId="10194"/>
    <cellStyle name="Millares 19 3 4" xfId="10195"/>
    <cellStyle name="Millares 19 3 5" xfId="16384"/>
    <cellStyle name="Millares 19 4" xfId="10196"/>
    <cellStyle name="Millares 19 4 2" xfId="10197"/>
    <cellStyle name="Millares 19 4 3" xfId="10198"/>
    <cellStyle name="Millares 19 4 4" xfId="10199"/>
    <cellStyle name="Millares 2" xfId="267"/>
    <cellStyle name="Millares 2 10" xfId="268"/>
    <cellStyle name="Millares 2 10 2" xfId="269"/>
    <cellStyle name="Millares 2 10 2 2" xfId="5026"/>
    <cellStyle name="Millares 2 10 2 2 2" xfId="10200"/>
    <cellStyle name="Millares 2 10 2 2 3" xfId="10201"/>
    <cellStyle name="Millares 2 10 2 2 4" xfId="10202"/>
    <cellStyle name="Millares 2 10 2 3" xfId="10203"/>
    <cellStyle name="Millares 2 10 2 3 2" xfId="10204"/>
    <cellStyle name="Millares 2 10 2 3 3" xfId="10205"/>
    <cellStyle name="Millares 2 10 2 3 4" xfId="10206"/>
    <cellStyle name="Millares 2 10 2 3 5" xfId="16385"/>
    <cellStyle name="Millares 2 10 2 4" xfId="10207"/>
    <cellStyle name="Millares 2 10 2 4 2" xfId="10208"/>
    <cellStyle name="Millares 2 10 2 4 3" xfId="10209"/>
    <cellStyle name="Millares 2 10 2 4 4" xfId="10210"/>
    <cellStyle name="Millares 2 10 2 4 5" xfId="16386"/>
    <cellStyle name="Millares 2 10 3" xfId="2124"/>
    <cellStyle name="Millares 2 10 4" xfId="3949"/>
    <cellStyle name="Millares 2 10 4 2" xfId="10211"/>
    <cellStyle name="Millares 2 10 4 3" xfId="10212"/>
    <cellStyle name="Millares 2 10 4 4" xfId="10213"/>
    <cellStyle name="Millares 2 10 5" xfId="10214"/>
    <cellStyle name="Millares 2 10 5 2" xfId="10215"/>
    <cellStyle name="Millares 2 10 5 3" xfId="10216"/>
    <cellStyle name="Millares 2 10 5 4" xfId="10217"/>
    <cellStyle name="Millares 2 10 5 5" xfId="16387"/>
    <cellStyle name="Millares 2 10 6" xfId="10218"/>
    <cellStyle name="Millares 2 10 6 2" xfId="10219"/>
    <cellStyle name="Millares 2 10 6 3" xfId="10220"/>
    <cellStyle name="Millares 2 10 6 4" xfId="10221"/>
    <cellStyle name="Millares 2 10 7" xfId="14256"/>
    <cellStyle name="Millares 2 11" xfId="2125"/>
    <cellStyle name="Millares 2 11 2" xfId="3950"/>
    <cellStyle name="Millares 2 11 2 2" xfId="10222"/>
    <cellStyle name="Millares 2 11 2 3" xfId="10223"/>
    <cellStyle name="Millares 2 11 2 4" xfId="10224"/>
    <cellStyle name="Millares 2 11 3" xfId="10225"/>
    <cellStyle name="Millares 2 11 3 2" xfId="10226"/>
    <cellStyle name="Millares 2 11 4" xfId="10227"/>
    <cellStyle name="Millares 2 11 4 2" xfId="10228"/>
    <cellStyle name="Millares 2 12" xfId="3901"/>
    <cellStyle name="Millares 2 12 2" xfId="10229"/>
    <cellStyle name="Millares 2 12 3" xfId="10230"/>
    <cellStyle name="Millares 2 12 4" xfId="10231"/>
    <cellStyle name="Millares 2 13" xfId="6178"/>
    <cellStyle name="Millares 2 13 2" xfId="10232"/>
    <cellStyle name="Millares 2 14" xfId="6244"/>
    <cellStyle name="Millares 2 14 2" xfId="16388"/>
    <cellStyle name="Millares 2 15" xfId="10233"/>
    <cellStyle name="Millares 2 16" xfId="10234"/>
    <cellStyle name="Millares 2 17" xfId="10235"/>
    <cellStyle name="Millares 2 18" xfId="10236"/>
    <cellStyle name="Millares 2 19" xfId="10237"/>
    <cellStyle name="Millares 2 2" xfId="270"/>
    <cellStyle name="Millares 2 2 2" xfId="271"/>
    <cellStyle name="Millares 2 2 2 2" xfId="520"/>
    <cellStyle name="Millares 2 2 2 2 2" xfId="3952"/>
    <cellStyle name="Millares 2 2 2 2 2 2" xfId="10238"/>
    <cellStyle name="Millares 2 2 2 2 2 3" xfId="10239"/>
    <cellStyle name="Millares 2 2 2 2 2 4" xfId="10240"/>
    <cellStyle name="Millares 2 2 2 2 3" xfId="10241"/>
    <cellStyle name="Millares 2 2 2 2 3 2" xfId="16389"/>
    <cellStyle name="Millares 2 2 2 2 3 3" xfId="16390"/>
    <cellStyle name="Millares 2 2 2 2 4" xfId="10242"/>
    <cellStyle name="Millares 2 2 2 2 5" xfId="16391"/>
    <cellStyle name="Millares 2 2 2 3" xfId="3951"/>
    <cellStyle name="Millares 2 2 2 3 2" xfId="10243"/>
    <cellStyle name="Millares 2 2 2 3 2 2" xfId="10244"/>
    <cellStyle name="Millares 2 2 2 3 3" xfId="10245"/>
    <cellStyle name="Millares 2 2 2 3 3 2" xfId="10246"/>
    <cellStyle name="Millares 2 2 2 3 4" xfId="10247"/>
    <cellStyle name="Millares 2 2 2 3 5" xfId="10248"/>
    <cellStyle name="Millares 2 2 2 3 6" xfId="10249"/>
    <cellStyle name="Millares 2 2 2 4" xfId="10250"/>
    <cellStyle name="Millares 2 2 2 4 2" xfId="10251"/>
    <cellStyle name="Millares 2 2 2 4 3" xfId="10252"/>
    <cellStyle name="Millares 2 2 2 4 4" xfId="10253"/>
    <cellStyle name="Millares 2 2 2 5" xfId="10254"/>
    <cellStyle name="Millares 2 2 2 5 2" xfId="10255"/>
    <cellStyle name="Millares 2 2 2 5 3" xfId="10256"/>
    <cellStyle name="Millares 2 2 2 5 4" xfId="10257"/>
    <cellStyle name="Millares 2 2 3" xfId="2126"/>
    <cellStyle name="Millares 2 2 3 2" xfId="2127"/>
    <cellStyle name="Millares 2 2 3 2 2" xfId="4124"/>
    <cellStyle name="Millares 2 2 3 2 3" xfId="10258"/>
    <cellStyle name="Millares 2 2 3 2 3 2" xfId="10259"/>
    <cellStyle name="Millares 2 2 3 2 3 3" xfId="10260"/>
    <cellStyle name="Millares 2 2 3 2 3 4" xfId="10261"/>
    <cellStyle name="Millares 2 2 3 2 4" xfId="10262"/>
    <cellStyle name="Millares 2 2 3 2 4 2" xfId="10263"/>
    <cellStyle name="Millares 2 2 3 2 4 3" xfId="10264"/>
    <cellStyle name="Millares 2 2 3 2 4 4" xfId="10265"/>
    <cellStyle name="Millares 2 2 3 3" xfId="2128"/>
    <cellStyle name="Millares 2 2 3 4" xfId="3953"/>
    <cellStyle name="Millares 2 2 3 5" xfId="10266"/>
    <cellStyle name="Millares 2 2 3 5 2" xfId="16392"/>
    <cellStyle name="Millares 2 2 3 6" xfId="10267"/>
    <cellStyle name="Millares 2 2 4" xfId="2129"/>
    <cellStyle name="Millares 2 2 4 2" xfId="3904"/>
    <cellStyle name="Millares 2 2 4 3" xfId="10268"/>
    <cellStyle name="Millares 2 2 4 3 2" xfId="10269"/>
    <cellStyle name="Millares 2 2 4 3 3" xfId="10270"/>
    <cellStyle name="Millares 2 2 4 3 4" xfId="10271"/>
    <cellStyle name="Millares 2 2 4 4" xfId="10272"/>
    <cellStyle name="Millares 2 2 4 4 2" xfId="10273"/>
    <cellStyle name="Millares 2 2 4 4 3" xfId="10274"/>
    <cellStyle name="Millares 2 2 4 4 4" xfId="10275"/>
    <cellStyle name="Millares 2 2 4 5" xfId="16393"/>
    <cellStyle name="Millares 2 2 5" xfId="3903"/>
    <cellStyle name="Millares 2 2 5 2" xfId="10276"/>
    <cellStyle name="Millares 2 2 5 2 2" xfId="10277"/>
    <cellStyle name="Millares 2 2 5 2 3" xfId="10278"/>
    <cellStyle name="Millares 2 2 5 2 4" xfId="10279"/>
    <cellStyle name="Millares 2 2 5 3" xfId="10280"/>
    <cellStyle name="Millares 2 2 5 3 2" xfId="10281"/>
    <cellStyle name="Millares 2 2 5 3 3" xfId="10282"/>
    <cellStyle name="Millares 2 2 5 3 4" xfId="10283"/>
    <cellStyle name="Millares 2 2 6" xfId="10284"/>
    <cellStyle name="Millares 2 2 6 2" xfId="10285"/>
    <cellStyle name="Millares 2 2 7" xfId="10286"/>
    <cellStyle name="Millares 2 2 7 2" xfId="10287"/>
    <cellStyle name="Millares 2 20" xfId="10288"/>
    <cellStyle name="Millares 2 21" xfId="10289"/>
    <cellStyle name="Millares 2 22" xfId="10290"/>
    <cellStyle name="Millares 2 23" xfId="10291"/>
    <cellStyle name="Millares 2 24" xfId="10292"/>
    <cellStyle name="Millares 2 25" xfId="10293"/>
    <cellStyle name="Millares 2 26" xfId="10294"/>
    <cellStyle name="Millares 2 27" xfId="10295"/>
    <cellStyle name="Millares 2 28" xfId="10296"/>
    <cellStyle name="Millares 2 29" xfId="10297"/>
    <cellStyle name="Millares 2 3" xfId="272"/>
    <cellStyle name="Millares 2 3 10" xfId="10298"/>
    <cellStyle name="Millares 2 3 11" xfId="10299"/>
    <cellStyle name="Millares 2 3 12" xfId="10300"/>
    <cellStyle name="Millares 2 3 12 2" xfId="10301"/>
    <cellStyle name="Millares 2 3 13" xfId="10302"/>
    <cellStyle name="Millares 2 3 14" xfId="10303"/>
    <cellStyle name="Millares 2 3 15" xfId="10304"/>
    <cellStyle name="Millares 2 3 2" xfId="273"/>
    <cellStyle name="Millares 2 3 2 2" xfId="4125"/>
    <cellStyle name="Millares 2 3 2 2 2" xfId="10305"/>
    <cellStyle name="Millares 2 3 2 2 3" xfId="10306"/>
    <cellStyle name="Millares 2 3 2 3" xfId="3955"/>
    <cellStyle name="Millares 2 3 2 3 2" xfId="16394"/>
    <cellStyle name="Millares 2 3 2 4" xfId="6242"/>
    <cellStyle name="Millares 2 3 2 4 2" xfId="16395"/>
    <cellStyle name="Millares 2 3 2 5" xfId="10307"/>
    <cellStyle name="Millares 2 3 2 5 2" xfId="16396"/>
    <cellStyle name="Millares 2 3 2 6" xfId="10308"/>
    <cellStyle name="Millares 2 3 2 7" xfId="16397"/>
    <cellStyle name="Millares 2 3 3" xfId="274"/>
    <cellStyle name="Millares 2 3 3 2" xfId="2130"/>
    <cellStyle name="Millares 2 3 3 2 2" xfId="4127"/>
    <cellStyle name="Millares 2 3 3 3" xfId="2131"/>
    <cellStyle name="Millares 2 3 3 4" xfId="4128"/>
    <cellStyle name="Millares 2 3 3 4 2" xfId="14201"/>
    <cellStyle name="Millares 2 3 3 5" xfId="4126"/>
    <cellStyle name="Millares 2 3 3 6" xfId="10309"/>
    <cellStyle name="Millares 2 3 3 6 2" xfId="16398"/>
    <cellStyle name="Millares 2 3 3 7" xfId="10310"/>
    <cellStyle name="Millares 2 3 3 8" xfId="16399"/>
    <cellStyle name="Millares 2 3 4" xfId="618"/>
    <cellStyle name="Millares 2 3 4 2" xfId="4129"/>
    <cellStyle name="Millares 2 3 4 2 2" xfId="10311"/>
    <cellStyle name="Millares 2 3 4 3" xfId="10312"/>
    <cellStyle name="Millares 2 3 4 4" xfId="10313"/>
    <cellStyle name="Millares 2 3 5" xfId="626"/>
    <cellStyle name="Millares 2 3 5 2" xfId="4130"/>
    <cellStyle name="Millares 2 3 5 2 2" xfId="16400"/>
    <cellStyle name="Millares 2 3 5 3" xfId="10314"/>
    <cellStyle name="Millares 2 3 5 3 2" xfId="16401"/>
    <cellStyle name="Millares 2 3 5 4" xfId="10315"/>
    <cellStyle name="Millares 2 3 6" xfId="3954"/>
    <cellStyle name="Millares 2 3 6 2" xfId="10316"/>
    <cellStyle name="Millares 2 3 6 3" xfId="10317"/>
    <cellStyle name="Millares 2 3 6 4" xfId="10318"/>
    <cellStyle name="Millares 2 3 6 5" xfId="10319"/>
    <cellStyle name="Millares 2 3 6 6" xfId="10320"/>
    <cellStyle name="Millares 2 3 7" xfId="10321"/>
    <cellStyle name="Millares 2 3 7 2" xfId="10322"/>
    <cellStyle name="Millares 2 3 7 3" xfId="10323"/>
    <cellStyle name="Millares 2 3 7 4" xfId="10324"/>
    <cellStyle name="Millares 2 3 7 5" xfId="16402"/>
    <cellStyle name="Millares 2 3 8" xfId="10325"/>
    <cellStyle name="Millares 2 3 8 2" xfId="10326"/>
    <cellStyle name="Millares 2 3 8 3" xfId="10327"/>
    <cellStyle name="Millares 2 3 8 4" xfId="10328"/>
    <cellStyle name="Millares 2 3 9" xfId="10329"/>
    <cellStyle name="Millares 2 3 9 2" xfId="10330"/>
    <cellStyle name="Millares 2 30" xfId="10331"/>
    <cellStyle name="Millares 2 31" xfId="10332"/>
    <cellStyle name="Millares 2 32" xfId="275"/>
    <cellStyle name="Millares 2 32 2" xfId="2132"/>
    <cellStyle name="Millares 2 32 2 2" xfId="5027"/>
    <cellStyle name="Millares 2 32 2 2 2" xfId="10333"/>
    <cellStyle name="Millares 2 32 2 2 3" xfId="10334"/>
    <cellStyle name="Millares 2 32 2 2 4" xfId="10335"/>
    <cellStyle name="Millares 2 32 2 3" xfId="16403"/>
    <cellStyle name="Millares 2 32 3" xfId="4131"/>
    <cellStyle name="Millares 2 32 3 2" xfId="10336"/>
    <cellStyle name="Millares 2 32 3 3" xfId="10337"/>
    <cellStyle name="Millares 2 32 3 4" xfId="10338"/>
    <cellStyle name="Millares 2 32 4" xfId="10339"/>
    <cellStyle name="Millares 2 32 4 2" xfId="10340"/>
    <cellStyle name="Millares 2 32 4 3" xfId="10341"/>
    <cellStyle name="Millares 2 32 4 4" xfId="10342"/>
    <cellStyle name="Millares 2 32 4 5" xfId="16404"/>
    <cellStyle name="Millares 2 32 5" xfId="10343"/>
    <cellStyle name="Millares 2 32 5 2" xfId="10344"/>
    <cellStyle name="Millares 2 32 5 3" xfId="10345"/>
    <cellStyle name="Millares 2 32 5 4" xfId="10346"/>
    <cellStyle name="Millares 2 33" xfId="10347"/>
    <cellStyle name="Millares 2 33 2" xfId="10348"/>
    <cellStyle name="Millares 2 34" xfId="10349"/>
    <cellStyle name="Millares 2 35" xfId="10350"/>
    <cellStyle name="Millares 2 35 2" xfId="10351"/>
    <cellStyle name="Millares 2 36" xfId="14123"/>
    <cellStyle name="Millares 2 4" xfId="276"/>
    <cellStyle name="Millares 2 4 2" xfId="599"/>
    <cellStyle name="Millares 2 4 2 2" xfId="4198"/>
    <cellStyle name="Millares 2 4 2 3" xfId="3957"/>
    <cellStyle name="Millares 2 4 2 3 2" xfId="10352"/>
    <cellStyle name="Millares 2 4 2 3 3" xfId="10353"/>
    <cellStyle name="Millares 2 4 2 3 4" xfId="10354"/>
    <cellStyle name="Millares 2 4 2 4" xfId="10355"/>
    <cellStyle name="Millares 2 4 2 5" xfId="10356"/>
    <cellStyle name="Millares 2 4 3" xfId="584"/>
    <cellStyle name="Millares 2 4 3 2" xfId="3958"/>
    <cellStyle name="Millares 2 4 3 3" xfId="10357"/>
    <cellStyle name="Millares 2 4 3 3 2" xfId="10358"/>
    <cellStyle name="Millares 2 4 3 3 3" xfId="10359"/>
    <cellStyle name="Millares 2 4 3 3 4" xfId="10360"/>
    <cellStyle name="Millares 2 4 3 3 5" xfId="16405"/>
    <cellStyle name="Millares 2 4 3 4" xfId="10361"/>
    <cellStyle name="Millares 2 4 3 4 2" xfId="10362"/>
    <cellStyle name="Millares 2 4 3 4 3" xfId="10363"/>
    <cellStyle name="Millares 2 4 3 4 4" xfId="10364"/>
    <cellStyle name="Millares 2 4 3 4 5" xfId="16406"/>
    <cellStyle name="Millares 2 4 3 5" xfId="14202"/>
    <cellStyle name="Millares 2 4 4" xfId="2133"/>
    <cellStyle name="Millares 2 4 4 2" xfId="10365"/>
    <cellStyle name="Millares 2 4 4 2 2" xfId="10366"/>
    <cellStyle name="Millares 2 4 4 2 3" xfId="10367"/>
    <cellStyle name="Millares 2 4 4 2 4" xfId="10368"/>
    <cellStyle name="Millares 2 4 4 2 5" xfId="16407"/>
    <cellStyle name="Millares 2 4 4 3" xfId="10369"/>
    <cellStyle name="Millares 2 4 4 3 2" xfId="10370"/>
    <cellStyle name="Millares 2 4 4 3 3" xfId="10371"/>
    <cellStyle name="Millares 2 4 4 3 4" xfId="10372"/>
    <cellStyle name="Millares 2 4 4 3 5" xfId="16408"/>
    <cellStyle name="Millares 2 4 5" xfId="3956"/>
    <cellStyle name="Millares 2 4 5 2" xfId="10373"/>
    <cellStyle name="Millares 2 4 5 2 2" xfId="10374"/>
    <cellStyle name="Millares 2 4 5 2 3" xfId="10375"/>
    <cellStyle name="Millares 2 4 5 2 4" xfId="10376"/>
    <cellStyle name="Millares 2 4 5 3" xfId="10377"/>
    <cellStyle name="Millares 2 4 5 3 2" xfId="10378"/>
    <cellStyle name="Millares 2 4 5 3 3" xfId="10379"/>
    <cellStyle name="Millares 2 4 5 3 4" xfId="10380"/>
    <cellStyle name="Millares 2 4 5 4" xfId="10381"/>
    <cellStyle name="Millares 2 4 5 5" xfId="10382"/>
    <cellStyle name="Millares 2 4 5 6" xfId="10383"/>
    <cellStyle name="Millares 2 4 6" xfId="10384"/>
    <cellStyle name="Millares 2 4 6 2" xfId="16409"/>
    <cellStyle name="Millares 2 4 7" xfId="10385"/>
    <cellStyle name="Millares 2 4 8" xfId="10386"/>
    <cellStyle name="Millares 2 5" xfId="277"/>
    <cellStyle name="Millares 2 5 2" xfId="556"/>
    <cellStyle name="Millares 2 5 2 2" xfId="10387"/>
    <cellStyle name="Millares 2 5 2 2 2" xfId="10388"/>
    <cellStyle name="Millares 2 5 2 2 3" xfId="10389"/>
    <cellStyle name="Millares 2 5 2 2 4" xfId="10390"/>
    <cellStyle name="Millares 2 5 3" xfId="600"/>
    <cellStyle name="Millares 2 5 3 2" xfId="5028"/>
    <cellStyle name="Millares 2 5 3 2 2" xfId="10391"/>
    <cellStyle name="Millares 2 5 3 2 3" xfId="10392"/>
    <cellStyle name="Millares 2 5 3 2 4" xfId="10393"/>
    <cellStyle name="Millares 2 5 3 3" xfId="10394"/>
    <cellStyle name="Millares 2 5 3 3 2" xfId="10395"/>
    <cellStyle name="Millares 2 5 3 3 3" xfId="10396"/>
    <cellStyle name="Millares 2 5 3 3 4" xfId="10397"/>
    <cellStyle name="Millares 2 5 3 4" xfId="10398"/>
    <cellStyle name="Millares 2 5 3 4 2" xfId="10399"/>
    <cellStyle name="Millares 2 5 3 4 3" xfId="10400"/>
    <cellStyle name="Millares 2 5 3 4 4" xfId="10401"/>
    <cellStyle name="Millares 2 5 4" xfId="3959"/>
    <cellStyle name="Millares 2 5 4 2" xfId="10402"/>
    <cellStyle name="Millares 2 5 4 2 2" xfId="10403"/>
    <cellStyle name="Millares 2 5 4 2 3" xfId="10404"/>
    <cellStyle name="Millares 2 5 4 2 4" xfId="10405"/>
    <cellStyle name="Millares 2 5 4 2 5" xfId="16410"/>
    <cellStyle name="Millares 2 5 4 3" xfId="10406"/>
    <cellStyle name="Millares 2 5 4 3 2" xfId="10407"/>
    <cellStyle name="Millares 2 5 4 3 3" xfId="10408"/>
    <cellStyle name="Millares 2 5 4 3 4" xfId="10409"/>
    <cellStyle name="Millares 2 5 5" xfId="6201"/>
    <cellStyle name="Millares 2 5 5 2" xfId="10410"/>
    <cellStyle name="Millares 2 5 5 3" xfId="10411"/>
    <cellStyle name="Millares 2 5 5 4" xfId="10412"/>
    <cellStyle name="Millares 2 5 5 5" xfId="16411"/>
    <cellStyle name="Millares 2 5 6" xfId="10413"/>
    <cellStyle name="Millares 2 5 6 2" xfId="10414"/>
    <cellStyle name="Millares 2 5 6 3" xfId="10415"/>
    <cellStyle name="Millares 2 5 6 4" xfId="10416"/>
    <cellStyle name="Millares 2 6" xfId="278"/>
    <cellStyle name="Millares 2 6 2" xfId="2134"/>
    <cellStyle name="Millares 2 6 2 2" xfId="14203"/>
    <cellStyle name="Millares 2 6 2 3" xfId="14204"/>
    <cellStyle name="Millares 2 6 3" xfId="2135"/>
    <cellStyle name="Millares 2 6 3 2" xfId="5029"/>
    <cellStyle name="Millares 2 6 3 2 2" xfId="10417"/>
    <cellStyle name="Millares 2 6 3 2 3" xfId="10418"/>
    <cellStyle name="Millares 2 6 3 2 4" xfId="10419"/>
    <cellStyle name="Millares 2 6 3 3" xfId="10420"/>
    <cellStyle name="Millares 2 6 3 3 2" xfId="10421"/>
    <cellStyle name="Millares 2 6 3 3 3" xfId="10422"/>
    <cellStyle name="Millares 2 6 3 3 4" xfId="10423"/>
    <cellStyle name="Millares 2 6 3 4" xfId="10424"/>
    <cellStyle name="Millares 2 6 3 4 2" xfId="10425"/>
    <cellStyle name="Millares 2 6 3 4 3" xfId="10426"/>
    <cellStyle name="Millares 2 6 3 4 4" xfId="10427"/>
    <cellStyle name="Millares 2 6 4" xfId="2136"/>
    <cellStyle name="Millares 2 6 5" xfId="10428"/>
    <cellStyle name="Millares 2 6 5 2" xfId="16412"/>
    <cellStyle name="Millares 2 6 6" xfId="10429"/>
    <cellStyle name="Millares 2 7" xfId="279"/>
    <cellStyle name="Millares 2 7 2" xfId="2137"/>
    <cellStyle name="Millares 2 7 2 2" xfId="5031"/>
    <cellStyle name="Millares 2 7 2 2 2" xfId="10430"/>
    <cellStyle name="Millares 2 7 2 2 3" xfId="10431"/>
    <cellStyle name="Millares 2 7 2 2 4" xfId="10432"/>
    <cellStyle name="Millares 2 7 2 3" xfId="16413"/>
    <cellStyle name="Millares 2 7 3" xfId="2138"/>
    <cellStyle name="Millares 2 7 4" xfId="5030"/>
    <cellStyle name="Millares 2 7 4 2" xfId="10433"/>
    <cellStyle name="Millares 2 7 4 3" xfId="10434"/>
    <cellStyle name="Millares 2 7 4 4" xfId="10435"/>
    <cellStyle name="Millares 2 7 5" xfId="10436"/>
    <cellStyle name="Millares 2 7 5 2" xfId="10437"/>
    <cellStyle name="Millares 2 7 5 3" xfId="10438"/>
    <cellStyle name="Millares 2 7 5 4" xfId="10439"/>
    <cellStyle name="Millares 2 7 6" xfId="10440"/>
    <cellStyle name="Millares 2 7 6 2" xfId="10441"/>
    <cellStyle name="Millares 2 7 6 3" xfId="10442"/>
    <cellStyle name="Millares 2 7 6 4" xfId="10443"/>
    <cellStyle name="Millares 2 7 6 5" xfId="16414"/>
    <cellStyle name="Millares 2 8" xfId="507"/>
    <cellStyle name="Millares 2 8 2" xfId="5032"/>
    <cellStyle name="Millares 2 8 3" xfId="10444"/>
    <cellStyle name="Millares 2 8 4" xfId="10445"/>
    <cellStyle name="Millares 2 8 5" xfId="16415"/>
    <cellStyle name="Millares 2 9" xfId="2139"/>
    <cellStyle name="Millares 2 9 2" xfId="5033"/>
    <cellStyle name="Millares 2 9 2 2" xfId="10446"/>
    <cellStyle name="Millares 2 9 2 3" xfId="10447"/>
    <cellStyle name="Millares 2 9 2 4" xfId="10448"/>
    <cellStyle name="Millares 2 9 3" xfId="10449"/>
    <cellStyle name="Millares 2 9 3 2" xfId="10450"/>
    <cellStyle name="Millares 2 9 4" xfId="10451"/>
    <cellStyle name="Millares 2 9 4 2" xfId="10452"/>
    <cellStyle name="Millares 2_Adicional No.4 Centro Universitario Regional del Oeste Bloque I Módulo de Escaleras y Baños, San Juan de la Maguana" xfId="10453"/>
    <cellStyle name="Millares 20" xfId="280"/>
    <cellStyle name="Millares 20 2" xfId="588"/>
    <cellStyle name="Millares 20 2 2" xfId="4132"/>
    <cellStyle name="Millares 20 2 3" xfId="10454"/>
    <cellStyle name="Millares 20 2 3 2" xfId="16416"/>
    <cellStyle name="Millares 20 2 4" xfId="10455"/>
    <cellStyle name="Millares 20 2 4 2" xfId="16417"/>
    <cellStyle name="Millares 20 3" xfId="3960"/>
    <cellStyle name="Millares 20 3 2" xfId="10456"/>
    <cellStyle name="Millares 20 3 2 2" xfId="16418"/>
    <cellStyle name="Millares 20 3 3" xfId="10457"/>
    <cellStyle name="Millares 20 3 4" xfId="10458"/>
    <cellStyle name="Millares 20 3 5" xfId="10459"/>
    <cellStyle name="Millares 20 3 6" xfId="10460"/>
    <cellStyle name="Millares 20 4" xfId="10461"/>
    <cellStyle name="Millares 20 4 2" xfId="10462"/>
    <cellStyle name="Millares 20 4 3" xfId="10463"/>
    <cellStyle name="Millares 20 4 4" xfId="10464"/>
    <cellStyle name="Millares 20 4 5" xfId="16419"/>
    <cellStyle name="Millares 20 5" xfId="10465"/>
    <cellStyle name="Millares 20 5 2" xfId="10466"/>
    <cellStyle name="Millares 20 5 3" xfId="10467"/>
    <cellStyle name="Millares 20 5 4" xfId="10468"/>
    <cellStyle name="Millares 20 5 5" xfId="16420"/>
    <cellStyle name="Millares 21" xfId="281"/>
    <cellStyle name="Millares 21 2" xfId="4133"/>
    <cellStyle name="Millares 21 2 2" xfId="10469"/>
    <cellStyle name="Millares 21 2 3" xfId="10470"/>
    <cellStyle name="Millares 21 2 4" xfId="10471"/>
    <cellStyle name="Millares 21 3" xfId="10472"/>
    <cellStyle name="Millares 21 3 2" xfId="10473"/>
    <cellStyle name="Millares 21 3 3" xfId="10474"/>
    <cellStyle name="Millares 21 3 4" xfId="10475"/>
    <cellStyle name="Millares 21 3 5" xfId="16421"/>
    <cellStyle name="Millares 21 4" xfId="10476"/>
    <cellStyle name="Millares 21 4 2" xfId="10477"/>
    <cellStyle name="Millares 21 4 3" xfId="10478"/>
    <cellStyle name="Millares 21 4 4" xfId="10479"/>
    <cellStyle name="Millares 21 4 5" xfId="16422"/>
    <cellStyle name="Millares 21 5" xfId="10480"/>
    <cellStyle name="Millares 21 6" xfId="10481"/>
    <cellStyle name="Millares 21 7" xfId="10482"/>
    <cellStyle name="Millares 22" xfId="282"/>
    <cellStyle name="Millares 22 2" xfId="4134"/>
    <cellStyle name="Millares 22 2 2" xfId="10483"/>
    <cellStyle name="Millares 22 2 3" xfId="10484"/>
    <cellStyle name="Millares 22 2 4" xfId="10485"/>
    <cellStyle name="Millares 22 3" xfId="10486"/>
    <cellStyle name="Millares 22 3 2" xfId="10487"/>
    <cellStyle name="Millares 22 3 3" xfId="10488"/>
    <cellStyle name="Millares 22 3 4" xfId="10489"/>
    <cellStyle name="Millares 22 3 5" xfId="16423"/>
    <cellStyle name="Millares 22 4" xfId="10490"/>
    <cellStyle name="Millares 22 4 2" xfId="10491"/>
    <cellStyle name="Millares 22 4 3" xfId="10492"/>
    <cellStyle name="Millares 22 4 4" xfId="10493"/>
    <cellStyle name="Millares 22 4 5" xfId="16424"/>
    <cellStyle name="Millares 22 5" xfId="10494"/>
    <cellStyle name="Millares 22 5 2" xfId="10495"/>
    <cellStyle name="Millares 22 6" xfId="16425"/>
    <cellStyle name="Millares 23" xfId="579"/>
    <cellStyle name="Millares 23 2" xfId="4135"/>
    <cellStyle name="Millares 23 2 2" xfId="10496"/>
    <cellStyle name="Millares 23 2 3" xfId="10497"/>
    <cellStyle name="Millares 23 2 4" xfId="10498"/>
    <cellStyle name="Millares 23 3" xfId="10499"/>
    <cellStyle name="Millares 23 3 2" xfId="10500"/>
    <cellStyle name="Millares 23 3 3" xfId="10501"/>
    <cellStyle name="Millares 23 3 4" xfId="10502"/>
    <cellStyle name="Millares 23 3 5" xfId="16426"/>
    <cellStyle name="Millares 23 4" xfId="10503"/>
    <cellStyle name="Millares 23 4 2" xfId="10504"/>
    <cellStyle name="Millares 23 4 3" xfId="10505"/>
    <cellStyle name="Millares 23 4 4" xfId="10506"/>
    <cellStyle name="Millares 23 4 5" xfId="16427"/>
    <cellStyle name="Millares 23 5" xfId="10507"/>
    <cellStyle name="Millares 24" xfId="631"/>
    <cellStyle name="Millares 24 2" xfId="4136"/>
    <cellStyle name="Millares 24 2 2" xfId="10508"/>
    <cellStyle name="Millares 24 2 3" xfId="10509"/>
    <cellStyle name="Millares 24 2 4" xfId="10510"/>
    <cellStyle name="Millares 24 3" xfId="10511"/>
    <cellStyle name="Millares 24 3 2" xfId="10512"/>
    <cellStyle name="Millares 24 3 3" xfId="10513"/>
    <cellStyle name="Millares 24 3 4" xfId="10514"/>
    <cellStyle name="Millares 24 3 5" xfId="16428"/>
    <cellStyle name="Millares 24 4" xfId="10515"/>
    <cellStyle name="Millares 24 4 2" xfId="10516"/>
    <cellStyle name="Millares 24 4 3" xfId="10517"/>
    <cellStyle name="Millares 24 4 4" xfId="10518"/>
    <cellStyle name="Millares 24 4 5" xfId="16429"/>
    <cellStyle name="Millares 25" xfId="2140"/>
    <cellStyle name="Millares 25 2" xfId="4137"/>
    <cellStyle name="Millares 25 2 2" xfId="10519"/>
    <cellStyle name="Millares 25 2 3" xfId="10520"/>
    <cellStyle name="Millares 25 2 4" xfId="10521"/>
    <cellStyle name="Millares 25 2 5" xfId="10522"/>
    <cellStyle name="Millares 25 2 6" xfId="10523"/>
    <cellStyle name="Millares 25 3" xfId="6180"/>
    <cellStyle name="Millares 25 3 2" xfId="10524"/>
    <cellStyle name="Millares 25 3 2 2" xfId="16430"/>
    <cellStyle name="Millares 25 4" xfId="10525"/>
    <cellStyle name="Millares 25 4 2" xfId="10526"/>
    <cellStyle name="Millares 25 4 3" xfId="10527"/>
    <cellStyle name="Millares 25 4 4" xfId="10528"/>
    <cellStyle name="Millares 25 4 5" xfId="16431"/>
    <cellStyle name="Millares 25 5" xfId="10529"/>
    <cellStyle name="Millares 25 5 2" xfId="10530"/>
    <cellStyle name="Millares 25 5 3" xfId="10531"/>
    <cellStyle name="Millares 25 5 4" xfId="10532"/>
    <cellStyle name="Millares 25 5 5" xfId="16432"/>
    <cellStyle name="Millares 25 6" xfId="10533"/>
    <cellStyle name="Millares 26" xfId="2141"/>
    <cellStyle name="Millares 26 2" xfId="4138"/>
    <cellStyle name="Millares 26 2 2" xfId="10534"/>
    <cellStyle name="Millares 26 2 2 2" xfId="10535"/>
    <cellStyle name="Millares 26 2 2 3" xfId="10536"/>
    <cellStyle name="Millares 26 2 2 4" xfId="10537"/>
    <cellStyle name="Millares 26 2 3" xfId="10538"/>
    <cellStyle name="Millares 26 2 3 2" xfId="10539"/>
    <cellStyle name="Millares 26 2 3 3" xfId="10540"/>
    <cellStyle name="Millares 26 2 3 4" xfId="10541"/>
    <cellStyle name="Millares 26 2 4" xfId="16433"/>
    <cellStyle name="Millares 26 3" xfId="6181"/>
    <cellStyle name="Millares 26 3 2" xfId="10542"/>
    <cellStyle name="Millares 26 3 2 2" xfId="10543"/>
    <cellStyle name="Millares 26 3 2 3" xfId="14137"/>
    <cellStyle name="Millares 26 3 2 3 2" xfId="14138"/>
    <cellStyle name="Millares 26 3 2 3 2 2" xfId="14261"/>
    <cellStyle name="Millares 26 3 2 4" xfId="14205"/>
    <cellStyle name="Millares 26 4" xfId="10544"/>
    <cellStyle name="Millares 26 4 2" xfId="10545"/>
    <cellStyle name="Millares 26 4 3" xfId="10546"/>
    <cellStyle name="Millares 26 4 4" xfId="10547"/>
    <cellStyle name="Millares 26 5" xfId="10548"/>
    <cellStyle name="Millares 26 5 2" xfId="10549"/>
    <cellStyle name="Millares 26 5 3" xfId="10550"/>
    <cellStyle name="Millares 26 5 4" xfId="10551"/>
    <cellStyle name="Millares 27" xfId="2142"/>
    <cellStyle name="Millares 27 2" xfId="4139"/>
    <cellStyle name="Millares 27 3" xfId="10552"/>
    <cellStyle name="Millares 27 3 2" xfId="10553"/>
    <cellStyle name="Millares 27 4" xfId="10554"/>
    <cellStyle name="Millares 27 4 2" xfId="10555"/>
    <cellStyle name="Millares 27 5" xfId="10556"/>
    <cellStyle name="Millares 28" xfId="2143"/>
    <cellStyle name="Millares 28 2" xfId="5034"/>
    <cellStyle name="Millares 28 2 2" xfId="10557"/>
    <cellStyle name="Millares 28 2 3" xfId="10558"/>
    <cellStyle name="Millares 28 2 4" xfId="10559"/>
    <cellStyle name="Millares 28 3" xfId="14206"/>
    <cellStyle name="Millares 29" xfId="2144"/>
    <cellStyle name="Millares 29 2" xfId="5035"/>
    <cellStyle name="Millares 29 2 2" xfId="10560"/>
    <cellStyle name="Millares 29 2 3" xfId="10561"/>
    <cellStyle name="Millares 29 2 4" xfId="10562"/>
    <cellStyle name="Millares 3" xfId="283"/>
    <cellStyle name="Millares 3 10" xfId="3961"/>
    <cellStyle name="Millares 3 11" xfId="10563"/>
    <cellStyle name="Millares 3 12" xfId="10564"/>
    <cellStyle name="Millares 3 13" xfId="10565"/>
    <cellStyle name="Millares 3 14" xfId="14124"/>
    <cellStyle name="Millares 3 2" xfId="284"/>
    <cellStyle name="Millares 3 2 2" xfId="2145"/>
    <cellStyle name="Millares 3 2 2 2" xfId="2146"/>
    <cellStyle name="Millares 3 2 2 3" xfId="2147"/>
    <cellStyle name="Millares 3 2 2 3 2" xfId="5036"/>
    <cellStyle name="Millares 3 2 2 3 2 2" xfId="10566"/>
    <cellStyle name="Millares 3 2 2 3 2 3" xfId="10567"/>
    <cellStyle name="Millares 3 2 2 3 2 4" xfId="10568"/>
    <cellStyle name="Millares 3 2 2 4" xfId="3963"/>
    <cellStyle name="Millares 3 2 2 5" xfId="10569"/>
    <cellStyle name="Millares 3 2 2 5 2" xfId="10570"/>
    <cellStyle name="Millares 3 2 2 5 3" xfId="10571"/>
    <cellStyle name="Millares 3 2 2 5 4" xfId="10572"/>
    <cellStyle name="Millares 3 2 2 6" xfId="10573"/>
    <cellStyle name="Millares 3 2 2 6 2" xfId="10574"/>
    <cellStyle name="Millares 3 2 2 6 3" xfId="10575"/>
    <cellStyle name="Millares 3 2 2 6 4" xfId="10576"/>
    <cellStyle name="Millares 3 2 3" xfId="2148"/>
    <cellStyle name="Millares 3 2 3 2" xfId="4140"/>
    <cellStyle name="Millares 3 2 4" xfId="2149"/>
    <cellStyle name="Millares 3 2 4 2" xfId="10577"/>
    <cellStyle name="Millares 3 2 4 3" xfId="10578"/>
    <cellStyle name="Millares 3 2 5" xfId="3962"/>
    <cellStyle name="Millares 3 2 5 2" xfId="10579"/>
    <cellStyle name="Millares 3 2 5 3" xfId="10580"/>
    <cellStyle name="Millares 3 2 5 4" xfId="10581"/>
    <cellStyle name="Millares 3 2 5 5" xfId="10582"/>
    <cellStyle name="Millares 3 2 5 6" xfId="10583"/>
    <cellStyle name="Millares 3 2 6" xfId="10584"/>
    <cellStyle name="Millares 3 2 7" xfId="10585"/>
    <cellStyle name="Millares 3 3" xfId="285"/>
    <cellStyle name="Millares 3 3 2" xfId="2150"/>
    <cellStyle name="Millares 3 3 2 2" xfId="2151"/>
    <cellStyle name="Millares 3 3 2 3" xfId="2152"/>
    <cellStyle name="Millares 3 3 2 4" xfId="3964"/>
    <cellStyle name="Millares 3 3 3" xfId="2153"/>
    <cellStyle name="Millares 3 3 4" xfId="2154"/>
    <cellStyle name="Millares 3 3 4 2" xfId="10586"/>
    <cellStyle name="Millares 3 3 4 3" xfId="10587"/>
    <cellStyle name="Millares 3 3 5" xfId="10588"/>
    <cellStyle name="Millares 3 3 5 2" xfId="10589"/>
    <cellStyle name="Millares 3 3 6" xfId="10590"/>
    <cellStyle name="Millares 3 3 6 2" xfId="10591"/>
    <cellStyle name="Millares 3 4" xfId="286"/>
    <cellStyle name="Millares 3 4 2" xfId="2155"/>
    <cellStyle name="Millares 3 4 2 2" xfId="2156"/>
    <cellStyle name="Millares 3 4 2 2 2" xfId="5037"/>
    <cellStyle name="Millares 3 4 2 2 2 2" xfId="10592"/>
    <cellStyle name="Millares 3 4 2 2 2 3" xfId="10593"/>
    <cellStyle name="Millares 3 4 2 2 2 4" xfId="10594"/>
    <cellStyle name="Millares 3 4 2 3" xfId="2157"/>
    <cellStyle name="Millares 3 4 2 4" xfId="3966"/>
    <cellStyle name="Millares 3 4 2 5" xfId="10595"/>
    <cellStyle name="Millares 3 4 2 5 2" xfId="10596"/>
    <cellStyle name="Millares 3 4 2 5 3" xfId="10597"/>
    <cellStyle name="Millares 3 4 2 5 4" xfId="10598"/>
    <cellStyle name="Millares 3 4 2 6" xfId="10599"/>
    <cellStyle name="Millares 3 4 2 6 2" xfId="10600"/>
    <cellStyle name="Millares 3 4 2 6 3" xfId="10601"/>
    <cellStyle name="Millares 3 4 2 6 4" xfId="10602"/>
    <cellStyle name="Millares 3 4 3" xfId="2158"/>
    <cellStyle name="Millares 3 4 3 2" xfId="2159"/>
    <cellStyle name="Millares 3 4 3 2 2" xfId="5039"/>
    <cellStyle name="Millares 3 4 3 2 2 2" xfId="10603"/>
    <cellStyle name="Millares 3 4 3 2 2 3" xfId="10604"/>
    <cellStyle name="Millares 3 4 3 2 2 4" xfId="10605"/>
    <cellStyle name="Millares 3 4 3 3" xfId="2160"/>
    <cellStyle name="Millares 3 4 3 4" xfId="5038"/>
    <cellStyle name="Millares 3 4 3 4 2" xfId="10606"/>
    <cellStyle name="Millares 3 4 3 4 3" xfId="10607"/>
    <cellStyle name="Millares 3 4 3 4 4" xfId="10608"/>
    <cellStyle name="Millares 3 4 3 5" xfId="10609"/>
    <cellStyle name="Millares 3 4 3 5 2" xfId="10610"/>
    <cellStyle name="Millares 3 4 3 5 3" xfId="10611"/>
    <cellStyle name="Millares 3 4 3 5 4" xfId="10612"/>
    <cellStyle name="Millares 3 4 3 6" xfId="10613"/>
    <cellStyle name="Millares 3 4 3 6 2" xfId="10614"/>
    <cellStyle name="Millares 3 4 3 6 3" xfId="10615"/>
    <cellStyle name="Millares 3 4 3 6 4" xfId="10616"/>
    <cellStyle name="Millares 3 4 4" xfId="2161"/>
    <cellStyle name="Millares 3 4 4 2" xfId="5040"/>
    <cellStyle name="Millares 3 4 4 2 2" xfId="10617"/>
    <cellStyle name="Millares 3 4 4 2 3" xfId="10618"/>
    <cellStyle name="Millares 3 4 4 2 4" xfId="10619"/>
    <cellStyle name="Millares 3 4 5" xfId="2162"/>
    <cellStyle name="Millares 3 4 6" xfId="3965"/>
    <cellStyle name="Millares 3 4 7" xfId="10620"/>
    <cellStyle name="Millares 3 4 7 2" xfId="10621"/>
    <cellStyle name="Millares 3 4 7 3" xfId="10622"/>
    <cellStyle name="Millares 3 4 7 4" xfId="10623"/>
    <cellStyle name="Millares 3 4 7 5" xfId="16434"/>
    <cellStyle name="Millares 3 4 8" xfId="10624"/>
    <cellStyle name="Millares 3 4 8 2" xfId="10625"/>
    <cellStyle name="Millares 3 4 8 3" xfId="10626"/>
    <cellStyle name="Millares 3 4 8 4" xfId="10627"/>
    <cellStyle name="Millares 3 5" xfId="287"/>
    <cellStyle name="Millares 3 5 2" xfId="2163"/>
    <cellStyle name="Millares 3 5 2 2" xfId="5041"/>
    <cellStyle name="Millares 3 5 2 2 2" xfId="10628"/>
    <cellStyle name="Millares 3 5 2 2 3" xfId="10629"/>
    <cellStyle name="Millares 3 5 2 2 4" xfId="10630"/>
    <cellStyle name="Millares 3 5 2 3" xfId="14207"/>
    <cellStyle name="Millares 3 5 2 4" xfId="14208"/>
    <cellStyle name="Millares 3 5 3" xfId="2164"/>
    <cellStyle name="Millares 3 5 4" xfId="3967"/>
    <cellStyle name="Millares 3 5 5" xfId="10631"/>
    <cellStyle name="Millares 3 5 5 2" xfId="10632"/>
    <cellStyle name="Millares 3 5 5 3" xfId="10633"/>
    <cellStyle name="Millares 3 5 5 4" xfId="10634"/>
    <cellStyle name="Millares 3 5 6" xfId="10635"/>
    <cellStyle name="Millares 3 5 6 2" xfId="10636"/>
    <cellStyle name="Millares 3 5 6 3" xfId="10637"/>
    <cellStyle name="Millares 3 5 6 4" xfId="10638"/>
    <cellStyle name="Millares 3 5 7" xfId="10639"/>
    <cellStyle name="Millares 3 6" xfId="601"/>
    <cellStyle name="Millares 3 6 2" xfId="3852"/>
    <cellStyle name="Millares 3 6 2 2" xfId="10640"/>
    <cellStyle name="Millares 3 6 3" xfId="10641"/>
    <cellStyle name="Millares 3 6 3 2" xfId="10642"/>
    <cellStyle name="Millares 3 6 3 3" xfId="10643"/>
    <cellStyle name="Millares 3 6 3 4" xfId="10644"/>
    <cellStyle name="Millares 3 6 4" xfId="10645"/>
    <cellStyle name="Millares 3 6 4 2" xfId="10646"/>
    <cellStyle name="Millares 3 6 4 3" xfId="10647"/>
    <cellStyle name="Millares 3 6 4 4" xfId="10648"/>
    <cellStyle name="Millares 3 6 5" xfId="16435"/>
    <cellStyle name="Millares 3 7" xfId="2165"/>
    <cellStyle name="Millares 3 7 2" xfId="3968"/>
    <cellStyle name="Millares 3 7 2 2" xfId="16436"/>
    <cellStyle name="Millares 3 7 3" xfId="6182"/>
    <cellStyle name="Millares 3 7 3 2" xfId="10649"/>
    <cellStyle name="Millares 3 7 4" xfId="14209"/>
    <cellStyle name="Millares 3 7 5" xfId="14210"/>
    <cellStyle name="Millares 3 8" xfId="2166"/>
    <cellStyle name="Millares 3 9" xfId="2167"/>
    <cellStyle name="Millares 3 9 2" xfId="5042"/>
    <cellStyle name="Millares 3 9 2 2" xfId="16437"/>
    <cellStyle name="Millares 3 9 3" xfId="16438"/>
    <cellStyle name="Millares 3_DESGLOSE_DE_PORTICOS_METALICOS_UASD_BONAO_ENV" xfId="288"/>
    <cellStyle name="Millares 30" xfId="2168"/>
    <cellStyle name="Millares 30 2" xfId="5043"/>
    <cellStyle name="Millares 30 2 2" xfId="10650"/>
    <cellStyle name="Millares 30 2 3" xfId="10651"/>
    <cellStyle name="Millares 30 2 4" xfId="10652"/>
    <cellStyle name="Millares 31" xfId="2169"/>
    <cellStyle name="Millares 31 2" xfId="5044"/>
    <cellStyle name="Millares 31 2 2" xfId="10653"/>
    <cellStyle name="Millares 31 2 3" xfId="10654"/>
    <cellStyle name="Millares 31 2 4" xfId="10655"/>
    <cellStyle name="Millares 32" xfId="623"/>
    <cellStyle name="Millares 32 2" xfId="10656"/>
    <cellStyle name="Millares 32 3" xfId="10657"/>
    <cellStyle name="Millares 32 4" xfId="10658"/>
    <cellStyle name="Millares 32 5" xfId="10659"/>
    <cellStyle name="Millares 33" xfId="2170"/>
    <cellStyle name="Millares 33 2" xfId="5045"/>
    <cellStyle name="Millares 33 2 2" xfId="10660"/>
    <cellStyle name="Millares 33 2 3" xfId="10661"/>
    <cellStyle name="Millares 33 2 4" xfId="10662"/>
    <cellStyle name="Millares 34" xfId="2171"/>
    <cellStyle name="Millares 34 2" xfId="5046"/>
    <cellStyle name="Millares 34 2 2" xfId="10663"/>
    <cellStyle name="Millares 34 2 3" xfId="10664"/>
    <cellStyle name="Millares 34 2 4" xfId="10665"/>
    <cellStyle name="Millares 35" xfId="2172"/>
    <cellStyle name="Millares 35 2" xfId="5047"/>
    <cellStyle name="Millares 35 2 2" xfId="10666"/>
    <cellStyle name="Millares 35 2 3" xfId="10667"/>
    <cellStyle name="Millares 35 2 4" xfId="10668"/>
    <cellStyle name="Millares 36" xfId="2173"/>
    <cellStyle name="Millares 36 2" xfId="5048"/>
    <cellStyle name="Millares 36 2 2" xfId="10669"/>
    <cellStyle name="Millares 36 2 3" xfId="10670"/>
    <cellStyle name="Millares 36 2 4" xfId="10671"/>
    <cellStyle name="Millares 37" xfId="2174"/>
    <cellStyle name="Millares 37 2" xfId="5049"/>
    <cellStyle name="Millares 37 2 2" xfId="10672"/>
    <cellStyle name="Millares 37 2 3" xfId="10673"/>
    <cellStyle name="Millares 37 2 4" xfId="10674"/>
    <cellStyle name="Millares 38" xfId="2175"/>
    <cellStyle name="Millares 38 2" xfId="5050"/>
    <cellStyle name="Millares 38 2 2" xfId="10675"/>
    <cellStyle name="Millares 38 2 3" xfId="10676"/>
    <cellStyle name="Millares 38 2 4" xfId="10677"/>
    <cellStyle name="Millares 39" xfId="2176"/>
    <cellStyle name="Millares 39 2" xfId="5051"/>
    <cellStyle name="Millares 39 2 2" xfId="10678"/>
    <cellStyle name="Millares 39 2 3" xfId="10679"/>
    <cellStyle name="Millares 39 2 4" xfId="10680"/>
    <cellStyle name="Millares 4" xfId="289"/>
    <cellStyle name="Millares 4 10" xfId="10681"/>
    <cellStyle name="Millares 4 2" xfId="290"/>
    <cellStyle name="Millares 4 2 2" xfId="2177"/>
    <cellStyle name="Millares 4 2 2 2" xfId="3853"/>
    <cellStyle name="Millares 4 2 2 3" xfId="3970"/>
    <cellStyle name="Millares 4 2 2 4" xfId="10682"/>
    <cellStyle name="Millares 4 2 2 4 2" xfId="10683"/>
    <cellStyle name="Millares 4 2 2 4 3" xfId="10684"/>
    <cellStyle name="Millares 4 2 2 4 4" xfId="10685"/>
    <cellStyle name="Millares 4 2 2 5" xfId="10686"/>
    <cellStyle name="Millares 4 2 2 5 2" xfId="10687"/>
    <cellStyle name="Millares 4 2 2 5 3" xfId="10688"/>
    <cellStyle name="Millares 4 2 2 5 4" xfId="10689"/>
    <cellStyle name="Millares 4 2 3" xfId="2178"/>
    <cellStyle name="Millares 4 2 3 2" xfId="3854"/>
    <cellStyle name="Millares 4 2 3 2 2" xfId="10690"/>
    <cellStyle name="Millares 4 2 3 3" xfId="10691"/>
    <cellStyle name="Millares 4 2 3 3 2" xfId="10692"/>
    <cellStyle name="Millares 4 2 3 3 3" xfId="10693"/>
    <cellStyle name="Millares 4 2 3 3 4" xfId="10694"/>
    <cellStyle name="Millares 4 2 3 4" xfId="10695"/>
    <cellStyle name="Millares 4 2 3 4 2" xfId="10696"/>
    <cellStyle name="Millares 4 2 3 4 3" xfId="10697"/>
    <cellStyle name="Millares 4 2 3 4 4" xfId="10698"/>
    <cellStyle name="Millares 4 2 4" xfId="3969"/>
    <cellStyle name="Millares 4 2 5" xfId="10699"/>
    <cellStyle name="Millares 4 2 6" xfId="10700"/>
    <cellStyle name="Millares 4 3" xfId="291"/>
    <cellStyle name="Millares 4 3 2" xfId="2179"/>
    <cellStyle name="Millares 4 3 2 2" xfId="3971"/>
    <cellStyle name="Millares 4 3 2 3" xfId="10701"/>
    <cellStyle name="Millares 4 3 2 3 2" xfId="10702"/>
    <cellStyle name="Millares 4 3 2 3 3" xfId="10703"/>
    <cellStyle name="Millares 4 3 2 3 4" xfId="10704"/>
    <cellStyle name="Millares 4 3 2 4" xfId="10705"/>
    <cellStyle name="Millares 4 3 2 4 2" xfId="10706"/>
    <cellStyle name="Millares 4 3 2 4 3" xfId="10707"/>
    <cellStyle name="Millares 4 3 2 4 4" xfId="10708"/>
    <cellStyle name="Millares 4 3 3" xfId="2180"/>
    <cellStyle name="Millares 4 3 3 2" xfId="5052"/>
    <cellStyle name="Millares 4 3 3 2 2" xfId="10709"/>
    <cellStyle name="Millares 4 3 3 2 3" xfId="10710"/>
    <cellStyle name="Millares 4 3 3 2 4" xfId="10711"/>
    <cellStyle name="Millares 4 3 3 3" xfId="10712"/>
    <cellStyle name="Millares 4 3 3 3 2" xfId="10713"/>
    <cellStyle name="Millares 4 3 3 3 3" xfId="10714"/>
    <cellStyle name="Millares 4 3 3 3 4" xfId="10715"/>
    <cellStyle name="Millares 4 3 3 4" xfId="10716"/>
    <cellStyle name="Millares 4 3 3 4 2" xfId="10717"/>
    <cellStyle name="Millares 4 3 3 4 3" xfId="10718"/>
    <cellStyle name="Millares 4 3 3 4 4" xfId="10719"/>
    <cellStyle name="Millares 4 3 4" xfId="2181"/>
    <cellStyle name="Millares 4 3 4 2" xfId="10720"/>
    <cellStyle name="Millares 4 3 4 2 2" xfId="10721"/>
    <cellStyle name="Millares 4 3 4 2 3" xfId="10722"/>
    <cellStyle name="Millares 4 3 4 2 4" xfId="10723"/>
    <cellStyle name="Millares 4 3 4 3" xfId="10724"/>
    <cellStyle name="Millares 4 3 4 3 2" xfId="10725"/>
    <cellStyle name="Millares 4 3 4 3 3" xfId="10726"/>
    <cellStyle name="Millares 4 3 4 3 4" xfId="10727"/>
    <cellStyle name="Millares 4 3 5" xfId="10728"/>
    <cellStyle name="Millares 4 3 6" xfId="10729"/>
    <cellStyle name="Millares 4 4" xfId="292"/>
    <cellStyle name="Millares 4 4 2" xfId="3855"/>
    <cellStyle name="Millares 4 4 2 2" xfId="10730"/>
    <cellStyle name="Millares 4 4 2 2 2" xfId="16439"/>
    <cellStyle name="Millares 4 4 2 3" xfId="10731"/>
    <cellStyle name="Millares 4 4 3" xfId="3972"/>
    <cellStyle name="Millares 4 4 4" xfId="6216"/>
    <cellStyle name="Millares 4 4 4 2" xfId="14211"/>
    <cellStyle name="Millares 4 4 5" xfId="10732"/>
    <cellStyle name="Millares 4 5" xfId="293"/>
    <cellStyle name="Millares 4 5 2" xfId="3856"/>
    <cellStyle name="Millares 4 5 3" xfId="10733"/>
    <cellStyle name="Millares 4 5 3 2" xfId="10734"/>
    <cellStyle name="Millares 4 5 3 3" xfId="10735"/>
    <cellStyle name="Millares 4 5 3 4" xfId="10736"/>
    <cellStyle name="Millares 4 5 4" xfId="10737"/>
    <cellStyle name="Millares 4 5 4 2" xfId="10738"/>
    <cellStyle name="Millares 4 5 4 3" xfId="10739"/>
    <cellStyle name="Millares 4 5 4 4" xfId="10740"/>
    <cellStyle name="Millares 4 6" xfId="2182"/>
    <cellStyle name="Millares 4 6 2" xfId="3973"/>
    <cellStyle name="Millares 4 7" xfId="3857"/>
    <cellStyle name="Millares 4 8" xfId="10741"/>
    <cellStyle name="Millares 4 8 2" xfId="16440"/>
    <cellStyle name="Millares 4 9" xfId="10742"/>
    <cellStyle name="Millares 4_Presupuesto" xfId="2183"/>
    <cellStyle name="Millares 40" xfId="2184"/>
    <cellStyle name="Millares 40 2" xfId="5053"/>
    <cellStyle name="Millares 40 2 2" xfId="10743"/>
    <cellStyle name="Millares 40 2 3" xfId="10744"/>
    <cellStyle name="Millares 40 2 4" xfId="10745"/>
    <cellStyle name="Millares 41" xfId="2185"/>
    <cellStyle name="Millares 41 2" xfId="2186"/>
    <cellStyle name="Millares 41 2 2" xfId="5054"/>
    <cellStyle name="Millares 41 2 2 2" xfId="10746"/>
    <cellStyle name="Millares 41 2 2 3" xfId="10747"/>
    <cellStyle name="Millares 41 2 2 4" xfId="10748"/>
    <cellStyle name="Millares 41 3" xfId="4141"/>
    <cellStyle name="Millares 41 3 2" xfId="10749"/>
    <cellStyle name="Millares 41 3 3" xfId="10750"/>
    <cellStyle name="Millares 41 3 4" xfId="10751"/>
    <cellStyle name="Millares 41 4" xfId="10752"/>
    <cellStyle name="Millares 41 4 2" xfId="10753"/>
    <cellStyle name="Millares 41 4 3" xfId="10754"/>
    <cellStyle name="Millares 41 4 4" xfId="10755"/>
    <cellStyle name="Millares 41 5" xfId="10756"/>
    <cellStyle name="Millares 41 5 2" xfId="10757"/>
    <cellStyle name="Millares 41 5 3" xfId="10758"/>
    <cellStyle name="Millares 41 5 4" xfId="10759"/>
    <cellStyle name="Millares 42" xfId="2187"/>
    <cellStyle name="Millares 42 2" xfId="5055"/>
    <cellStyle name="Millares 42 2 2" xfId="10760"/>
    <cellStyle name="Millares 42 2 3" xfId="10761"/>
    <cellStyle name="Millares 42 2 4" xfId="10762"/>
    <cellStyle name="Millares 43" xfId="2188"/>
    <cellStyle name="Millares 43 2" xfId="5056"/>
    <cellStyle name="Millares 43 2 2" xfId="10763"/>
    <cellStyle name="Millares 43 2 3" xfId="10764"/>
    <cellStyle name="Millares 43 2 4" xfId="10765"/>
    <cellStyle name="Millares 44" xfId="2189"/>
    <cellStyle name="Millares 44 2" xfId="5057"/>
    <cellStyle name="Millares 44 2 2" xfId="10766"/>
    <cellStyle name="Millares 44 2 3" xfId="10767"/>
    <cellStyle name="Millares 44 2 4" xfId="10768"/>
    <cellStyle name="Millares 45" xfId="2190"/>
    <cellStyle name="Millares 45 2" xfId="5058"/>
    <cellStyle name="Millares 45 2 2" xfId="10769"/>
    <cellStyle name="Millares 45 2 3" xfId="10770"/>
    <cellStyle name="Millares 45 2 4" xfId="10771"/>
    <cellStyle name="Millares 46" xfId="2191"/>
    <cellStyle name="Millares 46 2" xfId="5059"/>
    <cellStyle name="Millares 46 2 2" xfId="10772"/>
    <cellStyle name="Millares 46 2 3" xfId="10773"/>
    <cellStyle name="Millares 46 2 4" xfId="10774"/>
    <cellStyle name="Millares 47" xfId="2192"/>
    <cellStyle name="Millares 47 2" xfId="5060"/>
    <cellStyle name="Millares 47 2 2" xfId="10775"/>
    <cellStyle name="Millares 47 2 3" xfId="10776"/>
    <cellStyle name="Millares 47 2 4" xfId="10777"/>
    <cellStyle name="Millares 48" xfId="2193"/>
    <cellStyle name="Millares 48 2" xfId="5061"/>
    <cellStyle name="Millares 48 2 2" xfId="10778"/>
    <cellStyle name="Millares 48 2 3" xfId="10779"/>
    <cellStyle name="Millares 48 2 4" xfId="10780"/>
    <cellStyle name="Millares 49" xfId="2194"/>
    <cellStyle name="Millares 49 2" xfId="5062"/>
    <cellStyle name="Millares 49 2 2" xfId="10781"/>
    <cellStyle name="Millares 49 2 3" xfId="10782"/>
    <cellStyle name="Millares 49 2 4" xfId="10783"/>
    <cellStyle name="Millares 5" xfId="294"/>
    <cellStyle name="Millares 5 2" xfId="295"/>
    <cellStyle name="Millares 5 2 10" xfId="10784"/>
    <cellStyle name="Millares 5 2 10 2" xfId="10785"/>
    <cellStyle name="Millares 5 2 11" xfId="10786"/>
    <cellStyle name="Millares 5 2 12" xfId="10787"/>
    <cellStyle name="Millares 5 2 12 2" xfId="10788"/>
    <cellStyle name="Millares 5 2 13" xfId="16441"/>
    <cellStyle name="Millares 5 2 2" xfId="296"/>
    <cellStyle name="Millares 5 2 2 2" xfId="2195"/>
    <cellStyle name="Millares 5 2 2 2 2" xfId="5063"/>
    <cellStyle name="Millares 5 2 2 2 2 2" xfId="10789"/>
    <cellStyle name="Millares 5 2 2 2 2 3" xfId="10790"/>
    <cellStyle name="Millares 5 2 2 2 2 4" xfId="10791"/>
    <cellStyle name="Millares 5 2 2 2 3" xfId="16442"/>
    <cellStyle name="Millares 5 2 2 3" xfId="2196"/>
    <cellStyle name="Millares 5 2 2 3 2" xfId="5064"/>
    <cellStyle name="Millares 5 2 2 3 2 2" xfId="10792"/>
    <cellStyle name="Millares 5 2 2 3 2 3" xfId="10793"/>
    <cellStyle name="Millares 5 2 2 3 2 4" xfId="10794"/>
    <cellStyle name="Millares 5 2 2 4" xfId="3976"/>
    <cellStyle name="Millares 5 2 2 4 2" xfId="10795"/>
    <cellStyle name="Millares 5 2 2 4 3" xfId="10796"/>
    <cellStyle name="Millares 5 2 2 4 4" xfId="10797"/>
    <cellStyle name="Millares 5 2 2 5" xfId="10798"/>
    <cellStyle name="Millares 5 2 2 5 2" xfId="10799"/>
    <cellStyle name="Millares 5 2 2 5 3" xfId="10800"/>
    <cellStyle name="Millares 5 2 2 5 4" xfId="10801"/>
    <cellStyle name="Millares 5 2 2 6" xfId="10802"/>
    <cellStyle name="Millares 5 2 2 6 2" xfId="10803"/>
    <cellStyle name="Millares 5 2 2 6 3" xfId="10804"/>
    <cellStyle name="Millares 5 2 2 6 4" xfId="10805"/>
    <cellStyle name="Millares 5 2 3" xfId="633"/>
    <cellStyle name="Millares 5 2 3 2" xfId="3858"/>
    <cellStyle name="Millares 5 2 3 2 2" xfId="10806"/>
    <cellStyle name="Millares 5 2 3 2 2 2" xfId="16443"/>
    <cellStyle name="Millares 5 2 3 3" xfId="4142"/>
    <cellStyle name="Millares 5 2 3 3 2" xfId="10807"/>
    <cellStyle name="Millares 5 2 3 3 3" xfId="10808"/>
    <cellStyle name="Millares 5 2 3 3 4" xfId="10809"/>
    <cellStyle name="Millares 5 2 3 4" xfId="10810"/>
    <cellStyle name="Millares 5 2 3 4 2" xfId="10811"/>
    <cellStyle name="Millares 5 2 3 4 3" xfId="10812"/>
    <cellStyle name="Millares 5 2 3 4 4" xfId="10813"/>
    <cellStyle name="Millares 5 2 3 4 5" xfId="16444"/>
    <cellStyle name="Millares 5 2 3 5" xfId="10814"/>
    <cellStyle name="Millares 5 2 3 5 2" xfId="10815"/>
    <cellStyle name="Millares 5 2 3 5 3" xfId="10816"/>
    <cellStyle name="Millares 5 2 3 5 4" xfId="10817"/>
    <cellStyle name="Millares 5 2 3 6" xfId="16445"/>
    <cellStyle name="Millares 5 2 4" xfId="629"/>
    <cellStyle name="Millares 5 2 4 2" xfId="3859"/>
    <cellStyle name="Millares 5 2 4 2 2" xfId="10818"/>
    <cellStyle name="Millares 5 2 4 3" xfId="3860"/>
    <cellStyle name="Millares 5 2 4 3 2" xfId="10819"/>
    <cellStyle name="Millares 5 2 4 3 2 2" xfId="16446"/>
    <cellStyle name="Millares 5 2 4 4" xfId="3861"/>
    <cellStyle name="Millares 5 2 4 4 2" xfId="10820"/>
    <cellStyle name="Millares 5 2 4 5" xfId="4202"/>
    <cellStyle name="Millares 5 2 5" xfId="2197"/>
    <cellStyle name="Millares 5 2 5 2" xfId="5065"/>
    <cellStyle name="Millares 5 2 5 2 2" xfId="10821"/>
    <cellStyle name="Millares 5 2 5 2 3" xfId="10822"/>
    <cellStyle name="Millares 5 2 5 2 4" xfId="10823"/>
    <cellStyle name="Millares 5 2 5 3" xfId="10824"/>
    <cellStyle name="Millares 5 2 5 4" xfId="10825"/>
    <cellStyle name="Millares 5 2 6" xfId="3975"/>
    <cellStyle name="Millares 5 2 6 2" xfId="16447"/>
    <cellStyle name="Millares 5 2 7" xfId="6183"/>
    <cellStyle name="Millares 5 2 8" xfId="6217"/>
    <cellStyle name="Millares 5 2 8 2" xfId="10826"/>
    <cellStyle name="Millares 5 2 8 2 2" xfId="16448"/>
    <cellStyle name="Millares 5 2 8 3" xfId="10827"/>
    <cellStyle name="Millares 5 2 8 4" xfId="10828"/>
    <cellStyle name="Millares 5 2 8 5" xfId="16449"/>
    <cellStyle name="Millares 5 2 9" xfId="10829"/>
    <cellStyle name="Millares 5 2 9 2" xfId="10830"/>
    <cellStyle name="Millares 5 2 9 3" xfId="10831"/>
    <cellStyle name="Millares 5 2 9 4" xfId="10832"/>
    <cellStyle name="Millares 5 3" xfId="297"/>
    <cellStyle name="Millares 5 3 2" xfId="2198"/>
    <cellStyle name="Millares 5 3 2 2" xfId="5067"/>
    <cellStyle name="Millares 5 3 2 2 2" xfId="10833"/>
    <cellStyle name="Millares 5 3 2 2 3" xfId="10834"/>
    <cellStyle name="Millares 5 3 2 2 4" xfId="10835"/>
    <cellStyle name="Millares 5 3 2 3" xfId="16450"/>
    <cellStyle name="Millares 5 3 3" xfId="2199"/>
    <cellStyle name="Millares 5 3 4" xfId="5066"/>
    <cellStyle name="Millares 5 3 4 2" xfId="10836"/>
    <cellStyle name="Millares 5 3 4 3" xfId="10837"/>
    <cellStyle name="Millares 5 3 4 4" xfId="10838"/>
    <cellStyle name="Millares 5 3 5" xfId="6218"/>
    <cellStyle name="Millares 5 3 5 2" xfId="16451"/>
    <cellStyle name="Millares 5 3 6" xfId="10839"/>
    <cellStyle name="Millares 5 3 7" xfId="10840"/>
    <cellStyle name="Millares 5 3 8" xfId="16452"/>
    <cellStyle name="Millares 5 4" xfId="2200"/>
    <cellStyle name="Millares 5 4 2" xfId="2201"/>
    <cellStyle name="Millares 5 4 2 2" xfId="5069"/>
    <cellStyle name="Millares 5 4 2 2 2" xfId="10841"/>
    <cellStyle name="Millares 5 4 2 2 3" xfId="10842"/>
    <cellStyle name="Millares 5 4 2 2 4" xfId="10843"/>
    <cellStyle name="Millares 5 4 2 3" xfId="16453"/>
    <cellStyle name="Millares 5 4 3" xfId="2202"/>
    <cellStyle name="Millares 5 4 3 2" xfId="5070"/>
    <cellStyle name="Millares 5 4 3 2 2" xfId="10844"/>
    <cellStyle name="Millares 5 4 3 2 3" xfId="10845"/>
    <cellStyle name="Millares 5 4 3 2 4" xfId="10846"/>
    <cellStyle name="Millares 5 4 4" xfId="5068"/>
    <cellStyle name="Millares 5 4 4 2" xfId="10847"/>
    <cellStyle name="Millares 5 4 4 3" xfId="10848"/>
    <cellStyle name="Millares 5 4 4 4" xfId="10849"/>
    <cellStyle name="Millares 5 4 5" xfId="10850"/>
    <cellStyle name="Millares 5 4 5 2" xfId="10851"/>
    <cellStyle name="Millares 5 4 5 3" xfId="10852"/>
    <cellStyle name="Millares 5 4 5 4" xfId="10853"/>
    <cellStyle name="Millares 5 4 5 5" xfId="16454"/>
    <cellStyle name="Millares 5 4 6" xfId="10854"/>
    <cellStyle name="Millares 5 4 6 2" xfId="10855"/>
    <cellStyle name="Millares 5 4 6 3" xfId="10856"/>
    <cellStyle name="Millares 5 4 6 4" xfId="10857"/>
    <cellStyle name="Millares 5 5" xfId="2203"/>
    <cellStyle name="Millares 5 5 2" xfId="3862"/>
    <cellStyle name="Millares 5 5 2 2" xfId="10858"/>
    <cellStyle name="Millares 5 5 3" xfId="5071"/>
    <cellStyle name="Millares 5 5 3 2" xfId="10859"/>
    <cellStyle name="Millares 5 5 3 3" xfId="10860"/>
    <cellStyle name="Millares 5 5 3 4" xfId="10861"/>
    <cellStyle name="Millares 5 5 4" xfId="10862"/>
    <cellStyle name="Millares 5 5 4 2" xfId="10863"/>
    <cellStyle name="Millares 5 5 4 3" xfId="10864"/>
    <cellStyle name="Millares 5 5 4 4" xfId="10865"/>
    <cellStyle name="Millares 5 5 4 5" xfId="16455"/>
    <cellStyle name="Millares 5 5 5" xfId="10866"/>
    <cellStyle name="Millares 5 5 5 2" xfId="10867"/>
    <cellStyle name="Millares 5 5 5 3" xfId="10868"/>
    <cellStyle name="Millares 5 5 5 4" xfId="10869"/>
    <cellStyle name="Millares 5 6" xfId="2204"/>
    <cellStyle name="Millares 5 6 2" xfId="3863"/>
    <cellStyle name="Millares 5 6 2 2" xfId="10870"/>
    <cellStyle name="Millares 5 6 2 2 2" xfId="16456"/>
    <cellStyle name="Millares 5 7" xfId="3974"/>
    <cellStyle name="Millares 5 7 2" xfId="10871"/>
    <cellStyle name="Millares 5 7 3" xfId="10872"/>
    <cellStyle name="Millares 5 7 4" xfId="10873"/>
    <cellStyle name="Millares 5 8" xfId="10874"/>
    <cellStyle name="Millares 5 8 2" xfId="10875"/>
    <cellStyle name="Millares 5 8 3" xfId="10876"/>
    <cellStyle name="Millares 5 8 4" xfId="10877"/>
    <cellStyle name="Millares 5 8 5" xfId="16457"/>
    <cellStyle name="Millares 5 9" xfId="10878"/>
    <cellStyle name="Millares 5 9 2" xfId="10879"/>
    <cellStyle name="Millares 5 9 3" xfId="10880"/>
    <cellStyle name="Millares 5 9 4" xfId="10881"/>
    <cellStyle name="Millares 50" xfId="2205"/>
    <cellStyle name="Millares 50 2" xfId="5072"/>
    <cellStyle name="Millares 50 2 2" xfId="10882"/>
    <cellStyle name="Millares 50 2 3" xfId="10883"/>
    <cellStyle name="Millares 50 2 4" xfId="10884"/>
    <cellStyle name="Millares 51" xfId="2206"/>
    <cellStyle name="Millares 51 2" xfId="5073"/>
    <cellStyle name="Millares 51 2 2" xfId="10885"/>
    <cellStyle name="Millares 51 2 3" xfId="10886"/>
    <cellStyle name="Millares 51 2 4" xfId="10887"/>
    <cellStyle name="Millares 52" xfId="2207"/>
    <cellStyle name="Millares 52 2" xfId="5074"/>
    <cellStyle name="Millares 52 2 2" xfId="10888"/>
    <cellStyle name="Millares 52 2 3" xfId="10889"/>
    <cellStyle name="Millares 52 2 4" xfId="10890"/>
    <cellStyle name="Millares 53" xfId="2208"/>
    <cellStyle name="Millares 53 2" xfId="5075"/>
    <cellStyle name="Millares 53 2 2" xfId="10891"/>
    <cellStyle name="Millares 53 2 3" xfId="10892"/>
    <cellStyle name="Millares 53 2 4" xfId="10893"/>
    <cellStyle name="Millares 54" xfId="2209"/>
    <cellStyle name="Millares 54 2" xfId="5076"/>
    <cellStyle name="Millares 54 2 2" xfId="10894"/>
    <cellStyle name="Millares 54 2 3" xfId="10895"/>
    <cellStyle name="Millares 54 2 4" xfId="10896"/>
    <cellStyle name="Millares 55" xfId="2210"/>
    <cellStyle name="Millares 55 2" xfId="5077"/>
    <cellStyle name="Millares 55 2 2" xfId="10897"/>
    <cellStyle name="Millares 55 2 3" xfId="10898"/>
    <cellStyle name="Millares 55 2 4" xfId="10899"/>
    <cellStyle name="Millares 56" xfId="2211"/>
    <cellStyle name="Millares 56 2" xfId="5078"/>
    <cellStyle name="Millares 56 2 2" xfId="10900"/>
    <cellStyle name="Millares 56 2 3" xfId="10901"/>
    <cellStyle name="Millares 56 2 4" xfId="10902"/>
    <cellStyle name="Millares 57" xfId="3831"/>
    <cellStyle name="Millares 57 2" xfId="10903"/>
    <cellStyle name="Millares 57 2 2" xfId="16458"/>
    <cellStyle name="Millares 57 3" xfId="14212"/>
    <cellStyle name="Millares 57 3 2" xfId="14213"/>
    <cellStyle name="Millares 58" xfId="6195"/>
    <cellStyle name="Millares 58 2" xfId="16459"/>
    <cellStyle name="Millares 58 3" xfId="16460"/>
    <cellStyle name="Millares 59" xfId="6239"/>
    <cellStyle name="Millares 59 2" xfId="16461"/>
    <cellStyle name="Millares 6" xfId="298"/>
    <cellStyle name="Millares 6 2" xfId="299"/>
    <cellStyle name="Millares 6 2 2" xfId="557"/>
    <cellStyle name="Millares 6 2 2 2" xfId="3864"/>
    <cellStyle name="Millares 6 2 2 2 2" xfId="10904"/>
    <cellStyle name="Millares 6 2 2 2 2 2" xfId="10905"/>
    <cellStyle name="Millares 6 2 2 2 2 3" xfId="10906"/>
    <cellStyle name="Millares 6 2 2 2 2 4" xfId="10907"/>
    <cellStyle name="Millares 6 2 2 2 2 5" xfId="16462"/>
    <cellStyle name="Millares 6 2 2 2 3" xfId="10908"/>
    <cellStyle name="Millares 6 2 2 2 3 2" xfId="10909"/>
    <cellStyle name="Millares 6 2 2 2 3 3" xfId="10910"/>
    <cellStyle name="Millares 6 2 2 2 3 4" xfId="10911"/>
    <cellStyle name="Millares 6 2 2 3" xfId="3977"/>
    <cellStyle name="Millares 6 2 2 4" xfId="14214"/>
    <cellStyle name="Millares 6 2 3" xfId="2212"/>
    <cellStyle name="Millares 6 2 3 2" xfId="4195"/>
    <cellStyle name="Millares 6 2 3 3" xfId="14215"/>
    <cellStyle name="Millares 6 2 3 4" xfId="14216"/>
    <cellStyle name="Millares 6 2 4" xfId="2213"/>
    <cellStyle name="Millares 6 2 4 2" xfId="5079"/>
    <cellStyle name="Millares 6 2 4 2 2" xfId="10912"/>
    <cellStyle name="Millares 6 2 4 2 3" xfId="10913"/>
    <cellStyle name="Millares 6 2 4 2 4" xfId="10914"/>
    <cellStyle name="Millares 6 2 4 3" xfId="10915"/>
    <cellStyle name="Millares 6 2 4 4" xfId="10916"/>
    <cellStyle name="Millares 6 2 4 5" xfId="10917"/>
    <cellStyle name="Millares 6 2 5" xfId="10918"/>
    <cellStyle name="Millares 6 2 6" xfId="10919"/>
    <cellStyle name="Millares 6 3" xfId="2214"/>
    <cellStyle name="Millares 6 3 2" xfId="2215"/>
    <cellStyle name="Millares 6 3 3" xfId="2216"/>
    <cellStyle name="Millares 6 3 3 2" xfId="5080"/>
    <cellStyle name="Millares 6 3 3 2 2" xfId="10920"/>
    <cellStyle name="Millares 6 3 3 2 3" xfId="10921"/>
    <cellStyle name="Millares 6 3 3 2 4" xfId="10922"/>
    <cellStyle name="Millares 6 3 4" xfId="3978"/>
    <cellStyle name="Millares 6 3 5" xfId="14217"/>
    <cellStyle name="Millares 6 3 6" xfId="14218"/>
    <cellStyle name="Millares 6 4" xfId="2217"/>
    <cellStyle name="Millares 6 4 2" xfId="3865"/>
    <cellStyle name="Millares 6 4 2 2" xfId="10923"/>
    <cellStyle name="Millares 6 5" xfId="2218"/>
    <cellStyle name="Millares 6 5 2" xfId="3866"/>
    <cellStyle name="Millares 6 6" xfId="3867"/>
    <cellStyle name="Millares 6 7" xfId="10924"/>
    <cellStyle name="Millares 6 8" xfId="10925"/>
    <cellStyle name="Millares 6 9" xfId="16463"/>
    <cellStyle name="Millares 6_Analisis al Cliente-Warehouse -Emergencie julio 28-2011 (Recuperado)" xfId="3868"/>
    <cellStyle name="Millares 60" xfId="6243"/>
    <cellStyle name="Millares 60 2" xfId="14219"/>
    <cellStyle name="Millares 60 2 2" xfId="14220"/>
    <cellStyle name="Millares 61" xfId="14121"/>
    <cellStyle name="Millares 61 2" xfId="16464"/>
    <cellStyle name="Millares 62" xfId="14125"/>
    <cellStyle name="Millares 63" xfId="14143"/>
    <cellStyle name="Millares 64" xfId="16465"/>
    <cellStyle name="Millares 65" xfId="16466"/>
    <cellStyle name="Millares 66" xfId="16467"/>
    <cellStyle name="Millares 67" xfId="16468"/>
    <cellStyle name="Millares 68" xfId="16469"/>
    <cellStyle name="Millares 69" xfId="16470"/>
    <cellStyle name="Millares 7" xfId="300"/>
    <cellStyle name="Millares 7 2" xfId="301"/>
    <cellStyle name="Millares 7 2 10" xfId="16471"/>
    <cellStyle name="Millares 7 2 15" xfId="10926"/>
    <cellStyle name="Millares 7 2 2" xfId="302"/>
    <cellStyle name="Millares 7 2 2 2" xfId="3869"/>
    <cellStyle name="Millares 7 2 2 2 2" xfId="10927"/>
    <cellStyle name="Millares 7 2 2 2 2 2" xfId="16472"/>
    <cellStyle name="Millares 7 2 2 2 3" xfId="10928"/>
    <cellStyle name="Millares 7 2 2 2 4" xfId="16473"/>
    <cellStyle name="Millares 7 2 2 3" xfId="3979"/>
    <cellStyle name="Millares 7 2 2 4" xfId="6219"/>
    <cellStyle name="Millares 7 2 2 4 2" xfId="16474"/>
    <cellStyle name="Millares 7 2 2 5" xfId="10929"/>
    <cellStyle name="Millares 7 2 2 6" xfId="10930"/>
    <cellStyle name="Millares 7 2 3" xfId="513"/>
    <cellStyle name="Millares 7 2 3 2" xfId="2219"/>
    <cellStyle name="Millares 7 2 3 2 2" xfId="4143"/>
    <cellStyle name="Millares 7 2 3 2 3" xfId="10931"/>
    <cellStyle name="Millares 7 2 3 2 3 2" xfId="16475"/>
    <cellStyle name="Millares 7 2 3 2 4" xfId="10932"/>
    <cellStyle name="Millares 7 2 3 2 4 2" xfId="16476"/>
    <cellStyle name="Millares 7 2 3 3" xfId="2220"/>
    <cellStyle name="Millares 7 2 3 3 2" xfId="10933"/>
    <cellStyle name="Millares 7 2 3 3 2 2" xfId="10934"/>
    <cellStyle name="Millares 7 2 3 3 2 3" xfId="10935"/>
    <cellStyle name="Millares 7 2 3 3 2 4" xfId="10936"/>
    <cellStyle name="Millares 7 2 3 3 2 5" xfId="16477"/>
    <cellStyle name="Millares 7 2 3 3 3" xfId="10937"/>
    <cellStyle name="Millares 7 2 3 3 3 2" xfId="10938"/>
    <cellStyle name="Millares 7 2 3 3 3 3" xfId="10939"/>
    <cellStyle name="Millares 7 2 3 3 3 4" xfId="10940"/>
    <cellStyle name="Millares 7 2 3 4" xfId="2221"/>
    <cellStyle name="Millares 7 2 3 4 2" xfId="5081"/>
    <cellStyle name="Millares 7 2 3 4 2 2" xfId="10941"/>
    <cellStyle name="Millares 7 2 3 4 2 3" xfId="10942"/>
    <cellStyle name="Millares 7 2 3 4 2 4" xfId="10943"/>
    <cellStyle name="Millares 7 2 3 5" xfId="3980"/>
    <cellStyle name="Millares 7 2 3 6" xfId="10944"/>
    <cellStyle name="Millares 7 2 3 6 2" xfId="10945"/>
    <cellStyle name="Millares 7 2 3 6 3" xfId="10946"/>
    <cellStyle name="Millares 7 2 3 6 4" xfId="10947"/>
    <cellStyle name="Millares 7 2 3 7" xfId="10948"/>
    <cellStyle name="Millares 7 2 3 7 2" xfId="10949"/>
    <cellStyle name="Millares 7 2 3 7 3" xfId="10950"/>
    <cellStyle name="Millares 7 2 3 7 4" xfId="10951"/>
    <cellStyle name="Millares 7 2 3 8" xfId="16478"/>
    <cellStyle name="Millares 7 2 4" xfId="602"/>
    <cellStyle name="Millares 7 2 4 2" xfId="3870"/>
    <cellStyle name="Millares 7 2 4 3" xfId="16479"/>
    <cellStyle name="Millares 7 2 5" xfId="2222"/>
    <cellStyle name="Millares 7 2 5 2" xfId="16480"/>
    <cellStyle name="Millares 7 2 6" xfId="2223"/>
    <cellStyle name="Millares 7 2 6 2" xfId="3981"/>
    <cellStyle name="Millares 7 2 7" xfId="2224"/>
    <cellStyle name="Millares 7 2 7 2" xfId="2225"/>
    <cellStyle name="Millares 7 2 7 3" xfId="2226"/>
    <cellStyle name="Millares 7 2 8" xfId="10952"/>
    <cellStyle name="Millares 7 2 9" xfId="10953"/>
    <cellStyle name="Millares 7 2 9 2" xfId="10954"/>
    <cellStyle name="Millares 7 2 9 3" xfId="10955"/>
    <cellStyle name="Millares 7 2 9 4" xfId="10956"/>
    <cellStyle name="Millares 7 3" xfId="303"/>
    <cellStyle name="Millares 7 3 2" xfId="2227"/>
    <cellStyle name="Millares 7 3 2 2" xfId="5082"/>
    <cellStyle name="Millares 7 3 2 2 2" xfId="10957"/>
    <cellStyle name="Millares 7 3 2 2 3" xfId="10958"/>
    <cellStyle name="Millares 7 3 2 2 4" xfId="10959"/>
    <cellStyle name="Millares 7 3 2 3" xfId="10960"/>
    <cellStyle name="Millares 7 3 2 4" xfId="10961"/>
    <cellStyle name="Millares 7 3 2 5" xfId="10962"/>
    <cellStyle name="Millares 7 3 3" xfId="2228"/>
    <cellStyle name="Millares 7 3 3 2" xfId="5083"/>
    <cellStyle name="Millares 7 3 3 2 2" xfId="10963"/>
    <cellStyle name="Millares 7 3 3 2 3" xfId="10964"/>
    <cellStyle name="Millares 7 3 3 2 4" xfId="10965"/>
    <cellStyle name="Millares 7 3 4" xfId="10966"/>
    <cellStyle name="Millares 7 3 4 2" xfId="10967"/>
    <cellStyle name="Millares 7 3 4 3" xfId="10968"/>
    <cellStyle name="Millares 7 3 4 4" xfId="10969"/>
    <cellStyle name="Millares 7 3 4 5" xfId="16481"/>
    <cellStyle name="Millares 7 3 5" xfId="10970"/>
    <cellStyle name="Millares 7 3 5 2" xfId="10971"/>
    <cellStyle name="Millares 7 3 5 3" xfId="10972"/>
    <cellStyle name="Millares 7 3 5 4" xfId="10973"/>
    <cellStyle name="Millares 7 3 5 5" xfId="16482"/>
    <cellStyle name="Millares 7 4" xfId="636"/>
    <cellStyle name="Millares 7 4 2" xfId="3871"/>
    <cellStyle name="Millares 7 4 2 2" xfId="10974"/>
    <cellStyle name="Millares 7 4 2 2 2" xfId="16483"/>
    <cellStyle name="Millares 7 4 3" xfId="3982"/>
    <cellStyle name="Millares 7 4 4" xfId="10975"/>
    <cellStyle name="Millares 7 4 4 2" xfId="10976"/>
    <cellStyle name="Millares 7 4 4 3" xfId="10977"/>
    <cellStyle name="Millares 7 4 4 4" xfId="10978"/>
    <cellStyle name="Millares 7 4 4 5" xfId="16484"/>
    <cellStyle name="Millares 7 4 5" xfId="10979"/>
    <cellStyle name="Millares 7 4 5 2" xfId="10980"/>
    <cellStyle name="Millares 7 4 5 3" xfId="10981"/>
    <cellStyle name="Millares 7 4 5 4" xfId="10982"/>
    <cellStyle name="Millares 7 4 6" xfId="10983"/>
    <cellStyle name="Millares 7 4 6 2" xfId="10984"/>
    <cellStyle name="Millares 7 4 7" xfId="16485"/>
    <cellStyle name="Millares 7 5" xfId="3872"/>
    <cellStyle name="Millares 7 6" xfId="3873"/>
    <cellStyle name="Millares 7 6 2" xfId="4203"/>
    <cellStyle name="Millares 7 7" xfId="3874"/>
    <cellStyle name="Millares 7 8" xfId="10985"/>
    <cellStyle name="Millares 7 9" xfId="10986"/>
    <cellStyle name="Millares 70" xfId="16486"/>
    <cellStyle name="Millares 71" xfId="16487"/>
    <cellStyle name="Millares 72" xfId="16488"/>
    <cellStyle name="Millares 73" xfId="16489"/>
    <cellStyle name="Millares 74" xfId="16490"/>
    <cellStyle name="Millares 75" xfId="16491"/>
    <cellStyle name="Millares 76" xfId="16492"/>
    <cellStyle name="Millares 77" xfId="16493"/>
    <cellStyle name="Millares 78" xfId="16494"/>
    <cellStyle name="Millares 79" xfId="16495"/>
    <cellStyle name="Millares 8" xfId="304"/>
    <cellStyle name="Millares 8 2" xfId="305"/>
    <cellStyle name="Millares 8 2 2" xfId="306"/>
    <cellStyle name="Millares 8 2 2 2" xfId="3875"/>
    <cellStyle name="Millares 8 2 2 2 2" xfId="10987"/>
    <cellStyle name="Millares 8 2 2 2 2 2" xfId="10988"/>
    <cellStyle name="Millares 8 2 2 2 2 3" xfId="10989"/>
    <cellStyle name="Millares 8 2 2 2 2 4" xfId="10990"/>
    <cellStyle name="Millares 8 2 2 2 2 5" xfId="16496"/>
    <cellStyle name="Millares 8 2 2 2 3" xfId="10991"/>
    <cellStyle name="Millares 8 2 2 2 3 2" xfId="10992"/>
    <cellStyle name="Millares 8 2 2 2 3 3" xfId="10993"/>
    <cellStyle name="Millares 8 2 2 2 3 4" xfId="10994"/>
    <cellStyle name="Millares 8 2 2 3" xfId="3984"/>
    <cellStyle name="Millares 8 2 2 3 2" xfId="10995"/>
    <cellStyle name="Millares 8 2 2 3 3" xfId="10996"/>
    <cellStyle name="Millares 8 2 2 3 4" xfId="10997"/>
    <cellStyle name="Millares 8 2 2 4" xfId="10998"/>
    <cellStyle name="Millares 8 2 2 4 2" xfId="10999"/>
    <cellStyle name="Millares 8 2 2 4 3" xfId="11000"/>
    <cellStyle name="Millares 8 2 2 4 4" xfId="11001"/>
    <cellStyle name="Millares 8 2 2 5" xfId="11002"/>
    <cellStyle name="Millares 8 2 2 5 2" xfId="11003"/>
    <cellStyle name="Millares 8 2 2 5 3" xfId="11004"/>
    <cellStyle name="Millares 8 2 2 5 4" xfId="11005"/>
    <cellStyle name="Millares 8 2 3" xfId="3983"/>
    <cellStyle name="Millares 8 2 3 2" xfId="11006"/>
    <cellStyle name="Millares 8 2 3 2 2" xfId="11007"/>
    <cellStyle name="Millares 8 2 3 2 3" xfId="11008"/>
    <cellStyle name="Millares 8 2 3 2 4" xfId="11009"/>
    <cellStyle name="Millares 8 2 3 3" xfId="11010"/>
    <cellStyle name="Millares 8 2 3 3 2" xfId="11011"/>
    <cellStyle name="Millares 8 2 3 3 3" xfId="11012"/>
    <cellStyle name="Millares 8 2 3 3 4" xfId="11013"/>
    <cellStyle name="Millares 8 2 3 4" xfId="11014"/>
    <cellStyle name="Millares 8 2 3 5" xfId="11015"/>
    <cellStyle name="Millares 8 2 3 6" xfId="11016"/>
    <cellStyle name="Millares 8 2 4" xfId="6221"/>
    <cellStyle name="Millares 8 2 4 2" xfId="11017"/>
    <cellStyle name="Millares 8 2 4 3" xfId="11018"/>
    <cellStyle name="Millares 8 2 4 4" xfId="11019"/>
    <cellStyle name="Millares 8 2 4 5" xfId="16497"/>
    <cellStyle name="Millares 8 2 5" xfId="11020"/>
    <cellStyle name="Millares 8 2 5 2" xfId="11021"/>
    <cellStyle name="Millares 8 2 5 3" xfId="11022"/>
    <cellStyle name="Millares 8 2 5 4" xfId="11023"/>
    <cellStyle name="Millares 8 3" xfId="558"/>
    <cellStyle name="Millares 8 3 2" xfId="5084"/>
    <cellStyle name="Millares 8 3 2 2" xfId="11024"/>
    <cellStyle name="Millares 8 3 2 2 2" xfId="11025"/>
    <cellStyle name="Millares 8 3 2 2 3" xfId="11026"/>
    <cellStyle name="Millares 8 3 2 2 4" xfId="11027"/>
    <cellStyle name="Millares 8 3 2 2 5" xfId="16498"/>
    <cellStyle name="Millares 8 3 2 3" xfId="11028"/>
    <cellStyle name="Millares 8 3 2 3 2" xfId="11029"/>
    <cellStyle name="Millares 8 3 2 3 3" xfId="11030"/>
    <cellStyle name="Millares 8 3 2 3 4" xfId="11031"/>
    <cellStyle name="Millares 8 3 3" xfId="11032"/>
    <cellStyle name="Millares 8 3 3 2" xfId="11033"/>
    <cellStyle name="Millares 8 3 3 3" xfId="11034"/>
    <cellStyle name="Millares 8 3 3 4" xfId="11035"/>
    <cellStyle name="Millares 8 3 4" xfId="11036"/>
    <cellStyle name="Millares 8 3 4 2" xfId="11037"/>
    <cellStyle name="Millares 8 3 4 3" xfId="11038"/>
    <cellStyle name="Millares 8 3 4 4" xfId="11039"/>
    <cellStyle name="Millares 8 4" xfId="2229"/>
    <cellStyle name="Millares 8 4 2" xfId="5085"/>
    <cellStyle name="Millares 8 4 2 2" xfId="11040"/>
    <cellStyle name="Millares 8 4 2 3" xfId="11041"/>
    <cellStyle name="Millares 8 4 2 4" xfId="11042"/>
    <cellStyle name="Millares 8 4 3" xfId="11043"/>
    <cellStyle name="Millares 8 4 3 2" xfId="11044"/>
    <cellStyle name="Millares 8 4 3 3" xfId="11045"/>
    <cellStyle name="Millares 8 4 3 4" xfId="11046"/>
    <cellStyle name="Millares 8 4 4" xfId="11047"/>
    <cellStyle name="Millares 8 4 4 2" xfId="11048"/>
    <cellStyle name="Millares 8 4 4 3" xfId="11049"/>
    <cellStyle name="Millares 8 4 4 4" xfId="11050"/>
    <cellStyle name="Millares 8 5" xfId="3876"/>
    <cellStyle name="Millares 8 5 2" xfId="16499"/>
    <cellStyle name="Millares 8 6" xfId="3877"/>
    <cellStyle name="Millares 8 6 2" xfId="3878"/>
    <cellStyle name="Millares 8 7" xfId="6220"/>
    <cellStyle name="Millares 8 7 2" xfId="11051"/>
    <cellStyle name="Millares 8 7 3" xfId="11052"/>
    <cellStyle name="Millares 8 7 4" xfId="11053"/>
    <cellStyle name="Millares 8 7 5" xfId="16500"/>
    <cellStyle name="Millares 8 8" xfId="11054"/>
    <cellStyle name="Millares 8 8 2" xfId="11055"/>
    <cellStyle name="Millares 8 8 3" xfId="11056"/>
    <cellStyle name="Millares 8 8 4" xfId="11057"/>
    <cellStyle name="Millares 80" xfId="16501"/>
    <cellStyle name="Millares 81" xfId="16502"/>
    <cellStyle name="Millares 82" xfId="16503"/>
    <cellStyle name="Millares 83" xfId="16504"/>
    <cellStyle name="Millares 84" xfId="16505"/>
    <cellStyle name="Millares 85" xfId="16506"/>
    <cellStyle name="Millares 86" xfId="16507"/>
    <cellStyle name="Millares 87" xfId="16508"/>
    <cellStyle name="Millares 88" xfId="16509"/>
    <cellStyle name="Millares 89" xfId="16510"/>
    <cellStyle name="Millares 9" xfId="307"/>
    <cellStyle name="Millares 9 2" xfId="559"/>
    <cellStyle name="Millares 9 2 2" xfId="2230"/>
    <cellStyle name="Millares 9 2 2 2" xfId="5086"/>
    <cellStyle name="Millares 9 2 2 2 2" xfId="11058"/>
    <cellStyle name="Millares 9 2 2 2 3" xfId="11059"/>
    <cellStyle name="Millares 9 2 2 2 4" xfId="11060"/>
    <cellStyle name="Millares 9 2 2 3" xfId="11061"/>
    <cellStyle name="Millares 9 2 2 3 2" xfId="11062"/>
    <cellStyle name="Millares 9 2 2 3 3" xfId="11063"/>
    <cellStyle name="Millares 9 2 2 3 4" xfId="11064"/>
    <cellStyle name="Millares 9 2 2 3 5" xfId="16511"/>
    <cellStyle name="Millares 9 2 2 4" xfId="11065"/>
    <cellStyle name="Millares 9 2 2 4 2" xfId="11066"/>
    <cellStyle name="Millares 9 2 2 4 3" xfId="11067"/>
    <cellStyle name="Millares 9 2 2 4 4" xfId="11068"/>
    <cellStyle name="Millares 9 2 3" xfId="2231"/>
    <cellStyle name="Millares 9 2 4" xfId="14221"/>
    <cellStyle name="Millares 9 3" xfId="2232"/>
    <cellStyle name="Millares 9 3 2" xfId="5087"/>
    <cellStyle name="Millares 9 3 2 2" xfId="11069"/>
    <cellStyle name="Millares 9 3 2 3" xfId="11070"/>
    <cellStyle name="Millares 9 3 2 4" xfId="11071"/>
    <cellStyle name="Millares 9 3 3" xfId="11072"/>
    <cellStyle name="Millares 9 3 3 2" xfId="11073"/>
    <cellStyle name="Millares 9 3 3 3" xfId="11074"/>
    <cellStyle name="Millares 9 3 3 4" xfId="11075"/>
    <cellStyle name="Millares 9 3 3 5" xfId="16512"/>
    <cellStyle name="Millares 9 3 4" xfId="11076"/>
    <cellStyle name="Millares 9 3 4 2" xfId="11077"/>
    <cellStyle name="Millares 9 3 4 3" xfId="11078"/>
    <cellStyle name="Millares 9 3 4 4" xfId="11079"/>
    <cellStyle name="Millares 9 4" xfId="619"/>
    <cellStyle name="Millares 9 4 2" xfId="627"/>
    <cellStyle name="Millares 9 4 2 2" xfId="11080"/>
    <cellStyle name="Millares 9 4 3" xfId="5088"/>
    <cellStyle name="Millares 9 4 3 2" xfId="11081"/>
    <cellStyle name="Millares 9 4 3 3" xfId="11082"/>
    <cellStyle name="Millares 9 4 3 4" xfId="11083"/>
    <cellStyle name="Millares 9 4 3 5" xfId="16513"/>
    <cellStyle name="Millares 9 4 4" xfId="6193"/>
    <cellStyle name="Millares 9 4 4 2" xfId="14222"/>
    <cellStyle name="Millares 9 4 4 3" xfId="16514"/>
    <cellStyle name="Millares 9 4 5" xfId="11084"/>
    <cellStyle name="Millares 9 4 6" xfId="11085"/>
    <cellStyle name="Millares 9 4 7" xfId="16515"/>
    <cellStyle name="Millares 9 5" xfId="11086"/>
    <cellStyle name="Millares 9 5 2" xfId="11087"/>
    <cellStyle name="Millares 9 5 3" xfId="11088"/>
    <cellStyle name="Millares 9 5 4" xfId="11089"/>
    <cellStyle name="Millares 9 5 5" xfId="16516"/>
    <cellStyle name="Millares 9 6" xfId="11090"/>
    <cellStyle name="Millares 9 6 2" xfId="11091"/>
    <cellStyle name="Millares 9 6 3" xfId="11092"/>
    <cellStyle name="Millares 9 6 4" xfId="11093"/>
    <cellStyle name="Millares 9 7" xfId="16517"/>
    <cellStyle name="Millares 90" xfId="16518"/>
    <cellStyle name="Millares 91" xfId="14259"/>
    <cellStyle name="Millares_Hoja1" xfId="14266"/>
    <cellStyle name="Millares_VOLUMETRIA%20EDIFICIO%203%20NIVELES(1)" xfId="6241"/>
    <cellStyle name="Moneda [0] 2" xfId="308"/>
    <cellStyle name="Moneda [0] 2 2" xfId="2233"/>
    <cellStyle name="Moneda [0] 2 2 2" xfId="14223"/>
    <cellStyle name="Moneda [0] 2 2 3" xfId="14224"/>
    <cellStyle name="Moneda [0] 2 3" xfId="2234"/>
    <cellStyle name="Moneda [0] 2 4" xfId="3985"/>
    <cellStyle name="Moneda [0] 2 4 2" xfId="11094"/>
    <cellStyle name="Moneda [0] 2 4 3" xfId="11095"/>
    <cellStyle name="Moneda [0] 2 4 4" xfId="11096"/>
    <cellStyle name="Moneda [0] 2 5" xfId="6172"/>
    <cellStyle name="Moneda [0] 2 6" xfId="11097"/>
    <cellStyle name="Moneda [0] 2 6 2" xfId="11098"/>
    <cellStyle name="Moneda [0] 2 6 3" xfId="11099"/>
    <cellStyle name="Moneda [0] 2 6 4" xfId="11100"/>
    <cellStyle name="Moneda [0] 2 7" xfId="11101"/>
    <cellStyle name="Moneda [0] 2 7 2" xfId="11102"/>
    <cellStyle name="Moneda [0] 2 7 3" xfId="11103"/>
    <cellStyle name="Moneda [0] 2 7 4" xfId="11104"/>
    <cellStyle name="Moneda [0] 3" xfId="603"/>
    <cellStyle name="Moneda [0] 3 2" xfId="11105"/>
    <cellStyle name="Moneda 10" xfId="309"/>
    <cellStyle name="Moneda 10 2" xfId="4144"/>
    <cellStyle name="Moneda 10 2 2" xfId="11106"/>
    <cellStyle name="Moneda 10 2 2 2" xfId="16519"/>
    <cellStyle name="Moneda 10 2 3" xfId="11107"/>
    <cellStyle name="Moneda 10 3" xfId="11108"/>
    <cellStyle name="Moneda 10 4" xfId="11109"/>
    <cellStyle name="Moneda 11" xfId="310"/>
    <cellStyle name="Moneda 11 2" xfId="4145"/>
    <cellStyle name="Moneda 11 2 2" xfId="11110"/>
    <cellStyle name="Moneda 11 2 2 2" xfId="16520"/>
    <cellStyle name="Moneda 11 2 3" xfId="11111"/>
    <cellStyle name="Moneda 11 3" xfId="11112"/>
    <cellStyle name="Moneda 11 4" xfId="11113"/>
    <cellStyle name="Moneda 12" xfId="311"/>
    <cellStyle name="Moneda 12 2" xfId="4146"/>
    <cellStyle name="Moneda 12 2 2" xfId="11114"/>
    <cellStyle name="Moneda 12 2 2 2" xfId="16521"/>
    <cellStyle name="Moneda 12 2 3" xfId="11115"/>
    <cellStyle name="Moneda 12 3" xfId="11116"/>
    <cellStyle name="Moneda 12 4" xfId="11117"/>
    <cellStyle name="Moneda 13" xfId="312"/>
    <cellStyle name="Moneda 13 2" xfId="4147"/>
    <cellStyle name="Moneda 13 2 2" xfId="11118"/>
    <cellStyle name="Moneda 13 2 2 2" xfId="16522"/>
    <cellStyle name="Moneda 13 2 3" xfId="11119"/>
    <cellStyle name="Moneda 13 3" xfId="11120"/>
    <cellStyle name="Moneda 13 4" xfId="11121"/>
    <cellStyle name="Moneda 14" xfId="313"/>
    <cellStyle name="Moneda 14 2" xfId="4148"/>
    <cellStyle name="Moneda 14 2 2" xfId="11122"/>
    <cellStyle name="Moneda 14 2 2 2" xfId="16523"/>
    <cellStyle name="Moneda 14 2 3" xfId="11123"/>
    <cellStyle name="Moneda 14 3" xfId="11124"/>
    <cellStyle name="Moneda 14 4" xfId="11125"/>
    <cellStyle name="Moneda 15" xfId="314"/>
    <cellStyle name="Moneda 15 2" xfId="4149"/>
    <cellStyle name="Moneda 15 2 2" xfId="11126"/>
    <cellStyle name="Moneda 15 2 2 2" xfId="16524"/>
    <cellStyle name="Moneda 15 2 3" xfId="11127"/>
    <cellStyle name="Moneda 15 3" xfId="11128"/>
    <cellStyle name="Moneda 15 4" xfId="11129"/>
    <cellStyle name="Moneda 16" xfId="315"/>
    <cellStyle name="Moneda 16 2" xfId="4150"/>
    <cellStyle name="Moneda 16 2 2" xfId="11130"/>
    <cellStyle name="Moneda 16 2 2 2" xfId="16525"/>
    <cellStyle name="Moneda 16 2 3" xfId="11131"/>
    <cellStyle name="Moneda 16 3" xfId="11132"/>
    <cellStyle name="Moneda 16 4" xfId="11133"/>
    <cellStyle name="Moneda 17" xfId="316"/>
    <cellStyle name="Moneda 17 2" xfId="11134"/>
    <cellStyle name="Moneda 17 2 2" xfId="11135"/>
    <cellStyle name="Moneda 17 2 3" xfId="11136"/>
    <cellStyle name="Moneda 17 3" xfId="11137"/>
    <cellStyle name="Moneda 18" xfId="591"/>
    <cellStyle name="Moneda 18 2" xfId="5089"/>
    <cellStyle name="Moneda 18 2 2" xfId="11138"/>
    <cellStyle name="Moneda 18 2 2 2" xfId="16526"/>
    <cellStyle name="Moneda 18 2 3" xfId="11139"/>
    <cellStyle name="Moneda 18 3" xfId="6222"/>
    <cellStyle name="Moneda 18 3 2" xfId="14225"/>
    <cellStyle name="Moneda 18 4" xfId="11140"/>
    <cellStyle name="Moneda 18 4 2" xfId="16527"/>
    <cellStyle name="Moneda 18 5" xfId="16528"/>
    <cellStyle name="Moneda 19" xfId="604"/>
    <cellStyle name="Moneda 19 2" xfId="5090"/>
    <cellStyle name="Moneda 19 3" xfId="6223"/>
    <cellStyle name="Moneda 19 4" xfId="16529"/>
    <cellStyle name="Moneda 2" xfId="317"/>
    <cellStyle name="Moneda 2 10" xfId="2235"/>
    <cellStyle name="Moneda 2 10 2" xfId="5091"/>
    <cellStyle name="Moneda 2 11" xfId="2236"/>
    <cellStyle name="Moneda 2 12" xfId="3986"/>
    <cellStyle name="Moneda 2 13" xfId="6224"/>
    <cellStyle name="Moneda 2 13 2" xfId="16530"/>
    <cellStyle name="Moneda 2 14" xfId="11141"/>
    <cellStyle name="Moneda 2 14 2" xfId="16531"/>
    <cellStyle name="Moneda 2 15" xfId="11142"/>
    <cellStyle name="Moneda 2 15 2" xfId="16532"/>
    <cellStyle name="Moneda 2 16" xfId="11143"/>
    <cellStyle name="Moneda 2 17" xfId="11144"/>
    <cellStyle name="Moneda 2 18" xfId="11145"/>
    <cellStyle name="Moneda 2 19" xfId="11146"/>
    <cellStyle name="Moneda 2 2" xfId="318"/>
    <cellStyle name="Moneda 2 2 2" xfId="319"/>
    <cellStyle name="Moneda 2 2 2 2" xfId="320"/>
    <cellStyle name="Moneda 2 2 2 2 2" xfId="4151"/>
    <cellStyle name="Moneda 2 2 2 2 3" xfId="11147"/>
    <cellStyle name="Moneda 2 2 2 2 3 2" xfId="11148"/>
    <cellStyle name="Moneda 2 2 2 2 3 3" xfId="11149"/>
    <cellStyle name="Moneda 2 2 2 2 4" xfId="11150"/>
    <cellStyle name="Moneda 2 2 2 2 5" xfId="11151"/>
    <cellStyle name="Moneda 2 2 2 3" xfId="2237"/>
    <cellStyle name="Moneda 2 2 2 4" xfId="2238"/>
    <cellStyle name="Moneda 2 2 2 4 2" xfId="11152"/>
    <cellStyle name="Moneda 2 2 2 4 3" xfId="11153"/>
    <cellStyle name="Moneda 2 2 2 5" xfId="3988"/>
    <cellStyle name="Moneda 2 2 2 5 2" xfId="11154"/>
    <cellStyle name="Moneda 2 2 2 5 3" xfId="11155"/>
    <cellStyle name="Moneda 2 2 2 6" xfId="11156"/>
    <cellStyle name="Moneda 2 2 2 7" xfId="11157"/>
    <cellStyle name="Moneda 2 2 3" xfId="2239"/>
    <cellStyle name="Moneda 2 2 3 2" xfId="16533"/>
    <cellStyle name="Moneda 2 2 4" xfId="2240"/>
    <cellStyle name="Moneda 2 2 4 2" xfId="11158"/>
    <cellStyle name="Moneda 2 2 4 3" xfId="11159"/>
    <cellStyle name="Moneda 2 2 5" xfId="3879"/>
    <cellStyle name="Moneda 2 2 5 2" xfId="11160"/>
    <cellStyle name="Moneda 2 2 5 3" xfId="11161"/>
    <cellStyle name="Moneda 2 2 6" xfId="3987"/>
    <cellStyle name="Moneda 2 2 6 2" xfId="11162"/>
    <cellStyle name="Moneda 2 2 6 3" xfId="11163"/>
    <cellStyle name="Moneda 2 2 7" xfId="11164"/>
    <cellStyle name="Moneda 2 2 8" xfId="11165"/>
    <cellStyle name="Moneda 2 20" xfId="11166"/>
    <cellStyle name="Moneda 2 21" xfId="11167"/>
    <cellStyle name="Moneda 2 22" xfId="11168"/>
    <cellStyle name="Moneda 2 23" xfId="11169"/>
    <cellStyle name="Moneda 2 24" xfId="11170"/>
    <cellStyle name="Moneda 2 25" xfId="11171"/>
    <cellStyle name="Moneda 2 26" xfId="11172"/>
    <cellStyle name="Moneda 2 27" xfId="11173"/>
    <cellStyle name="Moneda 2 28" xfId="11174"/>
    <cellStyle name="Moneda 2 29" xfId="11175"/>
    <cellStyle name="Moneda 2 3" xfId="321"/>
    <cellStyle name="Moneda 2 3 2" xfId="2241"/>
    <cellStyle name="Moneda 2 3 2 2" xfId="3990"/>
    <cellStyle name="Moneda 2 3 3" xfId="2242"/>
    <cellStyle name="Moneda 2 3 4" xfId="2243"/>
    <cellStyle name="Moneda 2 3 5" xfId="3989"/>
    <cellStyle name="Moneda 2 3 6" xfId="6225"/>
    <cellStyle name="Moneda 2 3 6 2" xfId="14226"/>
    <cellStyle name="Moneda 2 3 7" xfId="16534"/>
    <cellStyle name="Moneda 2 3 8" xfId="16535"/>
    <cellStyle name="Moneda 2 3_Presupuesto" xfId="2244"/>
    <cellStyle name="Moneda 2 30" xfId="11176"/>
    <cellStyle name="Moneda 2 31" xfId="11177"/>
    <cellStyle name="Moneda 2 32" xfId="11178"/>
    <cellStyle name="Moneda 2 33" xfId="14126"/>
    <cellStyle name="Moneda 2 34" xfId="14117"/>
    <cellStyle name="Moneda 2 4" xfId="322"/>
    <cellStyle name="Moneda 2 4 2" xfId="2245"/>
    <cellStyle name="Moneda 2 4 3" xfId="2246"/>
    <cellStyle name="Moneda 2 4 4" xfId="3991"/>
    <cellStyle name="Moneda 2 4 5" xfId="14227"/>
    <cellStyle name="Moneda 2 4 6" xfId="16536"/>
    <cellStyle name="Moneda 2 5" xfId="2247"/>
    <cellStyle name="Moneda 2 5 10" xfId="11179"/>
    <cellStyle name="Moneda 2 5 11" xfId="16537"/>
    <cellStyle name="Moneda 2 5 2" xfId="2248"/>
    <cellStyle name="Moneda 2 5 2 2" xfId="4152"/>
    <cellStyle name="Moneda 2 5 2 3" xfId="11180"/>
    <cellStyle name="Moneda 2 5 2 4" xfId="11181"/>
    <cellStyle name="Moneda 2 5 2 5" xfId="16538"/>
    <cellStyle name="Moneda 2 5 3" xfId="2249"/>
    <cellStyle name="Moneda 2 5 3 2" xfId="4153"/>
    <cellStyle name="Moneda 2 5 3 3" xfId="11182"/>
    <cellStyle name="Moneda 2 5 3 4" xfId="11183"/>
    <cellStyle name="Moneda 2 5 3 5" xfId="16539"/>
    <cellStyle name="Moneda 2 5 4" xfId="3992"/>
    <cellStyle name="Moneda 2 5 4 2" xfId="16540"/>
    <cellStyle name="Moneda 2 5 5" xfId="11184"/>
    <cellStyle name="Moneda 2 5 5 2" xfId="16541"/>
    <cellStyle name="Moneda 2 5 6" xfId="11185"/>
    <cellStyle name="Moneda 2 5 6 2" xfId="16542"/>
    <cellStyle name="Moneda 2 5 7" xfId="11186"/>
    <cellStyle name="Moneda 2 5 8" xfId="11187"/>
    <cellStyle name="Moneda 2 5 9" xfId="11188"/>
    <cellStyle name="Moneda 2 6" xfId="2250"/>
    <cellStyle name="Moneda 2 6 2" xfId="4154"/>
    <cellStyle name="Moneda 2 6 2 2" xfId="11189"/>
    <cellStyle name="Moneda 2 6 2 3" xfId="11190"/>
    <cellStyle name="Moneda 2 6 3" xfId="11191"/>
    <cellStyle name="Moneda 2 6 3 2" xfId="16543"/>
    <cellStyle name="Moneda 2 6 4" xfId="11192"/>
    <cellStyle name="Moneda 2 7" xfId="2251"/>
    <cellStyle name="Moneda 2 7 2" xfId="5092"/>
    <cellStyle name="Moneda 2 7 3" xfId="11193"/>
    <cellStyle name="Moneda 2 7 4" xfId="11194"/>
    <cellStyle name="Moneda 2 8" xfId="2252"/>
    <cellStyle name="Moneda 2 8 2" xfId="5093"/>
    <cellStyle name="Moneda 2 8 3" xfId="11195"/>
    <cellStyle name="Moneda 2 8 4" xfId="11196"/>
    <cellStyle name="Moneda 2 9" xfId="2253"/>
    <cellStyle name="Moneda 2 9 2" xfId="5094"/>
    <cellStyle name="Moneda 2 9 3" xfId="11197"/>
    <cellStyle name="Moneda 2 9 4" xfId="11198"/>
    <cellStyle name="Moneda 2_ANALISIS COSTOS PORTICOS GRAN TECHO" xfId="323"/>
    <cellStyle name="Moneda 20" xfId="605"/>
    <cellStyle name="Moneda 20 2" xfId="5095"/>
    <cellStyle name="Moneda 21" xfId="2254"/>
    <cellStyle name="Moneda 22" xfId="2255"/>
    <cellStyle name="Moneda 22 2" xfId="6184"/>
    <cellStyle name="Moneda 22 2 2" xfId="11199"/>
    <cellStyle name="Moneda 23" xfId="2256"/>
    <cellStyle name="Moneda 24" xfId="2257"/>
    <cellStyle name="Moneda 25" xfId="2258"/>
    <cellStyle name="Moneda 26" xfId="2259"/>
    <cellStyle name="Moneda 27" xfId="2260"/>
    <cellStyle name="Moneda 28" xfId="2261"/>
    <cellStyle name="Moneda 29" xfId="2262"/>
    <cellStyle name="Moneda 3" xfId="324"/>
    <cellStyle name="Moneda 3 2" xfId="325"/>
    <cellStyle name="Moneda 3 2 2" xfId="2263"/>
    <cellStyle name="Moneda 3 2 3" xfId="2264"/>
    <cellStyle name="Moneda 3 2 3 2" xfId="5096"/>
    <cellStyle name="Moneda 3 2 4" xfId="3994"/>
    <cellStyle name="Moneda 3 2 5" xfId="11200"/>
    <cellStyle name="Moneda 3 2 5 2" xfId="16544"/>
    <cellStyle name="Moneda 3 2 6" xfId="11201"/>
    <cellStyle name="Moneda 3 2 6 2" xfId="16545"/>
    <cellStyle name="Moneda 3 3" xfId="326"/>
    <cellStyle name="Moneda 3 3 2" xfId="2265"/>
    <cellStyle name="Moneda 3 3 3" xfId="2266"/>
    <cellStyle name="Moneda 3 3 4" xfId="11202"/>
    <cellStyle name="Moneda 3 3 5" xfId="11203"/>
    <cellStyle name="Moneda 3 4" xfId="2267"/>
    <cellStyle name="Moneda 3 5" xfId="2268"/>
    <cellStyle name="Moneda 3 5 2" xfId="3880"/>
    <cellStyle name="Moneda 3 6" xfId="3993"/>
    <cellStyle name="Moneda 3 7" xfId="11204"/>
    <cellStyle name="Moneda 3 8" xfId="11205"/>
    <cellStyle name="Moneda 3 9" xfId="14127"/>
    <cellStyle name="Moneda 30" xfId="2269"/>
    <cellStyle name="Moneda 31" xfId="2270"/>
    <cellStyle name="Moneda 32" xfId="2271"/>
    <cellStyle name="Moneda 33" xfId="2272"/>
    <cellStyle name="Moneda 34" xfId="11206"/>
    <cellStyle name="Moneda 34 2" xfId="16546"/>
    <cellStyle name="Moneda 35" xfId="16547"/>
    <cellStyle name="Moneda 36" xfId="16548"/>
    <cellStyle name="Moneda 37" xfId="16549"/>
    <cellStyle name="Moneda 38" xfId="16550"/>
    <cellStyle name="Moneda 4" xfId="327"/>
    <cellStyle name="Moneda 4 2" xfId="328"/>
    <cellStyle name="Moneda 4 2 2" xfId="3881"/>
    <cellStyle name="Moneda 4 2 3" xfId="3996"/>
    <cellStyle name="Moneda 4 2 4" xfId="11207"/>
    <cellStyle name="Moneda 4 2 4 2" xfId="16551"/>
    <cellStyle name="Moneda 4 2 5" xfId="11208"/>
    <cellStyle name="Moneda 4 3" xfId="2273"/>
    <cellStyle name="Moneda 4 3 2" xfId="5097"/>
    <cellStyle name="Moneda 4 3 3" xfId="11209"/>
    <cellStyle name="Moneda 4 3 4" xfId="11210"/>
    <cellStyle name="Moneda 4 4" xfId="3995"/>
    <cellStyle name="Moneda 4 4 2" xfId="11211"/>
    <cellStyle name="Moneda 4 4 3" xfId="11212"/>
    <cellStyle name="Moneda 4 5" xfId="6226"/>
    <cellStyle name="Moneda 4 5 2" xfId="16552"/>
    <cellStyle name="Moneda 4 6" xfId="11213"/>
    <cellStyle name="Moneda 5" xfId="329"/>
    <cellStyle name="Moneda 5 2" xfId="330"/>
    <cellStyle name="Moneda 5 2 2" xfId="2274"/>
    <cellStyle name="Moneda 5 2 2 2" xfId="2275"/>
    <cellStyle name="Moneda 5 2 2 2 2" xfId="2276"/>
    <cellStyle name="Moneda 5 2 2 2 2 2" xfId="5100"/>
    <cellStyle name="Moneda 5 2 2 2 2 2 2" xfId="16553"/>
    <cellStyle name="Moneda 5 2 2 2 2 3" xfId="16554"/>
    <cellStyle name="Moneda 5 2 2 2 3" xfId="5099"/>
    <cellStyle name="Moneda 5 2 2 2 4" xfId="11214"/>
    <cellStyle name="Moneda 5 2 2 2 5" xfId="11215"/>
    <cellStyle name="Moneda 5 2 2 2 6" xfId="16555"/>
    <cellStyle name="Moneda 5 2 2 3" xfId="2277"/>
    <cellStyle name="Moneda 5 2 2 3 2" xfId="2278"/>
    <cellStyle name="Moneda 5 2 2 3 2 2" xfId="5102"/>
    <cellStyle name="Moneda 5 2 2 3 2 2 2" xfId="16556"/>
    <cellStyle name="Moneda 5 2 2 3 2 3" xfId="16557"/>
    <cellStyle name="Moneda 5 2 2 3 3" xfId="5101"/>
    <cellStyle name="Moneda 5 2 2 3 4" xfId="11216"/>
    <cellStyle name="Moneda 5 2 2 3 5" xfId="11217"/>
    <cellStyle name="Moneda 5 2 2 3 6" xfId="16558"/>
    <cellStyle name="Moneda 5 2 2 4" xfId="2279"/>
    <cellStyle name="Moneda 5 2 2 4 2" xfId="2280"/>
    <cellStyle name="Moneda 5 2 2 4 2 2" xfId="5104"/>
    <cellStyle name="Moneda 5 2 2 4 2 2 2" xfId="16559"/>
    <cellStyle name="Moneda 5 2 2 4 2 3" xfId="16560"/>
    <cellStyle name="Moneda 5 2 2 4 3" xfId="5103"/>
    <cellStyle name="Moneda 5 2 2 4 4" xfId="11218"/>
    <cellStyle name="Moneda 5 2 2 4 5" xfId="11219"/>
    <cellStyle name="Moneda 5 2 2 4 6" xfId="16561"/>
    <cellStyle name="Moneda 5 2 2 5" xfId="2281"/>
    <cellStyle name="Moneda 5 2 2 5 2" xfId="5105"/>
    <cellStyle name="Moneda 5 2 2 5 2 2" xfId="16562"/>
    <cellStyle name="Moneda 5 2 2 5 3" xfId="16563"/>
    <cellStyle name="Moneda 5 2 2 6" xfId="5098"/>
    <cellStyle name="Moneda 5 2 2 7" xfId="11220"/>
    <cellStyle name="Moneda 5 2 2 7 2" xfId="16564"/>
    <cellStyle name="Moneda 5 2 2 8" xfId="11221"/>
    <cellStyle name="Moneda 5 2 2 8 2" xfId="16565"/>
    <cellStyle name="Moneda 5 2 2 9" xfId="16566"/>
    <cellStyle name="Moneda 5 2 3" xfId="2282"/>
    <cellStyle name="Moneda 5 2 3 2" xfId="2283"/>
    <cellStyle name="Moneda 5 2 3 2 2" xfId="2284"/>
    <cellStyle name="Moneda 5 2 3 2 2 2" xfId="5108"/>
    <cellStyle name="Moneda 5 2 3 2 2 2 2" xfId="16567"/>
    <cellStyle name="Moneda 5 2 3 2 2 3" xfId="16568"/>
    <cellStyle name="Moneda 5 2 3 2 3" xfId="5107"/>
    <cellStyle name="Moneda 5 2 3 2 4" xfId="11222"/>
    <cellStyle name="Moneda 5 2 3 2 5" xfId="11223"/>
    <cellStyle name="Moneda 5 2 3 2 6" xfId="16569"/>
    <cellStyle name="Moneda 5 2 3 3" xfId="2285"/>
    <cellStyle name="Moneda 5 2 3 3 2" xfId="2286"/>
    <cellStyle name="Moneda 5 2 3 3 2 2" xfId="5110"/>
    <cellStyle name="Moneda 5 2 3 3 2 2 2" xfId="16570"/>
    <cellStyle name="Moneda 5 2 3 3 2 3" xfId="16571"/>
    <cellStyle name="Moneda 5 2 3 3 3" xfId="5109"/>
    <cellStyle name="Moneda 5 2 3 3 4" xfId="11224"/>
    <cellStyle name="Moneda 5 2 3 3 5" xfId="11225"/>
    <cellStyle name="Moneda 5 2 3 3 6" xfId="16572"/>
    <cellStyle name="Moneda 5 2 3 4" xfId="2287"/>
    <cellStyle name="Moneda 5 2 3 4 2" xfId="2288"/>
    <cellStyle name="Moneda 5 2 3 4 2 2" xfId="5112"/>
    <cellStyle name="Moneda 5 2 3 4 2 2 2" xfId="16573"/>
    <cellStyle name="Moneda 5 2 3 4 2 3" xfId="16574"/>
    <cellStyle name="Moneda 5 2 3 4 3" xfId="5111"/>
    <cellStyle name="Moneda 5 2 3 4 4" xfId="11226"/>
    <cellStyle name="Moneda 5 2 3 4 5" xfId="11227"/>
    <cellStyle name="Moneda 5 2 3 4 6" xfId="16575"/>
    <cellStyle name="Moneda 5 2 3 5" xfId="2289"/>
    <cellStyle name="Moneda 5 2 3 5 2" xfId="5113"/>
    <cellStyle name="Moneda 5 2 3 5 2 2" xfId="16576"/>
    <cellStyle name="Moneda 5 2 3 5 3" xfId="16577"/>
    <cellStyle name="Moneda 5 2 3 6" xfId="5106"/>
    <cellStyle name="Moneda 5 2 3 7" xfId="11228"/>
    <cellStyle name="Moneda 5 2 3 8" xfId="11229"/>
    <cellStyle name="Moneda 5 2 3 9" xfId="16578"/>
    <cellStyle name="Moneda 5 2 4" xfId="3998"/>
    <cellStyle name="Moneda 5 2 5" xfId="6227"/>
    <cellStyle name="Moneda 5 2 5 2" xfId="14228"/>
    <cellStyle name="Moneda 5 2 6" xfId="11230"/>
    <cellStyle name="Moneda 5 3" xfId="2290"/>
    <cellStyle name="Moneda 5 3 10" xfId="16579"/>
    <cellStyle name="Moneda 5 3 2" xfId="2291"/>
    <cellStyle name="Moneda 5 3 2 2" xfId="2292"/>
    <cellStyle name="Moneda 5 3 2 2 2" xfId="2293"/>
    <cellStyle name="Moneda 5 3 2 2 2 2" xfId="5117"/>
    <cellStyle name="Moneda 5 3 2 2 2 2 2" xfId="16580"/>
    <cellStyle name="Moneda 5 3 2 2 2 3" xfId="16581"/>
    <cellStyle name="Moneda 5 3 2 2 3" xfId="5116"/>
    <cellStyle name="Moneda 5 3 2 2 4" xfId="11231"/>
    <cellStyle name="Moneda 5 3 2 2 5" xfId="11232"/>
    <cellStyle name="Moneda 5 3 2 2 6" xfId="16582"/>
    <cellStyle name="Moneda 5 3 2 3" xfId="2294"/>
    <cellStyle name="Moneda 5 3 2 3 2" xfId="2295"/>
    <cellStyle name="Moneda 5 3 2 3 2 2" xfId="5119"/>
    <cellStyle name="Moneda 5 3 2 3 2 2 2" xfId="16583"/>
    <cellStyle name="Moneda 5 3 2 3 2 3" xfId="16584"/>
    <cellStyle name="Moneda 5 3 2 3 3" xfId="5118"/>
    <cellStyle name="Moneda 5 3 2 3 4" xfId="11233"/>
    <cellStyle name="Moneda 5 3 2 3 5" xfId="11234"/>
    <cellStyle name="Moneda 5 3 2 3 6" xfId="16585"/>
    <cellStyle name="Moneda 5 3 2 4" xfId="2296"/>
    <cellStyle name="Moneda 5 3 2 4 2" xfId="2297"/>
    <cellStyle name="Moneda 5 3 2 4 2 2" xfId="5121"/>
    <cellStyle name="Moneda 5 3 2 4 2 2 2" xfId="16586"/>
    <cellStyle name="Moneda 5 3 2 4 2 3" xfId="16587"/>
    <cellStyle name="Moneda 5 3 2 4 3" xfId="5120"/>
    <cellStyle name="Moneda 5 3 2 4 4" xfId="11235"/>
    <cellStyle name="Moneda 5 3 2 4 5" xfId="11236"/>
    <cellStyle name="Moneda 5 3 2 4 6" xfId="16588"/>
    <cellStyle name="Moneda 5 3 2 5" xfId="2298"/>
    <cellStyle name="Moneda 5 3 2 5 2" xfId="5122"/>
    <cellStyle name="Moneda 5 3 2 5 2 2" xfId="16589"/>
    <cellStyle name="Moneda 5 3 2 5 3" xfId="16590"/>
    <cellStyle name="Moneda 5 3 2 6" xfId="5115"/>
    <cellStyle name="Moneda 5 3 2 7" xfId="11237"/>
    <cellStyle name="Moneda 5 3 2 8" xfId="11238"/>
    <cellStyle name="Moneda 5 3 2 9" xfId="16591"/>
    <cellStyle name="Moneda 5 3 3" xfId="2299"/>
    <cellStyle name="Moneda 5 3 3 2" xfId="2300"/>
    <cellStyle name="Moneda 5 3 3 2 2" xfId="5124"/>
    <cellStyle name="Moneda 5 3 3 2 2 2" xfId="16592"/>
    <cellStyle name="Moneda 5 3 3 2 3" xfId="16593"/>
    <cellStyle name="Moneda 5 3 3 3" xfId="5123"/>
    <cellStyle name="Moneda 5 3 3 4" xfId="11239"/>
    <cellStyle name="Moneda 5 3 3 5" xfId="11240"/>
    <cellStyle name="Moneda 5 3 3 6" xfId="16594"/>
    <cellStyle name="Moneda 5 3 4" xfId="2301"/>
    <cellStyle name="Moneda 5 3 4 2" xfId="2302"/>
    <cellStyle name="Moneda 5 3 4 2 2" xfId="5126"/>
    <cellStyle name="Moneda 5 3 4 2 2 2" xfId="16595"/>
    <cellStyle name="Moneda 5 3 4 2 3" xfId="16596"/>
    <cellStyle name="Moneda 5 3 4 3" xfId="5125"/>
    <cellStyle name="Moneda 5 3 4 4" xfId="11241"/>
    <cellStyle name="Moneda 5 3 4 5" xfId="11242"/>
    <cellStyle name="Moneda 5 3 4 6" xfId="16597"/>
    <cellStyle name="Moneda 5 3 5" xfId="2303"/>
    <cellStyle name="Moneda 5 3 5 2" xfId="2304"/>
    <cellStyle name="Moneda 5 3 5 2 2" xfId="5128"/>
    <cellStyle name="Moneda 5 3 5 2 2 2" xfId="16598"/>
    <cellStyle name="Moneda 5 3 5 2 3" xfId="16599"/>
    <cellStyle name="Moneda 5 3 5 3" xfId="5127"/>
    <cellStyle name="Moneda 5 3 5 4" xfId="11243"/>
    <cellStyle name="Moneda 5 3 5 5" xfId="11244"/>
    <cellStyle name="Moneda 5 3 5 6" xfId="16600"/>
    <cellStyle name="Moneda 5 3 6" xfId="2305"/>
    <cellStyle name="Moneda 5 3 6 2" xfId="5129"/>
    <cellStyle name="Moneda 5 3 6 2 2" xfId="16601"/>
    <cellStyle name="Moneda 5 3 6 3" xfId="16602"/>
    <cellStyle name="Moneda 5 3 7" xfId="5114"/>
    <cellStyle name="Moneda 5 3 8" xfId="11245"/>
    <cellStyle name="Moneda 5 3 8 2" xfId="16603"/>
    <cellStyle name="Moneda 5 3 9" xfId="11246"/>
    <cellStyle name="Moneda 5 3 9 2" xfId="16604"/>
    <cellStyle name="Moneda 5 4" xfId="2306"/>
    <cellStyle name="Moneda 5 4 2" xfId="2307"/>
    <cellStyle name="Moneda 5 4 2 2" xfId="2308"/>
    <cellStyle name="Moneda 5 4 2 2 2" xfId="5132"/>
    <cellStyle name="Moneda 5 4 2 2 2 2" xfId="16605"/>
    <cellStyle name="Moneda 5 4 2 2 3" xfId="16606"/>
    <cellStyle name="Moneda 5 4 2 3" xfId="5131"/>
    <cellStyle name="Moneda 5 4 2 4" xfId="11247"/>
    <cellStyle name="Moneda 5 4 2 5" xfId="11248"/>
    <cellStyle name="Moneda 5 4 2 6" xfId="16607"/>
    <cellStyle name="Moneda 5 4 3" xfId="2309"/>
    <cellStyle name="Moneda 5 4 3 2" xfId="2310"/>
    <cellStyle name="Moneda 5 4 3 2 2" xfId="5134"/>
    <cellStyle name="Moneda 5 4 3 2 2 2" xfId="16608"/>
    <cellStyle name="Moneda 5 4 3 2 3" xfId="16609"/>
    <cellStyle name="Moneda 5 4 3 3" xfId="5133"/>
    <cellStyle name="Moneda 5 4 3 4" xfId="11249"/>
    <cellStyle name="Moneda 5 4 3 5" xfId="11250"/>
    <cellStyle name="Moneda 5 4 3 6" xfId="16610"/>
    <cellStyle name="Moneda 5 4 4" xfId="2311"/>
    <cellStyle name="Moneda 5 4 4 2" xfId="2312"/>
    <cellStyle name="Moneda 5 4 4 2 2" xfId="5136"/>
    <cellStyle name="Moneda 5 4 4 2 2 2" xfId="16611"/>
    <cellStyle name="Moneda 5 4 4 2 3" xfId="16612"/>
    <cellStyle name="Moneda 5 4 4 3" xfId="5135"/>
    <cellStyle name="Moneda 5 4 4 4" xfId="11251"/>
    <cellStyle name="Moneda 5 4 4 5" xfId="11252"/>
    <cellStyle name="Moneda 5 4 4 6" xfId="16613"/>
    <cellStyle name="Moneda 5 4 5" xfId="2313"/>
    <cellStyle name="Moneda 5 4 5 2" xfId="5137"/>
    <cellStyle name="Moneda 5 4 5 2 2" xfId="16614"/>
    <cellStyle name="Moneda 5 4 5 3" xfId="16615"/>
    <cellStyle name="Moneda 5 4 6" xfId="5130"/>
    <cellStyle name="Moneda 5 4 7" xfId="11253"/>
    <cellStyle name="Moneda 5 4 8" xfId="11254"/>
    <cellStyle name="Moneda 5 4 9" xfId="16616"/>
    <cellStyle name="Moneda 5 5" xfId="2314"/>
    <cellStyle name="Moneda 5 5 2" xfId="2315"/>
    <cellStyle name="Moneda 5 5 2 2" xfId="2316"/>
    <cellStyle name="Moneda 5 5 2 2 2" xfId="5140"/>
    <cellStyle name="Moneda 5 5 2 2 2 2" xfId="16617"/>
    <cellStyle name="Moneda 5 5 2 2 3" xfId="16618"/>
    <cellStyle name="Moneda 5 5 2 3" xfId="5139"/>
    <cellStyle name="Moneda 5 5 2 4" xfId="11255"/>
    <cellStyle name="Moneda 5 5 2 5" xfId="11256"/>
    <cellStyle name="Moneda 5 5 2 6" xfId="16619"/>
    <cellStyle name="Moneda 5 5 3" xfId="2317"/>
    <cellStyle name="Moneda 5 5 3 2" xfId="2318"/>
    <cellStyle name="Moneda 5 5 3 2 2" xfId="5142"/>
    <cellStyle name="Moneda 5 5 3 2 2 2" xfId="16620"/>
    <cellStyle name="Moneda 5 5 3 2 3" xfId="16621"/>
    <cellStyle name="Moneda 5 5 3 3" xfId="5141"/>
    <cellStyle name="Moneda 5 5 3 4" xfId="11257"/>
    <cellStyle name="Moneda 5 5 3 5" xfId="11258"/>
    <cellStyle name="Moneda 5 5 3 6" xfId="16622"/>
    <cellStyle name="Moneda 5 5 4" xfId="2319"/>
    <cellStyle name="Moneda 5 5 4 2" xfId="2320"/>
    <cellStyle name="Moneda 5 5 4 2 2" xfId="5144"/>
    <cellStyle name="Moneda 5 5 4 2 2 2" xfId="16623"/>
    <cellStyle name="Moneda 5 5 4 2 3" xfId="16624"/>
    <cellStyle name="Moneda 5 5 4 3" xfId="5143"/>
    <cellStyle name="Moneda 5 5 4 4" xfId="11259"/>
    <cellStyle name="Moneda 5 5 4 5" xfId="11260"/>
    <cellStyle name="Moneda 5 5 4 6" xfId="16625"/>
    <cellStyle name="Moneda 5 5 5" xfId="2321"/>
    <cellStyle name="Moneda 5 5 5 2" xfId="5145"/>
    <cellStyle name="Moneda 5 5 5 2 2" xfId="16626"/>
    <cellStyle name="Moneda 5 5 5 3" xfId="16627"/>
    <cellStyle name="Moneda 5 5 6" xfId="5138"/>
    <cellStyle name="Moneda 5 5 7" xfId="11261"/>
    <cellStyle name="Moneda 5 5 8" xfId="11262"/>
    <cellStyle name="Moneda 5 5 9" xfId="16628"/>
    <cellStyle name="Moneda 5 6" xfId="3997"/>
    <cellStyle name="Moneda 5 7" xfId="11263"/>
    <cellStyle name="Moneda 5 8" xfId="11264"/>
    <cellStyle name="Moneda 6" xfId="331"/>
    <cellStyle name="Moneda 6 2" xfId="332"/>
    <cellStyle name="Moneda 6 2 2" xfId="560"/>
    <cellStyle name="Moneda 6 2 3" xfId="4000"/>
    <cellStyle name="Moneda 6 2 4" xfId="6229"/>
    <cellStyle name="Moneda 6 2 4 2" xfId="16629"/>
    <cellStyle name="Moneda 6 2 5" xfId="11265"/>
    <cellStyle name="Moneda 6 3" xfId="561"/>
    <cellStyle name="Moneda 6 3 2" xfId="4001"/>
    <cellStyle name="Moneda 6 3 3" xfId="11266"/>
    <cellStyle name="Moneda 6 3 4" xfId="11267"/>
    <cellStyle name="Moneda 6 4" xfId="3999"/>
    <cellStyle name="Moneda 6 4 2" xfId="11268"/>
    <cellStyle name="Moneda 6 4 3" xfId="11269"/>
    <cellStyle name="Moneda 6 5" xfId="6228"/>
    <cellStyle name="Moneda 6 5 2" xfId="16630"/>
    <cellStyle name="Moneda 6 6" xfId="11270"/>
    <cellStyle name="Moneda 7" xfId="333"/>
    <cellStyle name="Moneda 7 2" xfId="4002"/>
    <cellStyle name="Moneda 7 2 2" xfId="11271"/>
    <cellStyle name="Moneda 7 2 2 2" xfId="16631"/>
    <cellStyle name="Moneda 7 2 3" xfId="11272"/>
    <cellStyle name="Moneda 7 2 3 2" xfId="16632"/>
    <cellStyle name="Moneda 7 3" xfId="6230"/>
    <cellStyle name="Moneda 7 3 2" xfId="14229"/>
    <cellStyle name="Moneda 7 3 3" xfId="16633"/>
    <cellStyle name="Moneda 7 4" xfId="11273"/>
    <cellStyle name="Moneda 8" xfId="334"/>
    <cellStyle name="Moneda 8 2" xfId="4003"/>
    <cellStyle name="Moneda 8 2 2" xfId="11274"/>
    <cellStyle name="Moneda 8 2 2 2" xfId="16634"/>
    <cellStyle name="Moneda 8 2 3" xfId="11275"/>
    <cellStyle name="Moneda 8 2 3 2" xfId="16635"/>
    <cellStyle name="Moneda 8 3" xfId="6231"/>
    <cellStyle name="Moneda 8 3 2" xfId="16636"/>
    <cellStyle name="Moneda 8 4" xfId="11276"/>
    <cellStyle name="Moneda 9" xfId="335"/>
    <cellStyle name="Moneda 9 2" xfId="562"/>
    <cellStyle name="Moneda 9 3" xfId="4004"/>
    <cellStyle name="Moneda 9 4" xfId="11277"/>
    <cellStyle name="Moneda 9 5" xfId="11278"/>
    <cellStyle name="Moneda 9 6" xfId="16637"/>
    <cellStyle name="Moneda0" xfId="3882"/>
    <cellStyle name="Neutral" xfId="336" builtinId="28" customBuiltin="1"/>
    <cellStyle name="Neutral 2" xfId="337"/>
    <cellStyle name="Neutral 2 2" xfId="2322"/>
    <cellStyle name="Neutral 2 3" xfId="2323"/>
    <cellStyle name="Neutral 2 4" xfId="4005"/>
    <cellStyle name="Neutral 3" xfId="338"/>
    <cellStyle name="Neutral 4" xfId="339"/>
    <cellStyle name="Neutral 8" xfId="3900"/>
    <cellStyle name="No-definido" xfId="340"/>
    <cellStyle name="No-definido 2" xfId="624"/>
    <cellStyle name="No-definido 2 2" xfId="16638"/>
    <cellStyle name="No-definido 3" xfId="4155"/>
    <cellStyle name="No-definido_001- PRESUPUESTO AILA  (26 DE JULIO DEL 2010)" xfId="11279"/>
    <cellStyle name="Normal" xfId="0" builtinId="0"/>
    <cellStyle name="Normal - Style1" xfId="341"/>
    <cellStyle name="Normal 10" xfId="342"/>
    <cellStyle name="Normal 10 10" xfId="3883"/>
    <cellStyle name="Normal 10 2" xfId="343"/>
    <cellStyle name="Normal 10 2 2" xfId="344"/>
    <cellStyle name="Normal 10 2 2 2" xfId="511"/>
    <cellStyle name="Normal 10 2 2 3" xfId="2324"/>
    <cellStyle name="Normal 10 2 2 4" xfId="11280"/>
    <cellStyle name="Normal 10 2 2 5" xfId="11281"/>
    <cellStyle name="Normal 10 2 3" xfId="2325"/>
    <cellStyle name="Normal 10 2 4" xfId="11282"/>
    <cellStyle name="Normal 10 2 5" xfId="11283"/>
    <cellStyle name="Normal 10 21" xfId="11284"/>
    <cellStyle name="Normal 10 3" xfId="606"/>
    <cellStyle name="Normal 10 3 2" xfId="4006"/>
    <cellStyle name="Normal 10 3 2 2" xfId="11285"/>
    <cellStyle name="Normal 10 3 2 2 2" xfId="14262"/>
    <cellStyle name="Normal 10 3 2 3" xfId="11286"/>
    <cellStyle name="Normal 10 3 3" xfId="4156"/>
    <cellStyle name="Normal 10 3 3 2" xfId="16639"/>
    <cellStyle name="Normal 10 3 4" xfId="11287"/>
    <cellStyle name="Normal 10 3 5" xfId="11288"/>
    <cellStyle name="Normal 10 4" xfId="2326"/>
    <cellStyle name="Normal 10 5" xfId="2327"/>
    <cellStyle name="Normal 10 5 2" xfId="11289"/>
    <cellStyle name="Normal 10 5 3" xfId="11290"/>
    <cellStyle name="Normal 10 6" xfId="11291"/>
    <cellStyle name="Normal 10 7" xfId="11292"/>
    <cellStyle name="Normal 100" xfId="2328"/>
    <cellStyle name="Normal 101" xfId="2329"/>
    <cellStyle name="Normal 102" xfId="2330"/>
    <cellStyle name="Normal 103" xfId="2331"/>
    <cellStyle name="Normal 104" xfId="2332"/>
    <cellStyle name="Normal 105" xfId="2333"/>
    <cellStyle name="Normal 106" xfId="2334"/>
    <cellStyle name="Normal 107" xfId="2335"/>
    <cellStyle name="Normal 108" xfId="2336"/>
    <cellStyle name="Normal 109" xfId="2337"/>
    <cellStyle name="Normal 109 2" xfId="2338"/>
    <cellStyle name="Normal 109 3" xfId="14230"/>
    <cellStyle name="Normal 11" xfId="345"/>
    <cellStyle name="Normal 11 2" xfId="607"/>
    <cellStyle name="Normal 11 2 2" xfId="615"/>
    <cellStyle name="Normal 11 2 3" xfId="11293"/>
    <cellStyle name="Normal 11 2 3 2" xfId="16640"/>
    <cellStyle name="Normal 11 2 4" xfId="11294"/>
    <cellStyle name="Normal 11 3" xfId="2339"/>
    <cellStyle name="Normal 11 3 2" xfId="16641"/>
    <cellStyle name="Normal 11 4" xfId="2340"/>
    <cellStyle name="Normal 11 5" xfId="2341"/>
    <cellStyle name="Normal 11 6" xfId="11295"/>
    <cellStyle name="Normal 11 6 2" xfId="16642"/>
    <cellStyle name="Normal 11 7" xfId="11296"/>
    <cellStyle name="Normal 110" xfId="634"/>
    <cellStyle name="Normal 110 2" xfId="11297"/>
    <cellStyle name="Normal 110 2 2" xfId="11298"/>
    <cellStyle name="Normal 111" xfId="2342"/>
    <cellStyle name="Normal 112" xfId="2343"/>
    <cellStyle name="Normal 113" xfId="2344"/>
    <cellStyle name="Normal 114" xfId="2345"/>
    <cellStyle name="Normal 114 2" xfId="14107"/>
    <cellStyle name="Normal 115" xfId="2346"/>
    <cellStyle name="Normal 116" xfId="2347"/>
    <cellStyle name="Normal 117" xfId="2348"/>
    <cellStyle name="Normal 118" xfId="2349"/>
    <cellStyle name="Normal 119" xfId="2350"/>
    <cellStyle name="Normal 12" xfId="346"/>
    <cellStyle name="Normal 12 2" xfId="2351"/>
    <cellStyle name="Normal 12 2 10" xfId="11299"/>
    <cellStyle name="Normal 12 2 2" xfId="2352"/>
    <cellStyle name="Normal 12 2 2 2" xfId="2353"/>
    <cellStyle name="Normal 12 2 2 2 2" xfId="2354"/>
    <cellStyle name="Normal 12 2 2 2 2 2" xfId="5148"/>
    <cellStyle name="Normal 12 2 2 2 2 2 2" xfId="16643"/>
    <cellStyle name="Normal 12 2 2 2 2 3" xfId="11300"/>
    <cellStyle name="Normal 12 2 2 2 2 4" xfId="11301"/>
    <cellStyle name="Normal 12 2 2 2 3" xfId="2355"/>
    <cellStyle name="Normal 12 2 2 2 3 2" xfId="5149"/>
    <cellStyle name="Normal 12 2 2 2 3 2 2" xfId="16644"/>
    <cellStyle name="Normal 12 2 2 2 3 3" xfId="11302"/>
    <cellStyle name="Normal 12 2 2 2 3 4" xfId="11303"/>
    <cellStyle name="Normal 12 2 2 2 4" xfId="2356"/>
    <cellStyle name="Normal 12 2 2 2 4 2" xfId="5150"/>
    <cellStyle name="Normal 12 2 2 2 4 2 2" xfId="16645"/>
    <cellStyle name="Normal 12 2 2 2 4 3" xfId="11304"/>
    <cellStyle name="Normal 12 2 2 2 4 4" xfId="11305"/>
    <cellStyle name="Normal 12 2 2 2 5" xfId="5147"/>
    <cellStyle name="Normal 12 2 2 2 5 2" xfId="16646"/>
    <cellStyle name="Normal 12 2 2 2 6" xfId="11306"/>
    <cellStyle name="Normal 12 2 2 2 7" xfId="11307"/>
    <cellStyle name="Normal 12 2 2 3" xfId="2357"/>
    <cellStyle name="Normal 12 2 2 3 2" xfId="5151"/>
    <cellStyle name="Normal 12 2 2 3 2 2" xfId="16647"/>
    <cellStyle name="Normal 12 2 2 3 3" xfId="11308"/>
    <cellStyle name="Normal 12 2 2 3 4" xfId="11309"/>
    <cellStyle name="Normal 12 2 2 4" xfId="2358"/>
    <cellStyle name="Normal 12 2 2 4 2" xfId="5152"/>
    <cellStyle name="Normal 12 2 2 4 2 2" xfId="16648"/>
    <cellStyle name="Normal 12 2 2 4 3" xfId="11310"/>
    <cellStyle name="Normal 12 2 2 4 4" xfId="11311"/>
    <cellStyle name="Normal 12 2 2 5" xfId="2359"/>
    <cellStyle name="Normal 12 2 2 5 2" xfId="5153"/>
    <cellStyle name="Normal 12 2 2 5 2 2" xfId="16649"/>
    <cellStyle name="Normal 12 2 2 5 3" xfId="11312"/>
    <cellStyle name="Normal 12 2 2 5 4" xfId="11313"/>
    <cellStyle name="Normal 12 2 2 6" xfId="5146"/>
    <cellStyle name="Normal 12 2 2 6 2" xfId="16650"/>
    <cellStyle name="Normal 12 2 2 7" xfId="11314"/>
    <cellStyle name="Normal 12 2 2 8" xfId="11315"/>
    <cellStyle name="Normal 12 2 3" xfId="2360"/>
    <cellStyle name="Normal 12 2 3 2" xfId="2361"/>
    <cellStyle name="Normal 12 2 3 2 2" xfId="2362"/>
    <cellStyle name="Normal 12 2 3 2 2 2" xfId="5156"/>
    <cellStyle name="Normal 12 2 3 2 2 2 2" xfId="16651"/>
    <cellStyle name="Normal 12 2 3 2 2 3" xfId="11316"/>
    <cellStyle name="Normal 12 2 3 2 2 4" xfId="11317"/>
    <cellStyle name="Normal 12 2 3 2 3" xfId="2363"/>
    <cellStyle name="Normal 12 2 3 2 3 2" xfId="5157"/>
    <cellStyle name="Normal 12 2 3 2 3 2 2" xfId="16652"/>
    <cellStyle name="Normal 12 2 3 2 3 3" xfId="11318"/>
    <cellStyle name="Normal 12 2 3 2 3 4" xfId="11319"/>
    <cellStyle name="Normal 12 2 3 2 4" xfId="2364"/>
    <cellStyle name="Normal 12 2 3 2 4 2" xfId="5158"/>
    <cellStyle name="Normal 12 2 3 2 4 2 2" xfId="16653"/>
    <cellStyle name="Normal 12 2 3 2 4 3" xfId="11320"/>
    <cellStyle name="Normal 12 2 3 2 4 4" xfId="11321"/>
    <cellStyle name="Normal 12 2 3 2 5" xfId="5155"/>
    <cellStyle name="Normal 12 2 3 2 5 2" xfId="16654"/>
    <cellStyle name="Normal 12 2 3 2 6" xfId="11322"/>
    <cellStyle name="Normal 12 2 3 2 7" xfId="11323"/>
    <cellStyle name="Normal 12 2 3 3" xfId="2365"/>
    <cellStyle name="Normal 12 2 3 3 2" xfId="5159"/>
    <cellStyle name="Normal 12 2 3 3 2 2" xfId="16655"/>
    <cellStyle name="Normal 12 2 3 3 3" xfId="11324"/>
    <cellStyle name="Normal 12 2 3 3 4" xfId="11325"/>
    <cellStyle name="Normal 12 2 3 4" xfId="2366"/>
    <cellStyle name="Normal 12 2 3 4 2" xfId="5160"/>
    <cellStyle name="Normal 12 2 3 4 2 2" xfId="16656"/>
    <cellStyle name="Normal 12 2 3 4 3" xfId="11326"/>
    <cellStyle name="Normal 12 2 3 4 4" xfId="11327"/>
    <cellStyle name="Normal 12 2 3 5" xfId="2367"/>
    <cellStyle name="Normal 12 2 3 5 2" xfId="5161"/>
    <cellStyle name="Normal 12 2 3 5 2 2" xfId="16657"/>
    <cellStyle name="Normal 12 2 3 5 3" xfId="11328"/>
    <cellStyle name="Normal 12 2 3 5 4" xfId="11329"/>
    <cellStyle name="Normal 12 2 3 6" xfId="5154"/>
    <cellStyle name="Normal 12 2 3 6 2" xfId="16658"/>
    <cellStyle name="Normal 12 2 3 7" xfId="11330"/>
    <cellStyle name="Normal 12 2 3 8" xfId="11331"/>
    <cellStyle name="Normal 12 2 4" xfId="2368"/>
    <cellStyle name="Normal 12 2 4 2" xfId="2369"/>
    <cellStyle name="Normal 12 2 4 2 2" xfId="5163"/>
    <cellStyle name="Normal 12 2 4 2 2 2" xfId="16659"/>
    <cellStyle name="Normal 12 2 4 2 3" xfId="11332"/>
    <cellStyle name="Normal 12 2 4 2 4" xfId="11333"/>
    <cellStyle name="Normal 12 2 4 3" xfId="2370"/>
    <cellStyle name="Normal 12 2 4 3 2" xfId="5164"/>
    <cellStyle name="Normal 12 2 4 3 2 2" xfId="16660"/>
    <cellStyle name="Normal 12 2 4 3 3" xfId="11334"/>
    <cellStyle name="Normal 12 2 4 3 4" xfId="11335"/>
    <cellStyle name="Normal 12 2 4 4" xfId="2371"/>
    <cellStyle name="Normal 12 2 4 4 2" xfId="5165"/>
    <cellStyle name="Normal 12 2 4 4 2 2" xfId="16661"/>
    <cellStyle name="Normal 12 2 4 4 3" xfId="11336"/>
    <cellStyle name="Normal 12 2 4 4 4" xfId="11337"/>
    <cellStyle name="Normal 12 2 4 5" xfId="5162"/>
    <cellStyle name="Normal 12 2 4 5 2" xfId="16662"/>
    <cellStyle name="Normal 12 2 4 6" xfId="11338"/>
    <cellStyle name="Normal 12 2 4 7" xfId="11339"/>
    <cellStyle name="Normal 12 2 5" xfId="2372"/>
    <cellStyle name="Normal 12 2 5 2" xfId="5166"/>
    <cellStyle name="Normal 12 2 5 2 2" xfId="16663"/>
    <cellStyle name="Normal 12 2 5 3" xfId="11340"/>
    <cellStyle name="Normal 12 2 5 4" xfId="11341"/>
    <cellStyle name="Normal 12 2 6" xfId="2373"/>
    <cellStyle name="Normal 12 2 6 2" xfId="5167"/>
    <cellStyle name="Normal 12 2 6 2 2" xfId="16664"/>
    <cellStyle name="Normal 12 2 6 3" xfId="11342"/>
    <cellStyle name="Normal 12 2 6 4" xfId="11343"/>
    <cellStyle name="Normal 12 2 7" xfId="2374"/>
    <cellStyle name="Normal 12 2 7 2" xfId="5168"/>
    <cellStyle name="Normal 12 2 7 2 2" xfId="16665"/>
    <cellStyle name="Normal 12 2 7 3" xfId="11344"/>
    <cellStyle name="Normal 12 2 7 4" xfId="11345"/>
    <cellStyle name="Normal 12 2 8" xfId="4157"/>
    <cellStyle name="Normal 12 2 9" xfId="11346"/>
    <cellStyle name="Normal 12 2 9 2" xfId="16666"/>
    <cellStyle name="Normal 12 3" xfId="2375"/>
    <cellStyle name="Normal 12 3 2" xfId="4158"/>
    <cellStyle name="Normal 12 3 3" xfId="11347"/>
    <cellStyle name="Normal 12 3 4" xfId="11348"/>
    <cellStyle name="Normal 12 4" xfId="2376"/>
    <cellStyle name="Normal 12 5" xfId="11349"/>
    <cellStyle name="Normal 120" xfId="2377"/>
    <cellStyle name="Normal 121" xfId="2378"/>
    <cellStyle name="Normal 122" xfId="2379"/>
    <cellStyle name="Normal 123" xfId="2380"/>
    <cellStyle name="Normal 124" xfId="2381"/>
    <cellStyle name="Normal 125" xfId="2382"/>
    <cellStyle name="Normal 126" xfId="2383"/>
    <cellStyle name="Normal 127" xfId="3832"/>
    <cellStyle name="Normal 127 2" xfId="14231"/>
    <cellStyle name="Normal 127 2 2" xfId="14257"/>
    <cellStyle name="Normal 128" xfId="6176"/>
    <cellStyle name="Normal 128 2" xfId="6177"/>
    <cellStyle name="Normal 128 2 2" xfId="16667"/>
    <cellStyle name="Normal 128 3" xfId="14139"/>
    <cellStyle name="Normal 129" xfId="6194"/>
    <cellStyle name="Normal 129 2" xfId="11350"/>
    <cellStyle name="Normal 129 2 2" xfId="16668"/>
    <cellStyle name="Normal 129 3" xfId="16669"/>
    <cellStyle name="Normal 13" xfId="347"/>
    <cellStyle name="Normal 13 2" xfId="2384"/>
    <cellStyle name="Normal 13 2 10" xfId="11351"/>
    <cellStyle name="Normal 13 2 10 2" xfId="16670"/>
    <cellStyle name="Normal 13 2 11" xfId="11352"/>
    <cellStyle name="Normal 13 2 2" xfId="2385"/>
    <cellStyle name="Normal 13 2 2 2" xfId="2386"/>
    <cellStyle name="Normal 13 2 2 2 2" xfId="2387"/>
    <cellStyle name="Normal 13 2 2 2 2 2" xfId="5172"/>
    <cellStyle name="Normal 13 2 2 2 2 2 2" xfId="16671"/>
    <cellStyle name="Normal 13 2 2 2 2 3" xfId="11353"/>
    <cellStyle name="Normal 13 2 2 2 2 4" xfId="11354"/>
    <cellStyle name="Normal 13 2 2 2 3" xfId="2388"/>
    <cellStyle name="Normal 13 2 2 2 3 2" xfId="5173"/>
    <cellStyle name="Normal 13 2 2 2 3 2 2" xfId="16672"/>
    <cellStyle name="Normal 13 2 2 2 3 3" xfId="11355"/>
    <cellStyle name="Normal 13 2 2 2 3 4" xfId="11356"/>
    <cellStyle name="Normal 13 2 2 2 4" xfId="2389"/>
    <cellStyle name="Normal 13 2 2 2 4 2" xfId="5174"/>
    <cellStyle name="Normal 13 2 2 2 4 2 2" xfId="16673"/>
    <cellStyle name="Normal 13 2 2 2 4 3" xfId="11357"/>
    <cellStyle name="Normal 13 2 2 2 4 4" xfId="11358"/>
    <cellStyle name="Normal 13 2 2 2 5" xfId="5171"/>
    <cellStyle name="Normal 13 2 2 2 5 2" xfId="16674"/>
    <cellStyle name="Normal 13 2 2 2 6" xfId="11359"/>
    <cellStyle name="Normal 13 2 2 2 7" xfId="11360"/>
    <cellStyle name="Normal 13 2 2 3" xfId="2390"/>
    <cellStyle name="Normal 13 2 2 3 2" xfId="5175"/>
    <cellStyle name="Normal 13 2 2 3 2 2" xfId="16675"/>
    <cellStyle name="Normal 13 2 2 3 3" xfId="11361"/>
    <cellStyle name="Normal 13 2 2 3 4" xfId="11362"/>
    <cellStyle name="Normal 13 2 2 4" xfId="2391"/>
    <cellStyle name="Normal 13 2 2 4 2" xfId="5176"/>
    <cellStyle name="Normal 13 2 2 4 2 2" xfId="16676"/>
    <cellStyle name="Normal 13 2 2 4 3" xfId="11363"/>
    <cellStyle name="Normal 13 2 2 4 4" xfId="11364"/>
    <cellStyle name="Normal 13 2 2 5" xfId="2392"/>
    <cellStyle name="Normal 13 2 2 5 2" xfId="5177"/>
    <cellStyle name="Normal 13 2 2 5 2 2" xfId="16677"/>
    <cellStyle name="Normal 13 2 2 5 3" xfId="11365"/>
    <cellStyle name="Normal 13 2 2 5 4" xfId="11366"/>
    <cellStyle name="Normal 13 2 2 6" xfId="5170"/>
    <cellStyle name="Normal 13 2 2 6 2" xfId="16678"/>
    <cellStyle name="Normal 13 2 2 7" xfId="11367"/>
    <cellStyle name="Normal 13 2 2 8" xfId="11368"/>
    <cellStyle name="Normal 13 2 3" xfId="2393"/>
    <cellStyle name="Normal 13 2 3 2" xfId="2394"/>
    <cellStyle name="Normal 13 2 3 2 2" xfId="2395"/>
    <cellStyle name="Normal 13 2 3 2 2 2" xfId="5180"/>
    <cellStyle name="Normal 13 2 3 2 2 2 2" xfId="16679"/>
    <cellStyle name="Normal 13 2 3 2 2 3" xfId="11369"/>
    <cellStyle name="Normal 13 2 3 2 2 4" xfId="11370"/>
    <cellStyle name="Normal 13 2 3 2 3" xfId="2396"/>
    <cellStyle name="Normal 13 2 3 2 3 2" xfId="5181"/>
    <cellStyle name="Normal 13 2 3 2 3 2 2" xfId="16680"/>
    <cellStyle name="Normal 13 2 3 2 3 3" xfId="11371"/>
    <cellStyle name="Normal 13 2 3 2 3 4" xfId="11372"/>
    <cellStyle name="Normal 13 2 3 2 4" xfId="2397"/>
    <cellStyle name="Normal 13 2 3 2 4 2" xfId="5182"/>
    <cellStyle name="Normal 13 2 3 2 4 2 2" xfId="16681"/>
    <cellStyle name="Normal 13 2 3 2 4 3" xfId="11373"/>
    <cellStyle name="Normal 13 2 3 2 4 4" xfId="11374"/>
    <cellStyle name="Normal 13 2 3 2 5" xfId="5179"/>
    <cellStyle name="Normal 13 2 3 2 5 2" xfId="16682"/>
    <cellStyle name="Normal 13 2 3 2 6" xfId="11375"/>
    <cellStyle name="Normal 13 2 3 2 7" xfId="11376"/>
    <cellStyle name="Normal 13 2 3 3" xfId="2398"/>
    <cellStyle name="Normal 13 2 3 3 2" xfId="5183"/>
    <cellStyle name="Normal 13 2 3 3 2 2" xfId="16683"/>
    <cellStyle name="Normal 13 2 3 3 3" xfId="11377"/>
    <cellStyle name="Normal 13 2 3 3 4" xfId="11378"/>
    <cellStyle name="Normal 13 2 3 4" xfId="2399"/>
    <cellStyle name="Normal 13 2 3 4 2" xfId="5184"/>
    <cellStyle name="Normal 13 2 3 4 2 2" xfId="16684"/>
    <cellStyle name="Normal 13 2 3 4 3" xfId="11379"/>
    <cellStyle name="Normal 13 2 3 4 4" xfId="11380"/>
    <cellStyle name="Normal 13 2 3 5" xfId="2400"/>
    <cellStyle name="Normal 13 2 3 5 2" xfId="5185"/>
    <cellStyle name="Normal 13 2 3 5 2 2" xfId="16685"/>
    <cellStyle name="Normal 13 2 3 5 3" xfId="11381"/>
    <cellStyle name="Normal 13 2 3 5 4" xfId="11382"/>
    <cellStyle name="Normal 13 2 3 6" xfId="5178"/>
    <cellStyle name="Normal 13 2 3 6 2" xfId="16686"/>
    <cellStyle name="Normal 13 2 3 7" xfId="11383"/>
    <cellStyle name="Normal 13 2 3 8" xfId="11384"/>
    <cellStyle name="Normal 13 2 4" xfId="2401"/>
    <cellStyle name="Normal 13 2 4 2" xfId="2402"/>
    <cellStyle name="Normal 13 2 4 2 2" xfId="5187"/>
    <cellStyle name="Normal 13 2 4 2 2 2" xfId="16687"/>
    <cellStyle name="Normal 13 2 4 2 3" xfId="11385"/>
    <cellStyle name="Normal 13 2 4 2 4" xfId="11386"/>
    <cellStyle name="Normal 13 2 4 3" xfId="2403"/>
    <cellStyle name="Normal 13 2 4 3 2" xfId="5188"/>
    <cellStyle name="Normal 13 2 4 3 2 2" xfId="16688"/>
    <cellStyle name="Normal 13 2 4 3 3" xfId="11387"/>
    <cellStyle name="Normal 13 2 4 3 4" xfId="11388"/>
    <cellStyle name="Normal 13 2 4 4" xfId="2404"/>
    <cellStyle name="Normal 13 2 4 4 2" xfId="5189"/>
    <cellStyle name="Normal 13 2 4 4 2 2" xfId="16689"/>
    <cellStyle name="Normal 13 2 4 4 3" xfId="11389"/>
    <cellStyle name="Normal 13 2 4 4 4" xfId="11390"/>
    <cellStyle name="Normal 13 2 4 5" xfId="5186"/>
    <cellStyle name="Normal 13 2 4 5 2" xfId="16690"/>
    <cellStyle name="Normal 13 2 4 6" xfId="11391"/>
    <cellStyle name="Normal 13 2 4 7" xfId="11392"/>
    <cellStyle name="Normal 13 2 5" xfId="2405"/>
    <cellStyle name="Normal 13 2 5 2" xfId="2406"/>
    <cellStyle name="Normal 13 2 5 2 2" xfId="5191"/>
    <cellStyle name="Normal 13 2 5 2 2 2" xfId="16691"/>
    <cellStyle name="Normal 13 2 5 2 3" xfId="11393"/>
    <cellStyle name="Normal 13 2 5 2 4" xfId="11394"/>
    <cellStyle name="Normal 13 2 5 3" xfId="2407"/>
    <cellStyle name="Normal 13 2 5 3 2" xfId="5192"/>
    <cellStyle name="Normal 13 2 5 3 2 2" xfId="16692"/>
    <cellStyle name="Normal 13 2 5 3 3" xfId="11395"/>
    <cellStyle name="Normal 13 2 5 3 4" xfId="11396"/>
    <cellStyle name="Normal 13 2 5 4" xfId="2408"/>
    <cellStyle name="Normal 13 2 5 4 2" xfId="5193"/>
    <cellStyle name="Normal 13 2 5 4 2 2" xfId="16693"/>
    <cellStyle name="Normal 13 2 5 4 3" xfId="11397"/>
    <cellStyle name="Normal 13 2 5 4 4" xfId="11398"/>
    <cellStyle name="Normal 13 2 5 5" xfId="5190"/>
    <cellStyle name="Normal 13 2 5 5 2" xfId="16694"/>
    <cellStyle name="Normal 13 2 5 6" xfId="11399"/>
    <cellStyle name="Normal 13 2 5 7" xfId="11400"/>
    <cellStyle name="Normal 13 2 6" xfId="2409"/>
    <cellStyle name="Normal 13 2 6 2" xfId="5194"/>
    <cellStyle name="Normal 13 2 6 2 2" xfId="16695"/>
    <cellStyle name="Normal 13 2 6 3" xfId="11401"/>
    <cellStyle name="Normal 13 2 6 4" xfId="11402"/>
    <cellStyle name="Normal 13 2 7" xfId="2410"/>
    <cellStyle name="Normal 13 2 7 2" xfId="5195"/>
    <cellStyle name="Normal 13 2 7 2 2" xfId="16696"/>
    <cellStyle name="Normal 13 2 7 3" xfId="11403"/>
    <cellStyle name="Normal 13 2 7 4" xfId="11404"/>
    <cellStyle name="Normal 13 2 8" xfId="2411"/>
    <cellStyle name="Normal 13 2 8 2" xfId="5196"/>
    <cellStyle name="Normal 13 2 8 2 2" xfId="16697"/>
    <cellStyle name="Normal 13 2 8 3" xfId="11405"/>
    <cellStyle name="Normal 13 2 8 4" xfId="11406"/>
    <cellStyle name="Normal 13 2 9" xfId="5169"/>
    <cellStyle name="Normal 13 2 9 2" xfId="16698"/>
    <cellStyle name="Normal 13 3" xfId="2412"/>
    <cellStyle name="Normal 13 3 2" xfId="11407"/>
    <cellStyle name="Normal 13 3 2 2" xfId="16699"/>
    <cellStyle name="Normal 13 3 3" xfId="11408"/>
    <cellStyle name="Normal 13 4" xfId="2413"/>
    <cellStyle name="Normal 13 4 2" xfId="5197"/>
    <cellStyle name="Normal 13 4 2 2" xfId="16700"/>
    <cellStyle name="Normal 13 4 3" xfId="11409"/>
    <cellStyle name="Normal 13 4 4" xfId="11410"/>
    <cellStyle name="Normal 13 5" xfId="2414"/>
    <cellStyle name="Normal 13 5 2" xfId="5198"/>
    <cellStyle name="Normal 13 5 2 2" xfId="16701"/>
    <cellStyle name="Normal 13 5 3" xfId="11411"/>
    <cellStyle name="Normal 13 5 4" xfId="11412"/>
    <cellStyle name="Normal 13 6" xfId="2415"/>
    <cellStyle name="Normal 13 6 2" xfId="5199"/>
    <cellStyle name="Normal 13 6 2 2" xfId="16702"/>
    <cellStyle name="Normal 13 6 3" xfId="11413"/>
    <cellStyle name="Normal 13 6 4" xfId="11414"/>
    <cellStyle name="Normal 13 7" xfId="2416"/>
    <cellStyle name="Normal 13 8" xfId="11415"/>
    <cellStyle name="Normal 13 8 2" xfId="16703"/>
    <cellStyle name="Normal 13 9" xfId="11416"/>
    <cellStyle name="Normal 130" xfId="6240"/>
    <cellStyle name="Normal 130 2" xfId="16704"/>
    <cellStyle name="Normal 131" xfId="6245"/>
    <cellStyle name="Normal 131 2" xfId="14232"/>
    <cellStyle name="Normal 131 2 2" xfId="14233"/>
    <cellStyle name="Normal 132" xfId="11417"/>
    <cellStyle name="Normal 132 2" xfId="11418"/>
    <cellStyle name="Normal 132 3" xfId="16705"/>
    <cellStyle name="Normal 133" xfId="11419"/>
    <cellStyle name="Normal 133 2" xfId="11420"/>
    <cellStyle name="Normal 133 3" xfId="16706"/>
    <cellStyle name="Normal 134" xfId="11421"/>
    <cellStyle name="Normal 134 2" xfId="11422"/>
    <cellStyle name="Normal 134 2 2" xfId="14265"/>
    <cellStyle name="Normal 134 3" xfId="14258"/>
    <cellStyle name="Normal 135" xfId="14110"/>
    <cellStyle name="Normal 136" xfId="14136"/>
    <cellStyle name="Normal 136 2" xfId="14263"/>
    <cellStyle name="Normal 137" xfId="14140"/>
    <cellStyle name="Normal 137 2" xfId="14264"/>
    <cellStyle name="Normal 138" xfId="16707"/>
    <cellStyle name="Normal 138 2" xfId="14267"/>
    <cellStyle name="Normal 139" xfId="14142"/>
    <cellStyle name="Normal 14" xfId="348"/>
    <cellStyle name="Normal 14 2" xfId="349"/>
    <cellStyle name="Normal 14 2 2" xfId="2417"/>
    <cellStyle name="Normal 14 2 2 2" xfId="2418"/>
    <cellStyle name="Normal 14 2 2 2 2" xfId="2419"/>
    <cellStyle name="Normal 14 2 2 2 2 2" xfId="5202"/>
    <cellStyle name="Normal 14 2 2 2 2 2 2" xfId="16708"/>
    <cellStyle name="Normal 14 2 2 2 2 3" xfId="11423"/>
    <cellStyle name="Normal 14 2 2 2 2 4" xfId="11424"/>
    <cellStyle name="Normal 14 2 2 2 3" xfId="2420"/>
    <cellStyle name="Normal 14 2 2 2 3 2" xfId="5203"/>
    <cellStyle name="Normal 14 2 2 2 3 2 2" xfId="16709"/>
    <cellStyle name="Normal 14 2 2 2 3 3" xfId="11425"/>
    <cellStyle name="Normal 14 2 2 2 3 4" xfId="11426"/>
    <cellStyle name="Normal 14 2 2 2 4" xfId="2421"/>
    <cellStyle name="Normal 14 2 2 2 4 2" xfId="5204"/>
    <cellStyle name="Normal 14 2 2 2 4 2 2" xfId="16710"/>
    <cellStyle name="Normal 14 2 2 2 4 3" xfId="11427"/>
    <cellStyle name="Normal 14 2 2 2 4 4" xfId="11428"/>
    <cellStyle name="Normal 14 2 2 2 5" xfId="5201"/>
    <cellStyle name="Normal 14 2 2 2 5 2" xfId="16711"/>
    <cellStyle name="Normal 14 2 2 2 6" xfId="11429"/>
    <cellStyle name="Normal 14 2 2 2 7" xfId="11430"/>
    <cellStyle name="Normal 14 2 2 3" xfId="2422"/>
    <cellStyle name="Normal 14 2 2 3 2" xfId="5205"/>
    <cellStyle name="Normal 14 2 2 3 2 2" xfId="16712"/>
    <cellStyle name="Normal 14 2 2 3 3" xfId="11431"/>
    <cellStyle name="Normal 14 2 2 3 4" xfId="11432"/>
    <cellStyle name="Normal 14 2 2 4" xfId="2423"/>
    <cellStyle name="Normal 14 2 2 4 2" xfId="5206"/>
    <cellStyle name="Normal 14 2 2 4 2 2" xfId="16713"/>
    <cellStyle name="Normal 14 2 2 4 3" xfId="11433"/>
    <cellStyle name="Normal 14 2 2 4 4" xfId="11434"/>
    <cellStyle name="Normal 14 2 2 5" xfId="2424"/>
    <cellStyle name="Normal 14 2 2 5 2" xfId="5207"/>
    <cellStyle name="Normal 14 2 2 5 2 2" xfId="16714"/>
    <cellStyle name="Normal 14 2 2 5 3" xfId="11435"/>
    <cellStyle name="Normal 14 2 2 5 4" xfId="11436"/>
    <cellStyle name="Normal 14 2 2 6" xfId="5200"/>
    <cellStyle name="Normal 14 2 2 6 2" xfId="16715"/>
    <cellStyle name="Normal 14 2 2 7" xfId="11437"/>
    <cellStyle name="Normal 14 2 2 8" xfId="11438"/>
    <cellStyle name="Normal 14 2 3" xfId="2425"/>
    <cellStyle name="Normal 14 2 3 2" xfId="2426"/>
    <cellStyle name="Normal 14 2 3 2 2" xfId="2427"/>
    <cellStyle name="Normal 14 2 3 2 2 2" xfId="5210"/>
    <cellStyle name="Normal 14 2 3 2 2 2 2" xfId="16716"/>
    <cellStyle name="Normal 14 2 3 2 2 3" xfId="11439"/>
    <cellStyle name="Normal 14 2 3 2 2 4" xfId="11440"/>
    <cellStyle name="Normal 14 2 3 2 3" xfId="2428"/>
    <cellStyle name="Normal 14 2 3 2 3 2" xfId="5211"/>
    <cellStyle name="Normal 14 2 3 2 3 2 2" xfId="16717"/>
    <cellStyle name="Normal 14 2 3 2 3 3" xfId="11441"/>
    <cellStyle name="Normal 14 2 3 2 3 4" xfId="11442"/>
    <cellStyle name="Normal 14 2 3 2 4" xfId="2429"/>
    <cellStyle name="Normal 14 2 3 2 4 2" xfId="5212"/>
    <cellStyle name="Normal 14 2 3 2 4 2 2" xfId="16718"/>
    <cellStyle name="Normal 14 2 3 2 4 3" xfId="11443"/>
    <cellStyle name="Normal 14 2 3 2 4 4" xfId="11444"/>
    <cellStyle name="Normal 14 2 3 2 5" xfId="5209"/>
    <cellStyle name="Normal 14 2 3 2 5 2" xfId="16719"/>
    <cellStyle name="Normal 14 2 3 2 6" xfId="11445"/>
    <cellStyle name="Normal 14 2 3 2 7" xfId="11446"/>
    <cellStyle name="Normal 14 2 3 3" xfId="2430"/>
    <cellStyle name="Normal 14 2 3 3 2" xfId="5213"/>
    <cellStyle name="Normal 14 2 3 3 2 2" xfId="16720"/>
    <cellStyle name="Normal 14 2 3 3 3" xfId="11447"/>
    <cellStyle name="Normal 14 2 3 3 4" xfId="11448"/>
    <cellStyle name="Normal 14 2 3 4" xfId="2431"/>
    <cellStyle name="Normal 14 2 3 4 2" xfId="5214"/>
    <cellStyle name="Normal 14 2 3 4 2 2" xfId="16721"/>
    <cellStyle name="Normal 14 2 3 4 3" xfId="11449"/>
    <cellStyle name="Normal 14 2 3 4 4" xfId="11450"/>
    <cellStyle name="Normal 14 2 3 5" xfId="2432"/>
    <cellStyle name="Normal 14 2 3 5 2" xfId="5215"/>
    <cellStyle name="Normal 14 2 3 5 2 2" xfId="16722"/>
    <cellStyle name="Normal 14 2 3 5 3" xfId="11451"/>
    <cellStyle name="Normal 14 2 3 5 4" xfId="11452"/>
    <cellStyle name="Normal 14 2 3 6" xfId="5208"/>
    <cellStyle name="Normal 14 2 3 6 2" xfId="16723"/>
    <cellStyle name="Normal 14 2 3 7" xfId="11453"/>
    <cellStyle name="Normal 14 2 3 8" xfId="11454"/>
    <cellStyle name="Normal 14 2 4" xfId="2433"/>
    <cellStyle name="Normal 14 2 4 2" xfId="2434"/>
    <cellStyle name="Normal 14 2 4 2 2" xfId="5217"/>
    <cellStyle name="Normal 14 2 4 2 2 2" xfId="16724"/>
    <cellStyle name="Normal 14 2 4 2 3" xfId="11455"/>
    <cellStyle name="Normal 14 2 4 2 4" xfId="11456"/>
    <cellStyle name="Normal 14 2 4 3" xfId="2435"/>
    <cellStyle name="Normal 14 2 4 3 2" xfId="5218"/>
    <cellStyle name="Normal 14 2 4 3 2 2" xfId="16725"/>
    <cellStyle name="Normal 14 2 4 3 3" xfId="11457"/>
    <cellStyle name="Normal 14 2 4 3 4" xfId="11458"/>
    <cellStyle name="Normal 14 2 4 4" xfId="2436"/>
    <cellStyle name="Normal 14 2 4 4 2" xfId="5219"/>
    <cellStyle name="Normal 14 2 4 4 2 2" xfId="16726"/>
    <cellStyle name="Normal 14 2 4 4 3" xfId="11459"/>
    <cellStyle name="Normal 14 2 4 4 4" xfId="11460"/>
    <cellStyle name="Normal 14 2 4 5" xfId="5216"/>
    <cellStyle name="Normal 14 2 4 5 2" xfId="16727"/>
    <cellStyle name="Normal 14 2 4 6" xfId="11461"/>
    <cellStyle name="Normal 14 2 4 7" xfId="11462"/>
    <cellStyle name="Normal 14 2 5" xfId="2437"/>
    <cellStyle name="Normal 14 2 5 2" xfId="5220"/>
    <cellStyle name="Normal 14 2 5 2 2" xfId="16728"/>
    <cellStyle name="Normal 14 2 5 3" xfId="11463"/>
    <cellStyle name="Normal 14 2 5 4" xfId="11464"/>
    <cellStyle name="Normal 14 2 6" xfId="2438"/>
    <cellStyle name="Normal 14 2 6 2" xfId="5221"/>
    <cellStyle name="Normal 14 2 6 2 2" xfId="16729"/>
    <cellStyle name="Normal 14 2 6 3" xfId="11465"/>
    <cellStyle name="Normal 14 2 6 4" xfId="11466"/>
    <cellStyle name="Normal 14 2 7" xfId="2439"/>
    <cellStyle name="Normal 14 2 7 2" xfId="5222"/>
    <cellStyle name="Normal 14 2 7 2 2" xfId="16730"/>
    <cellStyle name="Normal 14 2 7 3" xfId="11467"/>
    <cellStyle name="Normal 14 2 7 4" xfId="11468"/>
    <cellStyle name="Normal 14 2 8" xfId="11469"/>
    <cellStyle name="Normal 14 3" xfId="2440"/>
    <cellStyle name="Normal 14 3 2" xfId="11470"/>
    <cellStyle name="Normal 14 3 3" xfId="11471"/>
    <cellStyle name="Normal 14 4" xfId="2441"/>
    <cellStyle name="Normal 14 4 2" xfId="5223"/>
    <cellStyle name="Normal 14 4 2 2" xfId="16731"/>
    <cellStyle name="Normal 14 4 3" xfId="11472"/>
    <cellStyle name="Normal 14 4 4" xfId="11473"/>
    <cellStyle name="Normal 14 5" xfId="2442"/>
    <cellStyle name="Normal 14 5 2" xfId="2443"/>
    <cellStyle name="Normal 14 5 2 2" xfId="5225"/>
    <cellStyle name="Normal 14 5 2 2 2" xfId="16732"/>
    <cellStyle name="Normal 14 5 2 3" xfId="11474"/>
    <cellStyle name="Normal 14 5 2 4" xfId="11475"/>
    <cellStyle name="Normal 14 5 3" xfId="5224"/>
    <cellStyle name="Normal 14 5 3 2" xfId="16733"/>
    <cellStyle name="Normal 14 5 4" xfId="11476"/>
    <cellStyle name="Normal 14 5 5" xfId="11477"/>
    <cellStyle name="Normal 14 6" xfId="2444"/>
    <cellStyle name="Normal 14 6 2" xfId="5226"/>
    <cellStyle name="Normal 14 6 2 2" xfId="16734"/>
    <cellStyle name="Normal 14 6 3" xfId="11478"/>
    <cellStyle name="Normal 14 6 4" xfId="11479"/>
    <cellStyle name="Normal 14 7" xfId="2445"/>
    <cellStyle name="Normal 14 8" xfId="11480"/>
    <cellStyle name="Normal 14 8 2" xfId="16735"/>
    <cellStyle name="Normal 14 9" xfId="11481"/>
    <cellStyle name="Normal 15" xfId="350"/>
    <cellStyle name="Normal 15 2" xfId="2446"/>
    <cellStyle name="Normal 15 3" xfId="2447"/>
    <cellStyle name="Normal 15 3 2" xfId="6185"/>
    <cellStyle name="Normal 15 3 2 2" xfId="16736"/>
    <cellStyle name="Normal 15 3 3" xfId="6186"/>
    <cellStyle name="Normal 15 3 3 2" xfId="16737"/>
    <cellStyle name="Normal 15 3 4" xfId="14234"/>
    <cellStyle name="Normal 15 3 5" xfId="14235"/>
    <cellStyle name="Normal 15 4" xfId="2448"/>
    <cellStyle name="Normal 15 5" xfId="11482"/>
    <cellStyle name="Normal 15 5 2" xfId="16738"/>
    <cellStyle name="Normal 15 6" xfId="11483"/>
    <cellStyle name="Normal 16" xfId="351"/>
    <cellStyle name="Normal 16 2" xfId="2449"/>
    <cellStyle name="Normal 16 2 2" xfId="3884"/>
    <cellStyle name="Normal 16 2 2 2" xfId="16739"/>
    <cellStyle name="Normal 16 3" xfId="2450"/>
    <cellStyle name="Normal 16 4" xfId="2451"/>
    <cellStyle name="Normal 16 5" xfId="11484"/>
    <cellStyle name="Normal 16 5 2" xfId="16740"/>
    <cellStyle name="Normal 16 6" xfId="11485"/>
    <cellStyle name="Normal 16 7" xfId="16741"/>
    <cellStyle name="Normal 17" xfId="352"/>
    <cellStyle name="Normal 17 2" xfId="2452"/>
    <cellStyle name="Normal 17 2 10" xfId="11486"/>
    <cellStyle name="Normal 17 2 2" xfId="2453"/>
    <cellStyle name="Normal 17 2 2 2" xfId="2454"/>
    <cellStyle name="Normal 17 2 2 2 2" xfId="2455"/>
    <cellStyle name="Normal 17 2 2 2 2 2" xfId="5230"/>
    <cellStyle name="Normal 17 2 2 2 2 2 2" xfId="16742"/>
    <cellStyle name="Normal 17 2 2 2 2 3" xfId="11487"/>
    <cellStyle name="Normal 17 2 2 2 2 4" xfId="11488"/>
    <cellStyle name="Normal 17 2 2 2 3" xfId="2456"/>
    <cellStyle name="Normal 17 2 2 2 3 2" xfId="5231"/>
    <cellStyle name="Normal 17 2 2 2 3 2 2" xfId="16743"/>
    <cellStyle name="Normal 17 2 2 2 3 3" xfId="11489"/>
    <cellStyle name="Normal 17 2 2 2 3 4" xfId="11490"/>
    <cellStyle name="Normal 17 2 2 2 4" xfId="2457"/>
    <cellStyle name="Normal 17 2 2 2 4 2" xfId="5232"/>
    <cellStyle name="Normal 17 2 2 2 4 2 2" xfId="16744"/>
    <cellStyle name="Normal 17 2 2 2 4 3" xfId="11491"/>
    <cellStyle name="Normal 17 2 2 2 4 4" xfId="11492"/>
    <cellStyle name="Normal 17 2 2 2 5" xfId="5229"/>
    <cellStyle name="Normal 17 2 2 2 5 2" xfId="16745"/>
    <cellStyle name="Normal 17 2 2 2 6" xfId="11493"/>
    <cellStyle name="Normal 17 2 2 2 7" xfId="11494"/>
    <cellStyle name="Normal 17 2 2 3" xfId="2458"/>
    <cellStyle name="Normal 17 2 2 3 2" xfId="5233"/>
    <cellStyle name="Normal 17 2 2 3 2 2" xfId="16746"/>
    <cellStyle name="Normal 17 2 2 3 3" xfId="11495"/>
    <cellStyle name="Normal 17 2 2 3 4" xfId="11496"/>
    <cellStyle name="Normal 17 2 2 4" xfId="2459"/>
    <cellStyle name="Normal 17 2 2 4 2" xfId="5234"/>
    <cellStyle name="Normal 17 2 2 4 2 2" xfId="16747"/>
    <cellStyle name="Normal 17 2 2 4 3" xfId="11497"/>
    <cellStyle name="Normal 17 2 2 4 4" xfId="11498"/>
    <cellStyle name="Normal 17 2 2 5" xfId="2460"/>
    <cellStyle name="Normal 17 2 2 5 2" xfId="5235"/>
    <cellStyle name="Normal 17 2 2 5 2 2" xfId="16748"/>
    <cellStyle name="Normal 17 2 2 5 3" xfId="11499"/>
    <cellStyle name="Normal 17 2 2 5 4" xfId="11500"/>
    <cellStyle name="Normal 17 2 2 6" xfId="5228"/>
    <cellStyle name="Normal 17 2 2 6 2" xfId="16749"/>
    <cellStyle name="Normal 17 2 2 7" xfId="11501"/>
    <cellStyle name="Normal 17 2 2 8" xfId="11502"/>
    <cellStyle name="Normal 17 2 3" xfId="2461"/>
    <cellStyle name="Normal 17 2 3 2" xfId="2462"/>
    <cellStyle name="Normal 17 2 3 2 2" xfId="2463"/>
    <cellStyle name="Normal 17 2 3 2 2 2" xfId="5238"/>
    <cellStyle name="Normal 17 2 3 2 2 2 2" xfId="16750"/>
    <cellStyle name="Normal 17 2 3 2 2 3" xfId="11503"/>
    <cellStyle name="Normal 17 2 3 2 2 4" xfId="11504"/>
    <cellStyle name="Normal 17 2 3 2 3" xfId="2464"/>
    <cellStyle name="Normal 17 2 3 2 3 2" xfId="5239"/>
    <cellStyle name="Normal 17 2 3 2 3 2 2" xfId="16751"/>
    <cellStyle name="Normal 17 2 3 2 3 3" xfId="11505"/>
    <cellStyle name="Normal 17 2 3 2 3 4" xfId="11506"/>
    <cellStyle name="Normal 17 2 3 2 4" xfId="2465"/>
    <cellStyle name="Normal 17 2 3 2 4 2" xfId="5240"/>
    <cellStyle name="Normal 17 2 3 2 4 2 2" xfId="16752"/>
    <cellStyle name="Normal 17 2 3 2 4 3" xfId="11507"/>
    <cellStyle name="Normal 17 2 3 2 4 4" xfId="11508"/>
    <cellStyle name="Normal 17 2 3 2 5" xfId="5237"/>
    <cellStyle name="Normal 17 2 3 2 5 2" xfId="16753"/>
    <cellStyle name="Normal 17 2 3 2 6" xfId="11509"/>
    <cellStyle name="Normal 17 2 3 2 7" xfId="11510"/>
    <cellStyle name="Normal 17 2 3 3" xfId="2466"/>
    <cellStyle name="Normal 17 2 3 3 2" xfId="5241"/>
    <cellStyle name="Normal 17 2 3 3 2 2" xfId="16754"/>
    <cellStyle name="Normal 17 2 3 3 3" xfId="11511"/>
    <cellStyle name="Normal 17 2 3 3 4" xfId="11512"/>
    <cellStyle name="Normal 17 2 3 4" xfId="2467"/>
    <cellStyle name="Normal 17 2 3 4 2" xfId="5242"/>
    <cellStyle name="Normal 17 2 3 4 2 2" xfId="16755"/>
    <cellStyle name="Normal 17 2 3 4 3" xfId="11513"/>
    <cellStyle name="Normal 17 2 3 4 4" xfId="11514"/>
    <cellStyle name="Normal 17 2 3 5" xfId="2468"/>
    <cellStyle name="Normal 17 2 3 5 2" xfId="5243"/>
    <cellStyle name="Normal 17 2 3 5 2 2" xfId="16756"/>
    <cellStyle name="Normal 17 2 3 5 3" xfId="11515"/>
    <cellStyle name="Normal 17 2 3 5 4" xfId="11516"/>
    <cellStyle name="Normal 17 2 3 6" xfId="5236"/>
    <cellStyle name="Normal 17 2 3 6 2" xfId="16757"/>
    <cellStyle name="Normal 17 2 3 7" xfId="11517"/>
    <cellStyle name="Normal 17 2 3 8" xfId="11518"/>
    <cellStyle name="Normal 17 2 4" xfId="2469"/>
    <cellStyle name="Normal 17 2 4 2" xfId="2470"/>
    <cellStyle name="Normal 17 2 4 2 2" xfId="5245"/>
    <cellStyle name="Normal 17 2 4 2 2 2" xfId="16758"/>
    <cellStyle name="Normal 17 2 4 2 3" xfId="11519"/>
    <cellStyle name="Normal 17 2 4 2 4" xfId="11520"/>
    <cellStyle name="Normal 17 2 4 3" xfId="2471"/>
    <cellStyle name="Normal 17 2 4 3 2" xfId="5246"/>
    <cellStyle name="Normal 17 2 4 3 2 2" xfId="16759"/>
    <cellStyle name="Normal 17 2 4 3 3" xfId="11521"/>
    <cellStyle name="Normal 17 2 4 3 4" xfId="11522"/>
    <cellStyle name="Normal 17 2 4 4" xfId="2472"/>
    <cellStyle name="Normal 17 2 4 4 2" xfId="5247"/>
    <cellStyle name="Normal 17 2 4 4 2 2" xfId="16760"/>
    <cellStyle name="Normal 17 2 4 4 3" xfId="11523"/>
    <cellStyle name="Normal 17 2 4 4 4" xfId="11524"/>
    <cellStyle name="Normal 17 2 4 5" xfId="5244"/>
    <cellStyle name="Normal 17 2 4 5 2" xfId="16761"/>
    <cellStyle name="Normal 17 2 4 6" xfId="11525"/>
    <cellStyle name="Normal 17 2 4 7" xfId="11526"/>
    <cellStyle name="Normal 17 2 5" xfId="2473"/>
    <cellStyle name="Normal 17 2 5 2" xfId="5248"/>
    <cellStyle name="Normal 17 2 5 2 2" xfId="16762"/>
    <cellStyle name="Normal 17 2 5 3" xfId="11527"/>
    <cellStyle name="Normal 17 2 5 4" xfId="11528"/>
    <cellStyle name="Normal 17 2 6" xfId="2474"/>
    <cellStyle name="Normal 17 2 6 2" xfId="5249"/>
    <cellStyle name="Normal 17 2 6 2 2" xfId="16763"/>
    <cellStyle name="Normal 17 2 6 3" xfId="11529"/>
    <cellStyle name="Normal 17 2 6 4" xfId="11530"/>
    <cellStyle name="Normal 17 2 7" xfId="2475"/>
    <cellStyle name="Normal 17 2 7 2" xfId="5250"/>
    <cellStyle name="Normal 17 2 7 2 2" xfId="16764"/>
    <cellStyle name="Normal 17 2 7 3" xfId="11531"/>
    <cellStyle name="Normal 17 2 7 4" xfId="11532"/>
    <cellStyle name="Normal 17 2 8" xfId="5227"/>
    <cellStyle name="Normal 17 2 8 2" xfId="16765"/>
    <cellStyle name="Normal 17 2 9" xfId="11533"/>
    <cellStyle name="Normal 17 2 9 2" xfId="16766"/>
    <cellStyle name="Normal 17 3" xfId="2476"/>
    <cellStyle name="Normal 17 4" xfId="2477"/>
    <cellStyle name="Normal 17 5" xfId="11534"/>
    <cellStyle name="Normal 17 5 2" xfId="16767"/>
    <cellStyle name="Normal 17 6" xfId="11535"/>
    <cellStyle name="Normal 17 7" xfId="16768"/>
    <cellStyle name="Normal 18" xfId="353"/>
    <cellStyle name="Normal 18 2" xfId="2478"/>
    <cellStyle name="Normal 18 2 10" xfId="11536"/>
    <cellStyle name="Normal 18 2 2" xfId="2479"/>
    <cellStyle name="Normal 18 2 2 2" xfId="2480"/>
    <cellStyle name="Normal 18 2 2 2 2" xfId="2481"/>
    <cellStyle name="Normal 18 2 2 2 2 2" xfId="5254"/>
    <cellStyle name="Normal 18 2 2 2 2 2 2" xfId="16769"/>
    <cellStyle name="Normal 18 2 2 2 2 3" xfId="11537"/>
    <cellStyle name="Normal 18 2 2 2 2 4" xfId="11538"/>
    <cellStyle name="Normal 18 2 2 2 3" xfId="2482"/>
    <cellStyle name="Normal 18 2 2 2 3 2" xfId="5255"/>
    <cellStyle name="Normal 18 2 2 2 3 2 2" xfId="16770"/>
    <cellStyle name="Normal 18 2 2 2 3 3" xfId="11539"/>
    <cellStyle name="Normal 18 2 2 2 3 4" xfId="11540"/>
    <cellStyle name="Normal 18 2 2 2 4" xfId="2483"/>
    <cellStyle name="Normal 18 2 2 2 4 2" xfId="5256"/>
    <cellStyle name="Normal 18 2 2 2 4 2 2" xfId="16771"/>
    <cellStyle name="Normal 18 2 2 2 4 3" xfId="11541"/>
    <cellStyle name="Normal 18 2 2 2 4 4" xfId="11542"/>
    <cellStyle name="Normal 18 2 2 2 5" xfId="5253"/>
    <cellStyle name="Normal 18 2 2 2 5 2" xfId="16772"/>
    <cellStyle name="Normal 18 2 2 2 6" xfId="11543"/>
    <cellStyle name="Normal 18 2 2 2 7" xfId="11544"/>
    <cellStyle name="Normal 18 2 2 3" xfId="2484"/>
    <cellStyle name="Normal 18 2 2 3 2" xfId="5257"/>
    <cellStyle name="Normal 18 2 2 3 2 2" xfId="16773"/>
    <cellStyle name="Normal 18 2 2 3 3" xfId="11545"/>
    <cellStyle name="Normal 18 2 2 3 4" xfId="11546"/>
    <cellStyle name="Normal 18 2 2 4" xfId="2485"/>
    <cellStyle name="Normal 18 2 2 4 2" xfId="5258"/>
    <cellStyle name="Normal 18 2 2 4 2 2" xfId="16774"/>
    <cellStyle name="Normal 18 2 2 4 3" xfId="11547"/>
    <cellStyle name="Normal 18 2 2 4 4" xfId="11548"/>
    <cellStyle name="Normal 18 2 2 5" xfId="2486"/>
    <cellStyle name="Normal 18 2 2 5 2" xfId="5259"/>
    <cellStyle name="Normal 18 2 2 5 2 2" xfId="16775"/>
    <cellStyle name="Normal 18 2 2 5 3" xfId="11549"/>
    <cellStyle name="Normal 18 2 2 5 4" xfId="11550"/>
    <cellStyle name="Normal 18 2 2 6" xfId="5252"/>
    <cellStyle name="Normal 18 2 2 6 2" xfId="16776"/>
    <cellStyle name="Normal 18 2 2 7" xfId="11551"/>
    <cellStyle name="Normal 18 2 2 8" xfId="11552"/>
    <cellStyle name="Normal 18 2 3" xfId="2487"/>
    <cellStyle name="Normal 18 2 3 2" xfId="2488"/>
    <cellStyle name="Normal 18 2 3 2 2" xfId="2489"/>
    <cellStyle name="Normal 18 2 3 2 2 2" xfId="5262"/>
    <cellStyle name="Normal 18 2 3 2 2 2 2" xfId="16777"/>
    <cellStyle name="Normal 18 2 3 2 2 3" xfId="11553"/>
    <cellStyle name="Normal 18 2 3 2 2 4" xfId="11554"/>
    <cellStyle name="Normal 18 2 3 2 3" xfId="2490"/>
    <cellStyle name="Normal 18 2 3 2 3 2" xfId="5263"/>
    <cellStyle name="Normal 18 2 3 2 3 2 2" xfId="16778"/>
    <cellStyle name="Normal 18 2 3 2 3 3" xfId="11555"/>
    <cellStyle name="Normal 18 2 3 2 3 4" xfId="11556"/>
    <cellStyle name="Normal 18 2 3 2 4" xfId="2491"/>
    <cellStyle name="Normal 18 2 3 2 4 2" xfId="5264"/>
    <cellStyle name="Normal 18 2 3 2 4 2 2" xfId="16779"/>
    <cellStyle name="Normal 18 2 3 2 4 3" xfId="11557"/>
    <cellStyle name="Normal 18 2 3 2 4 4" xfId="11558"/>
    <cellStyle name="Normal 18 2 3 2 5" xfId="5261"/>
    <cellStyle name="Normal 18 2 3 2 5 2" xfId="16780"/>
    <cellStyle name="Normal 18 2 3 2 6" xfId="11559"/>
    <cellStyle name="Normal 18 2 3 2 7" xfId="11560"/>
    <cellStyle name="Normal 18 2 3 3" xfId="2492"/>
    <cellStyle name="Normal 18 2 3 3 2" xfId="5265"/>
    <cellStyle name="Normal 18 2 3 3 2 2" xfId="16781"/>
    <cellStyle name="Normal 18 2 3 3 3" xfId="11561"/>
    <cellStyle name="Normal 18 2 3 3 4" xfId="11562"/>
    <cellStyle name="Normal 18 2 3 4" xfId="2493"/>
    <cellStyle name="Normal 18 2 3 4 2" xfId="5266"/>
    <cellStyle name="Normal 18 2 3 4 2 2" xfId="16782"/>
    <cellStyle name="Normal 18 2 3 4 3" xfId="11563"/>
    <cellStyle name="Normal 18 2 3 4 4" xfId="11564"/>
    <cellStyle name="Normal 18 2 3 5" xfId="2494"/>
    <cellStyle name="Normal 18 2 3 5 2" xfId="5267"/>
    <cellStyle name="Normal 18 2 3 5 2 2" xfId="16783"/>
    <cellStyle name="Normal 18 2 3 5 3" xfId="11565"/>
    <cellStyle name="Normal 18 2 3 5 4" xfId="11566"/>
    <cellStyle name="Normal 18 2 3 6" xfId="5260"/>
    <cellStyle name="Normal 18 2 3 6 2" xfId="16784"/>
    <cellStyle name="Normal 18 2 3 7" xfId="11567"/>
    <cellStyle name="Normal 18 2 3 8" xfId="11568"/>
    <cellStyle name="Normal 18 2 4" xfId="2495"/>
    <cellStyle name="Normal 18 2 4 2" xfId="2496"/>
    <cellStyle name="Normal 18 2 4 2 2" xfId="5269"/>
    <cellStyle name="Normal 18 2 4 2 2 2" xfId="16785"/>
    <cellStyle name="Normal 18 2 4 2 3" xfId="11569"/>
    <cellStyle name="Normal 18 2 4 2 4" xfId="11570"/>
    <cellStyle name="Normal 18 2 4 3" xfId="2497"/>
    <cellStyle name="Normal 18 2 4 3 2" xfId="5270"/>
    <cellStyle name="Normal 18 2 4 3 2 2" xfId="16786"/>
    <cellStyle name="Normal 18 2 4 3 3" xfId="11571"/>
    <cellStyle name="Normal 18 2 4 3 4" xfId="11572"/>
    <cellStyle name="Normal 18 2 4 4" xfId="2498"/>
    <cellStyle name="Normal 18 2 4 4 2" xfId="5271"/>
    <cellStyle name="Normal 18 2 4 4 2 2" xfId="16787"/>
    <cellStyle name="Normal 18 2 4 4 3" xfId="11573"/>
    <cellStyle name="Normal 18 2 4 4 4" xfId="11574"/>
    <cellStyle name="Normal 18 2 4 5" xfId="5268"/>
    <cellStyle name="Normal 18 2 4 5 2" xfId="16788"/>
    <cellStyle name="Normal 18 2 4 6" xfId="11575"/>
    <cellStyle name="Normal 18 2 4 7" xfId="11576"/>
    <cellStyle name="Normal 18 2 5" xfId="2499"/>
    <cellStyle name="Normal 18 2 5 2" xfId="5272"/>
    <cellStyle name="Normal 18 2 5 2 2" xfId="16789"/>
    <cellStyle name="Normal 18 2 5 3" xfId="11577"/>
    <cellStyle name="Normal 18 2 5 4" xfId="11578"/>
    <cellStyle name="Normal 18 2 6" xfId="2500"/>
    <cellStyle name="Normal 18 2 6 2" xfId="5273"/>
    <cellStyle name="Normal 18 2 6 2 2" xfId="16790"/>
    <cellStyle name="Normal 18 2 6 3" xfId="11579"/>
    <cellStyle name="Normal 18 2 6 4" xfId="11580"/>
    <cellStyle name="Normal 18 2 7" xfId="2501"/>
    <cellStyle name="Normal 18 2 7 2" xfId="5274"/>
    <cellStyle name="Normal 18 2 7 2 2" xfId="16791"/>
    <cellStyle name="Normal 18 2 7 3" xfId="11581"/>
    <cellStyle name="Normal 18 2 7 4" xfId="11582"/>
    <cellStyle name="Normal 18 2 8" xfId="5251"/>
    <cellStyle name="Normal 18 2 8 2" xfId="16792"/>
    <cellStyle name="Normal 18 2 9" xfId="11583"/>
    <cellStyle name="Normal 18 2 9 2" xfId="16793"/>
    <cellStyle name="Normal 18 3" xfId="2502"/>
    <cellStyle name="Normal 18 3 2" xfId="16794"/>
    <cellStyle name="Normal 18 4" xfId="2503"/>
    <cellStyle name="Normal 18 5" xfId="11584"/>
    <cellStyle name="Normal 18 5 2" xfId="16795"/>
    <cellStyle name="Normal 18 6" xfId="11585"/>
    <cellStyle name="Normal 18 7" xfId="16796"/>
    <cellStyle name="Normal 19" xfId="354"/>
    <cellStyle name="Normal 19 2" xfId="2504"/>
    <cellStyle name="Normal 19 2 10" xfId="11586"/>
    <cellStyle name="Normal 19 2 10 2" xfId="16797"/>
    <cellStyle name="Normal 19 2 11" xfId="11587"/>
    <cellStyle name="Normal 19 2 2" xfId="2505"/>
    <cellStyle name="Normal 19 2 2 2" xfId="2506"/>
    <cellStyle name="Normal 19 2 2 2 2" xfId="2507"/>
    <cellStyle name="Normal 19 2 2 2 2 2" xfId="5278"/>
    <cellStyle name="Normal 19 2 2 2 2 2 2" xfId="16798"/>
    <cellStyle name="Normal 19 2 2 2 2 3" xfId="11588"/>
    <cellStyle name="Normal 19 2 2 2 2 4" xfId="11589"/>
    <cellStyle name="Normal 19 2 2 2 3" xfId="2508"/>
    <cellStyle name="Normal 19 2 2 2 3 2" xfId="5279"/>
    <cellStyle name="Normal 19 2 2 2 3 2 2" xfId="16799"/>
    <cellStyle name="Normal 19 2 2 2 3 3" xfId="11590"/>
    <cellStyle name="Normal 19 2 2 2 3 4" xfId="11591"/>
    <cellStyle name="Normal 19 2 2 2 4" xfId="2509"/>
    <cellStyle name="Normal 19 2 2 2 4 2" xfId="5280"/>
    <cellStyle name="Normal 19 2 2 2 4 2 2" xfId="16800"/>
    <cellStyle name="Normal 19 2 2 2 4 3" xfId="11592"/>
    <cellStyle name="Normal 19 2 2 2 4 4" xfId="11593"/>
    <cellStyle name="Normal 19 2 2 2 5" xfId="5277"/>
    <cellStyle name="Normal 19 2 2 2 5 2" xfId="16801"/>
    <cellStyle name="Normal 19 2 2 2 6" xfId="11594"/>
    <cellStyle name="Normal 19 2 2 2 7" xfId="11595"/>
    <cellStyle name="Normal 19 2 2 3" xfId="2510"/>
    <cellStyle name="Normal 19 2 2 3 2" xfId="5281"/>
    <cellStyle name="Normal 19 2 2 3 2 2" xfId="16802"/>
    <cellStyle name="Normal 19 2 2 3 3" xfId="11596"/>
    <cellStyle name="Normal 19 2 2 3 4" xfId="11597"/>
    <cellStyle name="Normal 19 2 2 4" xfId="2511"/>
    <cellStyle name="Normal 19 2 2 4 2" xfId="5282"/>
    <cellStyle name="Normal 19 2 2 4 2 2" xfId="16803"/>
    <cellStyle name="Normal 19 2 2 4 3" xfId="11598"/>
    <cellStyle name="Normal 19 2 2 4 4" xfId="11599"/>
    <cellStyle name="Normal 19 2 2 5" xfId="2512"/>
    <cellStyle name="Normal 19 2 2 5 2" xfId="5283"/>
    <cellStyle name="Normal 19 2 2 5 2 2" xfId="16804"/>
    <cellStyle name="Normal 19 2 2 5 3" xfId="11600"/>
    <cellStyle name="Normal 19 2 2 5 4" xfId="11601"/>
    <cellStyle name="Normal 19 2 2 6" xfId="5276"/>
    <cellStyle name="Normal 19 2 2 6 2" xfId="16805"/>
    <cellStyle name="Normal 19 2 2 7" xfId="11602"/>
    <cellStyle name="Normal 19 2 2 8" xfId="11603"/>
    <cellStyle name="Normal 19 2 3" xfId="2513"/>
    <cellStyle name="Normal 19 2 3 2" xfId="2514"/>
    <cellStyle name="Normal 19 2 3 2 2" xfId="2515"/>
    <cellStyle name="Normal 19 2 3 2 2 2" xfId="5286"/>
    <cellStyle name="Normal 19 2 3 2 2 2 2" xfId="16806"/>
    <cellStyle name="Normal 19 2 3 2 2 3" xfId="11604"/>
    <cellStyle name="Normal 19 2 3 2 2 4" xfId="11605"/>
    <cellStyle name="Normal 19 2 3 2 3" xfId="2516"/>
    <cellStyle name="Normal 19 2 3 2 3 2" xfId="5287"/>
    <cellStyle name="Normal 19 2 3 2 3 2 2" xfId="16807"/>
    <cellStyle name="Normal 19 2 3 2 3 3" xfId="11606"/>
    <cellStyle name="Normal 19 2 3 2 3 4" xfId="11607"/>
    <cellStyle name="Normal 19 2 3 2 4" xfId="2517"/>
    <cellStyle name="Normal 19 2 3 2 4 2" xfId="5288"/>
    <cellStyle name="Normal 19 2 3 2 4 2 2" xfId="16808"/>
    <cellStyle name="Normal 19 2 3 2 4 3" xfId="11608"/>
    <cellStyle name="Normal 19 2 3 2 4 4" xfId="11609"/>
    <cellStyle name="Normal 19 2 3 2 5" xfId="5285"/>
    <cellStyle name="Normal 19 2 3 2 5 2" xfId="16809"/>
    <cellStyle name="Normal 19 2 3 2 6" xfId="11610"/>
    <cellStyle name="Normal 19 2 3 2 7" xfId="11611"/>
    <cellStyle name="Normal 19 2 3 3" xfId="2518"/>
    <cellStyle name="Normal 19 2 3 3 2" xfId="5289"/>
    <cellStyle name="Normal 19 2 3 3 2 2" xfId="16810"/>
    <cellStyle name="Normal 19 2 3 3 3" xfId="11612"/>
    <cellStyle name="Normal 19 2 3 3 4" xfId="11613"/>
    <cellStyle name="Normal 19 2 3 4" xfId="2519"/>
    <cellStyle name="Normal 19 2 3 4 2" xfId="5290"/>
    <cellStyle name="Normal 19 2 3 4 2 2" xfId="16811"/>
    <cellStyle name="Normal 19 2 3 4 3" xfId="11614"/>
    <cellStyle name="Normal 19 2 3 4 4" xfId="11615"/>
    <cellStyle name="Normal 19 2 3 5" xfId="2520"/>
    <cellStyle name="Normal 19 2 3 5 2" xfId="5291"/>
    <cellStyle name="Normal 19 2 3 5 2 2" xfId="16812"/>
    <cellStyle name="Normal 19 2 3 5 3" xfId="11616"/>
    <cellStyle name="Normal 19 2 3 5 4" xfId="11617"/>
    <cellStyle name="Normal 19 2 3 6" xfId="5284"/>
    <cellStyle name="Normal 19 2 3 6 2" xfId="16813"/>
    <cellStyle name="Normal 19 2 3 7" xfId="11618"/>
    <cellStyle name="Normal 19 2 3 8" xfId="11619"/>
    <cellStyle name="Normal 19 2 4" xfId="2521"/>
    <cellStyle name="Normal 19 2 4 2" xfId="2522"/>
    <cellStyle name="Normal 19 2 4 2 2" xfId="5293"/>
    <cellStyle name="Normal 19 2 4 2 2 2" xfId="16814"/>
    <cellStyle name="Normal 19 2 4 2 3" xfId="11620"/>
    <cellStyle name="Normal 19 2 4 2 4" xfId="11621"/>
    <cellStyle name="Normal 19 2 4 3" xfId="2523"/>
    <cellStyle name="Normal 19 2 4 3 2" xfId="5294"/>
    <cellStyle name="Normal 19 2 4 3 2 2" xfId="16815"/>
    <cellStyle name="Normal 19 2 4 3 3" xfId="11622"/>
    <cellStyle name="Normal 19 2 4 3 4" xfId="11623"/>
    <cellStyle name="Normal 19 2 4 4" xfId="2524"/>
    <cellStyle name="Normal 19 2 4 4 2" xfId="5295"/>
    <cellStyle name="Normal 19 2 4 4 2 2" xfId="16816"/>
    <cellStyle name="Normal 19 2 4 4 3" xfId="11624"/>
    <cellStyle name="Normal 19 2 4 4 4" xfId="11625"/>
    <cellStyle name="Normal 19 2 4 5" xfId="5292"/>
    <cellStyle name="Normal 19 2 4 5 2" xfId="16817"/>
    <cellStyle name="Normal 19 2 4 6" xfId="11626"/>
    <cellStyle name="Normal 19 2 4 7" xfId="11627"/>
    <cellStyle name="Normal 19 2 5" xfId="2525"/>
    <cellStyle name="Normal 19 2 5 2" xfId="5296"/>
    <cellStyle name="Normal 19 2 5 2 2" xfId="16818"/>
    <cellStyle name="Normal 19 2 5 3" xfId="11628"/>
    <cellStyle name="Normal 19 2 5 4" xfId="11629"/>
    <cellStyle name="Normal 19 2 6" xfId="2526"/>
    <cellStyle name="Normal 19 2 6 2" xfId="5297"/>
    <cellStyle name="Normal 19 2 6 2 2" xfId="16819"/>
    <cellStyle name="Normal 19 2 6 3" xfId="11630"/>
    <cellStyle name="Normal 19 2 6 4" xfId="11631"/>
    <cellStyle name="Normal 19 2 7" xfId="2527"/>
    <cellStyle name="Normal 19 2 7 2" xfId="5298"/>
    <cellStyle name="Normal 19 2 7 2 2" xfId="16820"/>
    <cellStyle name="Normal 19 2 7 3" xfId="11632"/>
    <cellStyle name="Normal 19 2 7 4" xfId="11633"/>
    <cellStyle name="Normal 19 2 8" xfId="2528"/>
    <cellStyle name="Normal 19 2 8 2" xfId="5299"/>
    <cellStyle name="Normal 19 2 8 2 2" xfId="16821"/>
    <cellStyle name="Normal 19 2 8 3" xfId="16822"/>
    <cellStyle name="Normal 19 2 9" xfId="5275"/>
    <cellStyle name="Normal 19 2 9 2" xfId="16823"/>
    <cellStyle name="Normal 19 3" xfId="2529"/>
    <cellStyle name="Normal 19 3 2" xfId="5300"/>
    <cellStyle name="Normal 19 3 2 2" xfId="16824"/>
    <cellStyle name="Normal 19 3 3" xfId="11634"/>
    <cellStyle name="Normal 19 3 4" xfId="11635"/>
    <cellStyle name="Normal 19 4" xfId="2530"/>
    <cellStyle name="Normal 19 5" xfId="2531"/>
    <cellStyle name="Normal 19 5 2" xfId="5301"/>
    <cellStyle name="Normal 19 5 2 2" xfId="16825"/>
    <cellStyle name="Normal 19 5 3" xfId="16826"/>
    <cellStyle name="Normal 19 6" xfId="11636"/>
    <cellStyle name="Normal 19 6 2" xfId="16827"/>
    <cellStyle name="Normal 19 7" xfId="11637"/>
    <cellStyle name="Normal 19 8" xfId="16828"/>
    <cellStyle name="Normal 2" xfId="355"/>
    <cellStyle name="Normal 2 10" xfId="3830"/>
    <cellStyle name="Normal 2 10 2" xfId="11638"/>
    <cellStyle name="Normal 2 10 2 2" xfId="14109"/>
    <cellStyle name="Normal 2 10 3" xfId="11639"/>
    <cellStyle name="Normal 2 11" xfId="11640"/>
    <cellStyle name="Normal 2 11 2" xfId="11641"/>
    <cellStyle name="Normal 2 11 3" xfId="11642"/>
    <cellStyle name="Normal 2 12" xfId="11643"/>
    <cellStyle name="Normal 2 13" xfId="11644"/>
    <cellStyle name="Normal 2 14" xfId="11645"/>
    <cellStyle name="Normal 2 15" xfId="11646"/>
    <cellStyle name="Normal 2 16" xfId="11647"/>
    <cellStyle name="Normal 2 17" xfId="590"/>
    <cellStyle name="Normal 2 18" xfId="11648"/>
    <cellStyle name="Normal 2 19" xfId="11649"/>
    <cellStyle name="Normal 2 2" xfId="356"/>
    <cellStyle name="Normal 2 2 10" xfId="11650"/>
    <cellStyle name="Normal 2 2 2" xfId="357"/>
    <cellStyle name="Normal 2 2 2 2" xfId="358"/>
    <cellStyle name="Normal 2 2 2 2 2" xfId="576"/>
    <cellStyle name="Normal 2 2 2 2 2 2" xfId="3885"/>
    <cellStyle name="Normal 2 2 2 2 2 2 2" xfId="11651"/>
    <cellStyle name="Normal 2 2 2 2 2 2 2 2" xfId="11652"/>
    <cellStyle name="Normal 2 2 2 2 2 2 3" xfId="11653"/>
    <cellStyle name="Normal 2 2 2 2 2 3" xfId="5302"/>
    <cellStyle name="Normal 2 2 2 2 2 4" xfId="11654"/>
    <cellStyle name="Normal 2 2 2 2 2 4 2" xfId="11655"/>
    <cellStyle name="Normal 2 2 2 2 2 4 3" xfId="11656"/>
    <cellStyle name="Normal 2 2 2 2 2 4 4" xfId="16829"/>
    <cellStyle name="Normal 2 2 2 2 2 5" xfId="11657"/>
    <cellStyle name="Normal 2 2 2 2 3" xfId="3886"/>
    <cellStyle name="Normal 2 2 2 2 3 2" xfId="11658"/>
    <cellStyle name="Normal 2 2 2 2 3 2 2" xfId="16830"/>
    <cellStyle name="Normal 2 2 2 2 3 3" xfId="11659"/>
    <cellStyle name="Normal 2 2 2 2 4" xfId="4007"/>
    <cellStyle name="Normal 2 2 2 2 4 2" xfId="11660"/>
    <cellStyle name="Normal 2 2 2 2 4 3" xfId="11661"/>
    <cellStyle name="Normal 2 2 2 2 5" xfId="11662"/>
    <cellStyle name="Normal 2 2 2 2 5 2" xfId="11663"/>
    <cellStyle name="Normal 2 2 2 2 5 3" xfId="11664"/>
    <cellStyle name="Normal 2 2 2 2 6" xfId="11665"/>
    <cellStyle name="Normal 2 2 2 3" xfId="512"/>
    <cellStyle name="Normal 2 2 2 3 2" xfId="3887"/>
    <cellStyle name="Normal 2 2 2 3 2 2" xfId="4199"/>
    <cellStyle name="Normal 2 2 2 3 2 3" xfId="4052"/>
    <cellStyle name="Normal 2 2 2 3 2 4" xfId="11666"/>
    <cellStyle name="Normal 2 2 2 3 2 4 2" xfId="16831"/>
    <cellStyle name="Normal 2 2 2 3 2 5" xfId="11667"/>
    <cellStyle name="Normal 2 2 2 3 2 6" xfId="16832"/>
    <cellStyle name="Normal 2 2 2 4" xfId="2532"/>
    <cellStyle name="Normal 2 2 2 4 2" xfId="4008"/>
    <cellStyle name="Normal 2 2 2 4 3" xfId="11668"/>
    <cellStyle name="Normal 2 2 2 4 4" xfId="11669"/>
    <cellStyle name="Normal 2 2 2 5" xfId="3888"/>
    <cellStyle name="Normal 2 2 2 5 2" xfId="11670"/>
    <cellStyle name="Normal 2 2 2 5 2 2" xfId="16833"/>
    <cellStyle name="Normal 2 2 2 5 3" xfId="11671"/>
    <cellStyle name="Normal 2 2 2 6" xfId="3889"/>
    <cellStyle name="Normal 2 2 2 6 2" xfId="16834"/>
    <cellStyle name="Normal 2 2 2 7" xfId="11672"/>
    <cellStyle name="Normal 2 2 2 8" xfId="11673"/>
    <cellStyle name="Normal 2 2 3" xfId="359"/>
    <cellStyle name="Normal 2 2 3 2" xfId="2533"/>
    <cellStyle name="Normal 2 2 3 3" xfId="2534"/>
    <cellStyle name="Normal 2 2 4" xfId="360"/>
    <cellStyle name="Normal 2 2 4 2" xfId="4159"/>
    <cellStyle name="Normal 2 2 4 3" xfId="11674"/>
    <cellStyle name="Normal 2 2 4 4" xfId="11675"/>
    <cellStyle name="Normal 2 2 5" xfId="361"/>
    <cellStyle name="Normal 2 2 5 2" xfId="5303"/>
    <cellStyle name="Normal 2 2 5 3" xfId="11676"/>
    <cellStyle name="Normal 2 2 5 3 2" xfId="16835"/>
    <cellStyle name="Normal 2 2 5 4" xfId="11677"/>
    <cellStyle name="Normal 2 2 6" xfId="2535"/>
    <cellStyle name="Normal 2 2 6 2" xfId="5304"/>
    <cellStyle name="Normal 2 2 6 2 2" xfId="16836"/>
    <cellStyle name="Normal 2 2 6 3" xfId="11678"/>
    <cellStyle name="Normal 2 2 6 3 2" xfId="16837"/>
    <cellStyle name="Normal 2 2 6 4" xfId="11679"/>
    <cellStyle name="Normal 2 2 7" xfId="3890"/>
    <cellStyle name="Normal 2 2 7 2" xfId="11680"/>
    <cellStyle name="Normal 2 2 7 2 2" xfId="16838"/>
    <cellStyle name="Normal 2 2 7 3" xfId="11681"/>
    <cellStyle name="Normal 2 2 8" xfId="3891"/>
    <cellStyle name="Normal 2 2 8 2" xfId="3892"/>
    <cellStyle name="Normal 2 2 8 3" xfId="16839"/>
    <cellStyle name="Normal 2 2 9" xfId="11682"/>
    <cellStyle name="Normal 2 2_001- PRESUPUESTO AILA  (26 DE JULIO DEL 2010)" xfId="11683"/>
    <cellStyle name="Normal 2 20" xfId="11684"/>
    <cellStyle name="Normal 2 21" xfId="11685"/>
    <cellStyle name="Normal 2 22" xfId="11686"/>
    <cellStyle name="Normal 2 23" xfId="11687"/>
    <cellStyle name="Normal 2 24" xfId="11688"/>
    <cellStyle name="Normal 2 25" xfId="11689"/>
    <cellStyle name="Normal 2 26" xfId="11690"/>
    <cellStyle name="Normal 2 27" xfId="11691"/>
    <cellStyle name="Normal 2 28" xfId="11692"/>
    <cellStyle name="Normal 2 29" xfId="11693"/>
    <cellStyle name="Normal 2 3" xfId="362"/>
    <cellStyle name="Normal 2 3 2" xfId="363"/>
    <cellStyle name="Normal 2 3 2 2" xfId="2536"/>
    <cellStyle name="Normal 2 3 2 2 2" xfId="4160"/>
    <cellStyle name="Normal 2 3 2 2 2 2" xfId="16840"/>
    <cellStyle name="Normal 2 3 2 2 3" xfId="6187"/>
    <cellStyle name="Normal 2 3 2 2 4" xfId="11694"/>
    <cellStyle name="Normal 2 3 2 2 5" xfId="11695"/>
    <cellStyle name="Normal 2 3 2 3" xfId="11696"/>
    <cellStyle name="Normal 2 3 3" xfId="608"/>
    <cellStyle name="Normal 2 3 3 2" xfId="2537"/>
    <cellStyle name="Normal 2 3 3 2 2" xfId="2538"/>
    <cellStyle name="Normal 2 3 3 2 2 2" xfId="5306"/>
    <cellStyle name="Normal 2 3 3 2 2 2 2" xfId="16841"/>
    <cellStyle name="Normal 2 3 3 2 2 3" xfId="11697"/>
    <cellStyle name="Normal 2 3 3 2 2 4" xfId="11698"/>
    <cellStyle name="Normal 2 3 3 2 3" xfId="2539"/>
    <cellStyle name="Normal 2 3 3 2 3 2" xfId="5307"/>
    <cellStyle name="Normal 2 3 3 2 3 2 2" xfId="16842"/>
    <cellStyle name="Normal 2 3 3 2 3 3" xfId="11699"/>
    <cellStyle name="Normal 2 3 3 2 3 4" xfId="11700"/>
    <cellStyle name="Normal 2 3 3 2 4" xfId="2540"/>
    <cellStyle name="Normal 2 3 3 2 4 2" xfId="5308"/>
    <cellStyle name="Normal 2 3 3 2 4 2 2" xfId="16843"/>
    <cellStyle name="Normal 2 3 3 2 4 3" xfId="11701"/>
    <cellStyle name="Normal 2 3 3 2 4 4" xfId="11702"/>
    <cellStyle name="Normal 2 3 3 2 5" xfId="5305"/>
    <cellStyle name="Normal 2 3 3 2 5 2" xfId="16844"/>
    <cellStyle name="Normal 2 3 3 2 6" xfId="11703"/>
    <cellStyle name="Normal 2 3 3 2 7" xfId="11704"/>
    <cellStyle name="Normal 2 3 3 3" xfId="2541"/>
    <cellStyle name="Normal 2 3 3 3 2" xfId="5309"/>
    <cellStyle name="Normal 2 3 3 3 2 2" xfId="16845"/>
    <cellStyle name="Normal 2 3 3 3 3" xfId="11705"/>
    <cellStyle name="Normal 2 3 3 3 4" xfId="11706"/>
    <cellStyle name="Normal 2 3 3 4" xfId="2542"/>
    <cellStyle name="Normal 2 3 3 4 2" xfId="5310"/>
    <cellStyle name="Normal 2 3 3 4 2 2" xfId="16846"/>
    <cellStyle name="Normal 2 3 3 4 3" xfId="11707"/>
    <cellStyle name="Normal 2 3 3 4 4" xfId="11708"/>
    <cellStyle name="Normal 2 3 3 5" xfId="2543"/>
    <cellStyle name="Normal 2 3 3 5 2" xfId="5311"/>
    <cellStyle name="Normal 2 3 3 5 2 2" xfId="16847"/>
    <cellStyle name="Normal 2 3 3 5 3" xfId="11709"/>
    <cellStyle name="Normal 2 3 3 5 4" xfId="11710"/>
    <cellStyle name="Normal 2 3 3 6" xfId="11711"/>
    <cellStyle name="Normal 2 3 4" xfId="2544"/>
    <cellStyle name="Normal 2 3 4 2" xfId="2545"/>
    <cellStyle name="Normal 2 3 4 2 2" xfId="2546"/>
    <cellStyle name="Normal 2 3 4 2 2 2" xfId="5313"/>
    <cellStyle name="Normal 2 3 4 2 2 2 2" xfId="16848"/>
    <cellStyle name="Normal 2 3 4 2 2 3" xfId="11712"/>
    <cellStyle name="Normal 2 3 4 2 2 4" xfId="11713"/>
    <cellStyle name="Normal 2 3 4 2 3" xfId="2547"/>
    <cellStyle name="Normal 2 3 4 2 3 2" xfId="5314"/>
    <cellStyle name="Normal 2 3 4 2 3 2 2" xfId="16849"/>
    <cellStyle name="Normal 2 3 4 2 3 3" xfId="11714"/>
    <cellStyle name="Normal 2 3 4 2 3 4" xfId="11715"/>
    <cellStyle name="Normal 2 3 4 2 4" xfId="2548"/>
    <cellStyle name="Normal 2 3 4 2 4 2" xfId="5315"/>
    <cellStyle name="Normal 2 3 4 2 4 2 2" xfId="16850"/>
    <cellStyle name="Normal 2 3 4 2 4 3" xfId="11716"/>
    <cellStyle name="Normal 2 3 4 2 4 4" xfId="11717"/>
    <cellStyle name="Normal 2 3 4 2 5" xfId="5312"/>
    <cellStyle name="Normal 2 3 4 2 5 2" xfId="16851"/>
    <cellStyle name="Normal 2 3 4 2 6" xfId="11718"/>
    <cellStyle name="Normal 2 3 4 2 7" xfId="11719"/>
    <cellStyle name="Normal 2 3 4 3" xfId="2549"/>
    <cellStyle name="Normal 2 3 4 3 2" xfId="5316"/>
    <cellStyle name="Normal 2 3 4 3 2 2" xfId="16852"/>
    <cellStyle name="Normal 2 3 4 3 3" xfId="11720"/>
    <cellStyle name="Normal 2 3 4 3 4" xfId="11721"/>
    <cellStyle name="Normal 2 3 4 4" xfId="2550"/>
    <cellStyle name="Normal 2 3 4 4 2" xfId="5317"/>
    <cellStyle name="Normal 2 3 4 4 2 2" xfId="16853"/>
    <cellStyle name="Normal 2 3 4 4 3" xfId="11722"/>
    <cellStyle name="Normal 2 3 4 4 4" xfId="11723"/>
    <cellStyle name="Normal 2 3 4 5" xfId="2551"/>
    <cellStyle name="Normal 2 3 4 5 2" xfId="5318"/>
    <cellStyle name="Normal 2 3 4 5 2 2" xfId="16854"/>
    <cellStyle name="Normal 2 3 4 5 3" xfId="11724"/>
    <cellStyle name="Normal 2 3 4 5 4" xfId="11725"/>
    <cellStyle name="Normal 2 3 4 6" xfId="4161"/>
    <cellStyle name="Normal 2 3 4 6 2" xfId="11726"/>
    <cellStyle name="Normal 2 3 4 6 3" xfId="11727"/>
    <cellStyle name="Normal 2 3 4 7" xfId="11728"/>
    <cellStyle name="Normal 2 3 4 7 2" xfId="16855"/>
    <cellStyle name="Normal 2 3 4 8" xfId="11729"/>
    <cellStyle name="Normal 2 3 5" xfId="2552"/>
    <cellStyle name="Normal 2 3 5 2" xfId="2553"/>
    <cellStyle name="Normal 2 3 5 2 2" xfId="5320"/>
    <cellStyle name="Normal 2 3 5 2 2 2" xfId="16856"/>
    <cellStyle name="Normal 2 3 5 2 3" xfId="11730"/>
    <cellStyle name="Normal 2 3 5 2 4" xfId="11731"/>
    <cellStyle name="Normal 2 3 5 3" xfId="2554"/>
    <cellStyle name="Normal 2 3 5 3 2" xfId="5321"/>
    <cellStyle name="Normal 2 3 5 3 2 2" xfId="16857"/>
    <cellStyle name="Normal 2 3 5 3 3" xfId="11732"/>
    <cellStyle name="Normal 2 3 5 3 4" xfId="11733"/>
    <cellStyle name="Normal 2 3 5 4" xfId="2555"/>
    <cellStyle name="Normal 2 3 5 4 2" xfId="5322"/>
    <cellStyle name="Normal 2 3 5 4 2 2" xfId="16858"/>
    <cellStyle name="Normal 2 3 5 4 3" xfId="11734"/>
    <cellStyle name="Normal 2 3 5 4 4" xfId="11735"/>
    <cellStyle name="Normal 2 3 5 5" xfId="5319"/>
    <cellStyle name="Normal 2 3 5 5 2" xfId="16859"/>
    <cellStyle name="Normal 2 3 5 6" xfId="11736"/>
    <cellStyle name="Normal 2 3 5 7" xfId="11737"/>
    <cellStyle name="Normal 2 3 6" xfId="2556"/>
    <cellStyle name="Normal 2 3 6 2" xfId="2557"/>
    <cellStyle name="Normal 2 3 6 2 2" xfId="5324"/>
    <cellStyle name="Normal 2 3 6 2 2 2" xfId="16860"/>
    <cellStyle name="Normal 2 3 6 2 3" xfId="11738"/>
    <cellStyle name="Normal 2 3 6 2 4" xfId="11739"/>
    <cellStyle name="Normal 2 3 6 3" xfId="2558"/>
    <cellStyle name="Normal 2 3 6 3 2" xfId="5325"/>
    <cellStyle name="Normal 2 3 6 3 2 2" xfId="16861"/>
    <cellStyle name="Normal 2 3 6 3 3" xfId="11740"/>
    <cellStyle name="Normal 2 3 6 3 4" xfId="11741"/>
    <cellStyle name="Normal 2 3 6 4" xfId="2559"/>
    <cellStyle name="Normal 2 3 6 4 2" xfId="5326"/>
    <cellStyle name="Normal 2 3 6 4 2 2" xfId="16862"/>
    <cellStyle name="Normal 2 3 6 4 3" xfId="11742"/>
    <cellStyle name="Normal 2 3 6 4 4" xfId="11743"/>
    <cellStyle name="Normal 2 3 6 5" xfId="5323"/>
    <cellStyle name="Normal 2 3 6 5 2" xfId="16863"/>
    <cellStyle name="Normal 2 3 6 6" xfId="11744"/>
    <cellStyle name="Normal 2 3 6 7" xfId="11745"/>
    <cellStyle name="Normal 2 3 7" xfId="2560"/>
    <cellStyle name="Normal 2 3 7 2" xfId="2561"/>
    <cellStyle name="Normal 2 3 7 3" xfId="2562"/>
    <cellStyle name="Normal 2 3 7 4" xfId="11746"/>
    <cellStyle name="Normal 2 3 7 5" xfId="11747"/>
    <cellStyle name="Normal 2 30" xfId="11748"/>
    <cellStyle name="Normal 2 31" xfId="11749"/>
    <cellStyle name="Normal 2 32" xfId="11750"/>
    <cellStyle name="Normal 2 33" xfId="11751"/>
    <cellStyle name="Normal 2 34" xfId="11752"/>
    <cellStyle name="Normal 2 35" xfId="11753"/>
    <cellStyle name="Normal 2 36" xfId="14128"/>
    <cellStyle name="Normal 2 37" xfId="14112"/>
    <cellStyle name="Normal 2 4" xfId="364"/>
    <cellStyle name="Normal 2 4 2" xfId="2563"/>
    <cellStyle name="Normal 2 4 3" xfId="2564"/>
    <cellStyle name="Normal 2 4 3 2" xfId="11754"/>
    <cellStyle name="Normal 2 4 4" xfId="2565"/>
    <cellStyle name="Normal 2 4 5" xfId="4009"/>
    <cellStyle name="Normal 2 4 6" xfId="11755"/>
    <cellStyle name="Normal 2 4 6 2" xfId="16864"/>
    <cellStyle name="Normal 2 4 7" xfId="11756"/>
    <cellStyle name="Normal 2 5" xfId="365"/>
    <cellStyle name="Normal 2 5 2" xfId="366"/>
    <cellStyle name="Normal 2 5 2 2" xfId="4162"/>
    <cellStyle name="Normal 2 5 2 3" xfId="11757"/>
    <cellStyle name="Normal 2 5 2 4" xfId="11758"/>
    <cellStyle name="Normal 2 5 3" xfId="367"/>
    <cellStyle name="Normal 2 5 3 2" xfId="5327"/>
    <cellStyle name="Normal 2 5 3 3" xfId="11759"/>
    <cellStyle name="Normal 2 5 3 4" xfId="11760"/>
    <cellStyle name="Normal 2 5 4" xfId="521"/>
    <cellStyle name="Normal 2 5 5" xfId="11761"/>
    <cellStyle name="Normal 2 5 5 2" xfId="16865"/>
    <cellStyle name="Normal 2 5 6" xfId="11762"/>
    <cellStyle name="Normal 2 6" xfId="506"/>
    <cellStyle name="Normal 2 6 2" xfId="11763"/>
    <cellStyle name="Normal 2 6 3" xfId="11764"/>
    <cellStyle name="Normal 2 7" xfId="563"/>
    <cellStyle name="Normal 2 7 2" xfId="14236"/>
    <cellStyle name="Normal 2 8" xfId="564"/>
    <cellStyle name="Normal 2 9" xfId="565"/>
    <cellStyle name="Normal 2 9 2" xfId="4163"/>
    <cellStyle name="Normal 2_001- PRESUPUESTO AILA  (26 DE JULIO DEL 2010)" xfId="11765"/>
    <cellStyle name="Normal 20" xfId="368"/>
    <cellStyle name="Normal 20 2" xfId="2566"/>
    <cellStyle name="Normal 20 2 10" xfId="11766"/>
    <cellStyle name="Normal 20 2 10 2" xfId="16866"/>
    <cellStyle name="Normal 20 2 11" xfId="11767"/>
    <cellStyle name="Normal 20 2 2" xfId="2567"/>
    <cellStyle name="Normal 20 2 2 2" xfId="2568"/>
    <cellStyle name="Normal 20 2 2 2 2" xfId="2569"/>
    <cellStyle name="Normal 20 2 2 2 2 2" xfId="5331"/>
    <cellStyle name="Normal 20 2 2 2 2 2 2" xfId="16867"/>
    <cellStyle name="Normal 20 2 2 2 2 3" xfId="11768"/>
    <cellStyle name="Normal 20 2 2 2 2 4" xfId="11769"/>
    <cellStyle name="Normal 20 2 2 2 3" xfId="2570"/>
    <cellStyle name="Normal 20 2 2 2 3 2" xfId="5332"/>
    <cellStyle name="Normal 20 2 2 2 3 2 2" xfId="16868"/>
    <cellStyle name="Normal 20 2 2 2 3 3" xfId="11770"/>
    <cellStyle name="Normal 20 2 2 2 3 4" xfId="11771"/>
    <cellStyle name="Normal 20 2 2 2 4" xfId="2571"/>
    <cellStyle name="Normal 20 2 2 2 4 2" xfId="5333"/>
    <cellStyle name="Normal 20 2 2 2 4 2 2" xfId="16869"/>
    <cellStyle name="Normal 20 2 2 2 4 3" xfId="11772"/>
    <cellStyle name="Normal 20 2 2 2 4 4" xfId="11773"/>
    <cellStyle name="Normal 20 2 2 2 5" xfId="5330"/>
    <cellStyle name="Normal 20 2 2 2 5 2" xfId="16870"/>
    <cellStyle name="Normal 20 2 2 2 6" xfId="11774"/>
    <cellStyle name="Normal 20 2 2 2 7" xfId="11775"/>
    <cellStyle name="Normal 20 2 2 3" xfId="2572"/>
    <cellStyle name="Normal 20 2 2 3 2" xfId="5334"/>
    <cellStyle name="Normal 20 2 2 3 2 2" xfId="16871"/>
    <cellStyle name="Normal 20 2 2 3 3" xfId="11776"/>
    <cellStyle name="Normal 20 2 2 3 4" xfId="11777"/>
    <cellStyle name="Normal 20 2 2 4" xfId="2573"/>
    <cellStyle name="Normal 20 2 2 4 2" xfId="5335"/>
    <cellStyle name="Normal 20 2 2 4 2 2" xfId="16872"/>
    <cellStyle name="Normal 20 2 2 4 3" xfId="11778"/>
    <cellStyle name="Normal 20 2 2 4 4" xfId="11779"/>
    <cellStyle name="Normal 20 2 2 5" xfId="2574"/>
    <cellStyle name="Normal 20 2 2 5 2" xfId="5336"/>
    <cellStyle name="Normal 20 2 2 5 2 2" xfId="16873"/>
    <cellStyle name="Normal 20 2 2 5 3" xfId="11780"/>
    <cellStyle name="Normal 20 2 2 5 4" xfId="11781"/>
    <cellStyle name="Normal 20 2 2 6" xfId="5329"/>
    <cellStyle name="Normal 20 2 2 6 2" xfId="16874"/>
    <cellStyle name="Normal 20 2 2 7" xfId="11782"/>
    <cellStyle name="Normal 20 2 2 8" xfId="11783"/>
    <cellStyle name="Normal 20 2 3" xfId="2575"/>
    <cellStyle name="Normal 20 2 3 2" xfId="2576"/>
    <cellStyle name="Normal 20 2 3 2 2" xfId="2577"/>
    <cellStyle name="Normal 20 2 3 2 2 2" xfId="5339"/>
    <cellStyle name="Normal 20 2 3 2 2 2 2" xfId="16875"/>
    <cellStyle name="Normal 20 2 3 2 2 3" xfId="11784"/>
    <cellStyle name="Normal 20 2 3 2 2 4" xfId="11785"/>
    <cellStyle name="Normal 20 2 3 2 3" xfId="2578"/>
    <cellStyle name="Normal 20 2 3 2 3 2" xfId="5340"/>
    <cellStyle name="Normal 20 2 3 2 3 2 2" xfId="16876"/>
    <cellStyle name="Normal 20 2 3 2 3 3" xfId="11786"/>
    <cellStyle name="Normal 20 2 3 2 3 4" xfId="11787"/>
    <cellStyle name="Normal 20 2 3 2 4" xfId="2579"/>
    <cellStyle name="Normal 20 2 3 2 4 2" xfId="5341"/>
    <cellStyle name="Normal 20 2 3 2 4 2 2" xfId="16877"/>
    <cellStyle name="Normal 20 2 3 2 4 3" xfId="11788"/>
    <cellStyle name="Normal 20 2 3 2 4 4" xfId="11789"/>
    <cellStyle name="Normal 20 2 3 2 5" xfId="5338"/>
    <cellStyle name="Normal 20 2 3 2 5 2" xfId="16878"/>
    <cellStyle name="Normal 20 2 3 2 6" xfId="11790"/>
    <cellStyle name="Normal 20 2 3 2 7" xfId="11791"/>
    <cellStyle name="Normal 20 2 3 3" xfId="2580"/>
    <cellStyle name="Normal 20 2 3 3 2" xfId="5342"/>
    <cellStyle name="Normal 20 2 3 3 2 2" xfId="16879"/>
    <cellStyle name="Normal 20 2 3 3 3" xfId="11792"/>
    <cellStyle name="Normal 20 2 3 3 4" xfId="11793"/>
    <cellStyle name="Normal 20 2 3 4" xfId="2581"/>
    <cellStyle name="Normal 20 2 3 4 2" xfId="5343"/>
    <cellStyle name="Normal 20 2 3 4 2 2" xfId="16880"/>
    <cellStyle name="Normal 20 2 3 4 3" xfId="11794"/>
    <cellStyle name="Normal 20 2 3 4 4" xfId="11795"/>
    <cellStyle name="Normal 20 2 3 5" xfId="2582"/>
    <cellStyle name="Normal 20 2 3 5 2" xfId="5344"/>
    <cellStyle name="Normal 20 2 3 5 2 2" xfId="16881"/>
    <cellStyle name="Normal 20 2 3 5 3" xfId="11796"/>
    <cellStyle name="Normal 20 2 3 5 4" xfId="11797"/>
    <cellStyle name="Normal 20 2 3 6" xfId="5337"/>
    <cellStyle name="Normal 20 2 3 6 2" xfId="16882"/>
    <cellStyle name="Normal 20 2 3 7" xfId="11798"/>
    <cellStyle name="Normal 20 2 3 8" xfId="11799"/>
    <cellStyle name="Normal 20 2 4" xfId="2583"/>
    <cellStyle name="Normal 20 2 4 2" xfId="2584"/>
    <cellStyle name="Normal 20 2 4 2 2" xfId="5346"/>
    <cellStyle name="Normal 20 2 4 2 2 2" xfId="16883"/>
    <cellStyle name="Normal 20 2 4 2 3" xfId="11800"/>
    <cellStyle name="Normal 20 2 4 2 4" xfId="11801"/>
    <cellStyle name="Normal 20 2 4 3" xfId="2585"/>
    <cellStyle name="Normal 20 2 4 3 2" xfId="5347"/>
    <cellStyle name="Normal 20 2 4 3 2 2" xfId="16884"/>
    <cellStyle name="Normal 20 2 4 3 3" xfId="11802"/>
    <cellStyle name="Normal 20 2 4 3 4" xfId="11803"/>
    <cellStyle name="Normal 20 2 4 4" xfId="2586"/>
    <cellStyle name="Normal 20 2 4 4 2" xfId="5348"/>
    <cellStyle name="Normal 20 2 4 4 2 2" xfId="16885"/>
    <cellStyle name="Normal 20 2 4 4 3" xfId="11804"/>
    <cellStyle name="Normal 20 2 4 4 4" xfId="11805"/>
    <cellStyle name="Normal 20 2 4 5" xfId="5345"/>
    <cellStyle name="Normal 20 2 4 5 2" xfId="16886"/>
    <cellStyle name="Normal 20 2 4 6" xfId="11806"/>
    <cellStyle name="Normal 20 2 4 7" xfId="11807"/>
    <cellStyle name="Normal 20 2 5" xfId="2587"/>
    <cellStyle name="Normal 20 2 5 2" xfId="5349"/>
    <cellStyle name="Normal 20 2 5 2 2" xfId="16887"/>
    <cellStyle name="Normal 20 2 5 3" xfId="11808"/>
    <cellStyle name="Normal 20 2 5 4" xfId="11809"/>
    <cellStyle name="Normal 20 2 6" xfId="2588"/>
    <cellStyle name="Normal 20 2 6 2" xfId="5350"/>
    <cellStyle name="Normal 20 2 6 2 2" xfId="16888"/>
    <cellStyle name="Normal 20 2 6 3" xfId="11810"/>
    <cellStyle name="Normal 20 2 6 4" xfId="11811"/>
    <cellStyle name="Normal 20 2 7" xfId="2589"/>
    <cellStyle name="Normal 20 2 7 2" xfId="5351"/>
    <cellStyle name="Normal 20 2 7 2 2" xfId="16889"/>
    <cellStyle name="Normal 20 2 7 3" xfId="11812"/>
    <cellStyle name="Normal 20 2 7 4" xfId="11813"/>
    <cellStyle name="Normal 20 2 8" xfId="2590"/>
    <cellStyle name="Normal 20 2 8 2" xfId="5352"/>
    <cellStyle name="Normal 20 2 8 2 2" xfId="16890"/>
    <cellStyle name="Normal 20 2 8 3" xfId="16891"/>
    <cellStyle name="Normal 20 2 9" xfId="5328"/>
    <cellStyle name="Normal 20 2 9 2" xfId="16892"/>
    <cellStyle name="Normal 20 3" xfId="2591"/>
    <cellStyle name="Normal 20 3 2" xfId="5353"/>
    <cellStyle name="Normal 20 3 2 2" xfId="16893"/>
    <cellStyle name="Normal 20 3 3" xfId="11814"/>
    <cellStyle name="Normal 20 3 4" xfId="11815"/>
    <cellStyle name="Normal 20 4" xfId="2592"/>
    <cellStyle name="Normal 20 5" xfId="2593"/>
    <cellStyle name="Normal 20 5 2" xfId="5354"/>
    <cellStyle name="Normal 20 5 2 2" xfId="16894"/>
    <cellStyle name="Normal 20 5 3" xfId="16895"/>
    <cellStyle name="Normal 20 6" xfId="11816"/>
    <cellStyle name="Normal 20 7" xfId="11817"/>
    <cellStyle name="Normal 21" xfId="369"/>
    <cellStyle name="Normal 21 2" xfId="2594"/>
    <cellStyle name="Normal 21 2 2" xfId="2595"/>
    <cellStyle name="Normal 21 2 2 2" xfId="2596"/>
    <cellStyle name="Normal 21 2 2 2 2" xfId="2597"/>
    <cellStyle name="Normal 21 2 2 2 2 2" xfId="5357"/>
    <cellStyle name="Normal 21 2 2 2 2 2 2" xfId="16896"/>
    <cellStyle name="Normal 21 2 2 2 2 3" xfId="11818"/>
    <cellStyle name="Normal 21 2 2 2 2 4" xfId="11819"/>
    <cellStyle name="Normal 21 2 2 2 3" xfId="2598"/>
    <cellStyle name="Normal 21 2 2 2 3 2" xfId="5358"/>
    <cellStyle name="Normal 21 2 2 2 3 2 2" xfId="16897"/>
    <cellStyle name="Normal 21 2 2 2 3 3" xfId="11820"/>
    <cellStyle name="Normal 21 2 2 2 3 4" xfId="11821"/>
    <cellStyle name="Normal 21 2 2 2 4" xfId="2599"/>
    <cellStyle name="Normal 21 2 2 2 4 2" xfId="5359"/>
    <cellStyle name="Normal 21 2 2 2 4 2 2" xfId="16898"/>
    <cellStyle name="Normal 21 2 2 2 4 3" xfId="11822"/>
    <cellStyle name="Normal 21 2 2 2 4 4" xfId="11823"/>
    <cellStyle name="Normal 21 2 2 2 5" xfId="5356"/>
    <cellStyle name="Normal 21 2 2 2 5 2" xfId="16899"/>
    <cellStyle name="Normal 21 2 2 2 6" xfId="11824"/>
    <cellStyle name="Normal 21 2 2 2 7" xfId="11825"/>
    <cellStyle name="Normal 21 2 2 3" xfId="2600"/>
    <cellStyle name="Normal 21 2 2 3 2" xfId="5360"/>
    <cellStyle name="Normal 21 2 2 3 2 2" xfId="16900"/>
    <cellStyle name="Normal 21 2 2 3 3" xfId="11826"/>
    <cellStyle name="Normal 21 2 2 3 4" xfId="11827"/>
    <cellStyle name="Normal 21 2 2 4" xfId="2601"/>
    <cellStyle name="Normal 21 2 2 4 2" xfId="5361"/>
    <cellStyle name="Normal 21 2 2 4 2 2" xfId="16901"/>
    <cellStyle name="Normal 21 2 2 4 3" xfId="11828"/>
    <cellStyle name="Normal 21 2 2 4 4" xfId="11829"/>
    <cellStyle name="Normal 21 2 2 5" xfId="2602"/>
    <cellStyle name="Normal 21 2 2 5 2" xfId="5362"/>
    <cellStyle name="Normal 21 2 2 5 2 2" xfId="16902"/>
    <cellStyle name="Normal 21 2 2 5 3" xfId="11830"/>
    <cellStyle name="Normal 21 2 2 5 4" xfId="11831"/>
    <cellStyle name="Normal 21 2 2 6" xfId="5355"/>
    <cellStyle name="Normal 21 2 2 6 2" xfId="16903"/>
    <cellStyle name="Normal 21 2 2 7" xfId="11832"/>
    <cellStyle name="Normal 21 2 2 8" xfId="11833"/>
    <cellStyle name="Normal 21 2 3" xfId="2603"/>
    <cellStyle name="Normal 21 2 3 2" xfId="2604"/>
    <cellStyle name="Normal 21 2 3 2 2" xfId="2605"/>
    <cellStyle name="Normal 21 2 3 2 2 2" xfId="5365"/>
    <cellStyle name="Normal 21 2 3 2 2 2 2" xfId="16904"/>
    <cellStyle name="Normal 21 2 3 2 2 3" xfId="11834"/>
    <cellStyle name="Normal 21 2 3 2 2 4" xfId="11835"/>
    <cellStyle name="Normal 21 2 3 2 3" xfId="2606"/>
    <cellStyle name="Normal 21 2 3 2 3 2" xfId="5366"/>
    <cellStyle name="Normal 21 2 3 2 3 2 2" xfId="16905"/>
    <cellStyle name="Normal 21 2 3 2 3 3" xfId="11836"/>
    <cellStyle name="Normal 21 2 3 2 3 4" xfId="11837"/>
    <cellStyle name="Normal 21 2 3 2 4" xfId="2607"/>
    <cellStyle name="Normal 21 2 3 2 4 2" xfId="5367"/>
    <cellStyle name="Normal 21 2 3 2 4 2 2" xfId="16906"/>
    <cellStyle name="Normal 21 2 3 2 4 3" xfId="11838"/>
    <cellStyle name="Normal 21 2 3 2 4 4" xfId="11839"/>
    <cellStyle name="Normal 21 2 3 2 5" xfId="5364"/>
    <cellStyle name="Normal 21 2 3 2 5 2" xfId="16907"/>
    <cellStyle name="Normal 21 2 3 2 6" xfId="11840"/>
    <cellStyle name="Normal 21 2 3 2 7" xfId="11841"/>
    <cellStyle name="Normal 21 2 3 3" xfId="2608"/>
    <cellStyle name="Normal 21 2 3 3 2" xfId="5368"/>
    <cellStyle name="Normal 21 2 3 3 2 2" xfId="16908"/>
    <cellStyle name="Normal 21 2 3 3 3" xfId="11842"/>
    <cellStyle name="Normal 21 2 3 3 4" xfId="11843"/>
    <cellStyle name="Normal 21 2 3 4" xfId="2609"/>
    <cellStyle name="Normal 21 2 3 4 2" xfId="5369"/>
    <cellStyle name="Normal 21 2 3 4 2 2" xfId="16909"/>
    <cellStyle name="Normal 21 2 3 4 3" xfId="11844"/>
    <cellStyle name="Normal 21 2 3 4 4" xfId="11845"/>
    <cellStyle name="Normal 21 2 3 5" xfId="2610"/>
    <cellStyle name="Normal 21 2 3 5 2" xfId="5370"/>
    <cellStyle name="Normal 21 2 3 5 2 2" xfId="16910"/>
    <cellStyle name="Normal 21 2 3 5 3" xfId="11846"/>
    <cellStyle name="Normal 21 2 3 5 4" xfId="11847"/>
    <cellStyle name="Normal 21 2 3 6" xfId="5363"/>
    <cellStyle name="Normal 21 2 3 6 2" xfId="16911"/>
    <cellStyle name="Normal 21 2 3 7" xfId="11848"/>
    <cellStyle name="Normal 21 2 3 8" xfId="11849"/>
    <cellStyle name="Normal 21 2 4" xfId="2611"/>
    <cellStyle name="Normal 21 2 4 2" xfId="2612"/>
    <cellStyle name="Normal 21 2 4 2 2" xfId="5372"/>
    <cellStyle name="Normal 21 2 4 2 2 2" xfId="16912"/>
    <cellStyle name="Normal 21 2 4 2 3" xfId="11850"/>
    <cellStyle name="Normal 21 2 4 2 4" xfId="11851"/>
    <cellStyle name="Normal 21 2 4 3" xfId="2613"/>
    <cellStyle name="Normal 21 2 4 3 2" xfId="5373"/>
    <cellStyle name="Normal 21 2 4 3 2 2" xfId="16913"/>
    <cellStyle name="Normal 21 2 4 3 3" xfId="11852"/>
    <cellStyle name="Normal 21 2 4 3 4" xfId="11853"/>
    <cellStyle name="Normal 21 2 4 4" xfId="2614"/>
    <cellStyle name="Normal 21 2 4 4 2" xfId="5374"/>
    <cellStyle name="Normal 21 2 4 4 2 2" xfId="16914"/>
    <cellStyle name="Normal 21 2 4 4 3" xfId="11854"/>
    <cellStyle name="Normal 21 2 4 4 4" xfId="11855"/>
    <cellStyle name="Normal 21 2 4 5" xfId="5371"/>
    <cellStyle name="Normal 21 2 4 5 2" xfId="16915"/>
    <cellStyle name="Normal 21 2 4 6" xfId="11856"/>
    <cellStyle name="Normal 21 2 4 7" xfId="11857"/>
    <cellStyle name="Normal 21 2 5" xfId="2615"/>
    <cellStyle name="Normal 21 2 5 2" xfId="5375"/>
    <cellStyle name="Normal 21 2 5 2 2" xfId="16916"/>
    <cellStyle name="Normal 21 2 5 3" xfId="11858"/>
    <cellStyle name="Normal 21 2 5 4" xfId="11859"/>
    <cellStyle name="Normal 21 2 6" xfId="2616"/>
    <cellStyle name="Normal 21 2 6 2" xfId="5376"/>
    <cellStyle name="Normal 21 2 6 2 2" xfId="16917"/>
    <cellStyle name="Normal 21 2 6 3" xfId="11860"/>
    <cellStyle name="Normal 21 2 6 4" xfId="11861"/>
    <cellStyle name="Normal 21 2 7" xfId="2617"/>
    <cellStyle name="Normal 21 2 7 2" xfId="5377"/>
    <cellStyle name="Normal 21 2 7 2 2" xfId="16918"/>
    <cellStyle name="Normal 21 2 7 3" xfId="11862"/>
    <cellStyle name="Normal 21 2 7 4" xfId="11863"/>
    <cellStyle name="Normal 21 2 8" xfId="2618"/>
    <cellStyle name="Normal 21 3" xfId="2619"/>
    <cellStyle name="Normal 21 4" xfId="2620"/>
    <cellStyle name="Normal 21 5" xfId="11864"/>
    <cellStyle name="Normal 21 5 2" xfId="16919"/>
    <cellStyle name="Normal 21 5 3" xfId="16920"/>
    <cellStyle name="Normal 21 6" xfId="11865"/>
    <cellStyle name="Normal 21 6 2" xfId="16921"/>
    <cellStyle name="Normal 22" xfId="370"/>
    <cellStyle name="Normal 22 2" xfId="585"/>
    <cellStyle name="Normal 22 2 10" xfId="11866"/>
    <cellStyle name="Normal 22 2 11" xfId="16922"/>
    <cellStyle name="Normal 22 2 2" xfId="2621"/>
    <cellStyle name="Normal 22 2 2 2" xfId="2622"/>
    <cellStyle name="Normal 22 2 2 2 2" xfId="2623"/>
    <cellStyle name="Normal 22 2 2 2 2 2" xfId="5380"/>
    <cellStyle name="Normal 22 2 2 2 2 2 2" xfId="16923"/>
    <cellStyle name="Normal 22 2 2 2 2 3" xfId="11867"/>
    <cellStyle name="Normal 22 2 2 2 2 4" xfId="11868"/>
    <cellStyle name="Normal 22 2 2 2 3" xfId="2624"/>
    <cellStyle name="Normal 22 2 2 2 3 2" xfId="5381"/>
    <cellStyle name="Normal 22 2 2 2 3 2 2" xfId="16924"/>
    <cellStyle name="Normal 22 2 2 2 3 3" xfId="11869"/>
    <cellStyle name="Normal 22 2 2 2 3 4" xfId="11870"/>
    <cellStyle name="Normal 22 2 2 2 4" xfId="2625"/>
    <cellStyle name="Normal 22 2 2 2 4 2" xfId="5382"/>
    <cellStyle name="Normal 22 2 2 2 4 2 2" xfId="16925"/>
    <cellStyle name="Normal 22 2 2 2 4 3" xfId="11871"/>
    <cellStyle name="Normal 22 2 2 2 4 4" xfId="11872"/>
    <cellStyle name="Normal 22 2 2 2 5" xfId="5379"/>
    <cellStyle name="Normal 22 2 2 2 5 2" xfId="16926"/>
    <cellStyle name="Normal 22 2 2 2 6" xfId="11873"/>
    <cellStyle name="Normal 22 2 2 2 7" xfId="11874"/>
    <cellStyle name="Normal 22 2 2 3" xfId="2626"/>
    <cellStyle name="Normal 22 2 2 3 2" xfId="5383"/>
    <cellStyle name="Normal 22 2 2 3 2 2" xfId="16927"/>
    <cellStyle name="Normal 22 2 2 3 3" xfId="11875"/>
    <cellStyle name="Normal 22 2 2 3 4" xfId="11876"/>
    <cellStyle name="Normal 22 2 2 4" xfId="2627"/>
    <cellStyle name="Normal 22 2 2 4 2" xfId="5384"/>
    <cellStyle name="Normal 22 2 2 4 2 2" xfId="16928"/>
    <cellStyle name="Normal 22 2 2 4 3" xfId="11877"/>
    <cellStyle name="Normal 22 2 2 4 4" xfId="11878"/>
    <cellStyle name="Normal 22 2 2 5" xfId="2628"/>
    <cellStyle name="Normal 22 2 2 5 2" xfId="5385"/>
    <cellStyle name="Normal 22 2 2 5 2 2" xfId="16929"/>
    <cellStyle name="Normal 22 2 2 5 3" xfId="11879"/>
    <cellStyle name="Normal 22 2 2 5 4" xfId="11880"/>
    <cellStyle name="Normal 22 2 2 6" xfId="5378"/>
    <cellStyle name="Normal 22 2 2 6 2" xfId="16930"/>
    <cellStyle name="Normal 22 2 2 7" xfId="11881"/>
    <cellStyle name="Normal 22 2 2 8" xfId="11882"/>
    <cellStyle name="Normal 22 2 3" xfId="2629"/>
    <cellStyle name="Normal 22 2 3 2" xfId="2630"/>
    <cellStyle name="Normal 22 2 3 2 2" xfId="2631"/>
    <cellStyle name="Normal 22 2 3 2 2 2" xfId="5388"/>
    <cellStyle name="Normal 22 2 3 2 2 2 2" xfId="16931"/>
    <cellStyle name="Normal 22 2 3 2 2 3" xfId="11883"/>
    <cellStyle name="Normal 22 2 3 2 2 4" xfId="11884"/>
    <cellStyle name="Normal 22 2 3 2 3" xfId="2632"/>
    <cellStyle name="Normal 22 2 3 2 3 2" xfId="5389"/>
    <cellStyle name="Normal 22 2 3 2 3 2 2" xfId="16932"/>
    <cellStyle name="Normal 22 2 3 2 3 3" xfId="11885"/>
    <cellStyle name="Normal 22 2 3 2 3 4" xfId="11886"/>
    <cellStyle name="Normal 22 2 3 2 4" xfId="2633"/>
    <cellStyle name="Normal 22 2 3 2 4 2" xfId="5390"/>
    <cellStyle name="Normal 22 2 3 2 4 2 2" xfId="16933"/>
    <cellStyle name="Normal 22 2 3 2 4 3" xfId="11887"/>
    <cellStyle name="Normal 22 2 3 2 4 4" xfId="11888"/>
    <cellStyle name="Normal 22 2 3 2 5" xfId="5387"/>
    <cellStyle name="Normal 22 2 3 2 5 2" xfId="16934"/>
    <cellStyle name="Normal 22 2 3 2 6" xfId="11889"/>
    <cellStyle name="Normal 22 2 3 2 7" xfId="11890"/>
    <cellStyle name="Normal 22 2 3 3" xfId="2634"/>
    <cellStyle name="Normal 22 2 3 3 2" xfId="5391"/>
    <cellStyle name="Normal 22 2 3 3 2 2" xfId="16935"/>
    <cellStyle name="Normal 22 2 3 3 3" xfId="11891"/>
    <cellStyle name="Normal 22 2 3 3 4" xfId="11892"/>
    <cellStyle name="Normal 22 2 3 4" xfId="2635"/>
    <cellStyle name="Normal 22 2 3 4 2" xfId="5392"/>
    <cellStyle name="Normal 22 2 3 4 2 2" xfId="16936"/>
    <cellStyle name="Normal 22 2 3 4 3" xfId="11893"/>
    <cellStyle name="Normal 22 2 3 4 4" xfId="11894"/>
    <cellStyle name="Normal 22 2 3 5" xfId="2636"/>
    <cellStyle name="Normal 22 2 3 5 2" xfId="5393"/>
    <cellStyle name="Normal 22 2 3 5 2 2" xfId="16937"/>
    <cellStyle name="Normal 22 2 3 5 3" xfId="11895"/>
    <cellStyle name="Normal 22 2 3 5 4" xfId="11896"/>
    <cellStyle name="Normal 22 2 3 6" xfId="5386"/>
    <cellStyle name="Normal 22 2 3 6 2" xfId="16938"/>
    <cellStyle name="Normal 22 2 3 7" xfId="11897"/>
    <cellStyle name="Normal 22 2 3 8" xfId="11898"/>
    <cellStyle name="Normal 22 2 4" xfId="2637"/>
    <cellStyle name="Normal 22 2 4 2" xfId="2638"/>
    <cellStyle name="Normal 22 2 4 2 2" xfId="5395"/>
    <cellStyle name="Normal 22 2 4 2 2 2" xfId="16939"/>
    <cellStyle name="Normal 22 2 4 2 3" xfId="11899"/>
    <cellStyle name="Normal 22 2 4 2 4" xfId="11900"/>
    <cellStyle name="Normal 22 2 4 3" xfId="2639"/>
    <cellStyle name="Normal 22 2 4 3 2" xfId="5396"/>
    <cellStyle name="Normal 22 2 4 3 2 2" xfId="16940"/>
    <cellStyle name="Normal 22 2 4 3 3" xfId="11901"/>
    <cellStyle name="Normal 22 2 4 3 4" xfId="11902"/>
    <cellStyle name="Normal 22 2 4 4" xfId="2640"/>
    <cellStyle name="Normal 22 2 4 4 2" xfId="5397"/>
    <cellStyle name="Normal 22 2 4 4 2 2" xfId="16941"/>
    <cellStyle name="Normal 22 2 4 4 3" xfId="11903"/>
    <cellStyle name="Normal 22 2 4 4 4" xfId="11904"/>
    <cellStyle name="Normal 22 2 4 5" xfId="5394"/>
    <cellStyle name="Normal 22 2 4 5 2" xfId="16942"/>
    <cellStyle name="Normal 22 2 4 6" xfId="11905"/>
    <cellStyle name="Normal 22 2 4 7" xfId="11906"/>
    <cellStyle name="Normal 22 2 5" xfId="2641"/>
    <cellStyle name="Normal 22 2 5 2" xfId="5398"/>
    <cellStyle name="Normal 22 2 5 2 2" xfId="16943"/>
    <cellStyle name="Normal 22 2 5 3" xfId="11907"/>
    <cellStyle name="Normal 22 2 5 4" xfId="11908"/>
    <cellStyle name="Normal 22 2 6" xfId="2642"/>
    <cellStyle name="Normal 22 2 6 2" xfId="5399"/>
    <cellStyle name="Normal 22 2 6 2 2" xfId="16944"/>
    <cellStyle name="Normal 22 2 6 3" xfId="11909"/>
    <cellStyle name="Normal 22 2 6 4" xfId="11910"/>
    <cellStyle name="Normal 22 2 7" xfId="2643"/>
    <cellStyle name="Normal 22 2 7 2" xfId="5400"/>
    <cellStyle name="Normal 22 2 7 2 2" xfId="16945"/>
    <cellStyle name="Normal 22 2 7 3" xfId="11911"/>
    <cellStyle name="Normal 22 2 7 4" xfId="11912"/>
    <cellStyle name="Normal 22 2 8" xfId="2644"/>
    <cellStyle name="Normal 22 2 9" xfId="11913"/>
    <cellStyle name="Normal 22 3" xfId="2645"/>
    <cellStyle name="Normal 22 3 2" xfId="4164"/>
    <cellStyle name="Normal 22 4" xfId="11914"/>
    <cellStyle name="Normal 22 4 2" xfId="16946"/>
    <cellStyle name="Normal 22 5" xfId="11915"/>
    <cellStyle name="Normal 23" xfId="371"/>
    <cellStyle name="Normal 23 2" xfId="516"/>
    <cellStyle name="Normal 23 2 2" xfId="2646"/>
    <cellStyle name="Normal 23 2 2 2" xfId="2647"/>
    <cellStyle name="Normal 23 2 2 2 2" xfId="2648"/>
    <cellStyle name="Normal 23 2 2 2 2 2" xfId="5403"/>
    <cellStyle name="Normal 23 2 2 2 2 2 2" xfId="16947"/>
    <cellStyle name="Normal 23 2 2 2 2 3" xfId="11916"/>
    <cellStyle name="Normal 23 2 2 2 2 4" xfId="11917"/>
    <cellStyle name="Normal 23 2 2 2 3" xfId="2649"/>
    <cellStyle name="Normal 23 2 2 2 3 2" xfId="5404"/>
    <cellStyle name="Normal 23 2 2 2 3 2 2" xfId="16948"/>
    <cellStyle name="Normal 23 2 2 2 3 3" xfId="11918"/>
    <cellStyle name="Normal 23 2 2 2 3 4" xfId="11919"/>
    <cellStyle name="Normal 23 2 2 2 4" xfId="2650"/>
    <cellStyle name="Normal 23 2 2 2 4 2" xfId="5405"/>
    <cellStyle name="Normal 23 2 2 2 4 2 2" xfId="16949"/>
    <cellStyle name="Normal 23 2 2 2 4 3" xfId="11920"/>
    <cellStyle name="Normal 23 2 2 2 4 4" xfId="11921"/>
    <cellStyle name="Normal 23 2 2 2 5" xfId="5402"/>
    <cellStyle name="Normal 23 2 2 2 5 2" xfId="16950"/>
    <cellStyle name="Normal 23 2 2 2 6" xfId="11922"/>
    <cellStyle name="Normal 23 2 2 2 7" xfId="11923"/>
    <cellStyle name="Normal 23 2 2 3" xfId="2651"/>
    <cellStyle name="Normal 23 2 2 3 2" xfId="5406"/>
    <cellStyle name="Normal 23 2 2 3 2 2" xfId="16951"/>
    <cellStyle name="Normal 23 2 2 3 3" xfId="11924"/>
    <cellStyle name="Normal 23 2 2 3 4" xfId="11925"/>
    <cellStyle name="Normal 23 2 2 4" xfId="2652"/>
    <cellStyle name="Normal 23 2 2 4 2" xfId="5407"/>
    <cellStyle name="Normal 23 2 2 4 2 2" xfId="16952"/>
    <cellStyle name="Normal 23 2 2 4 3" xfId="11926"/>
    <cellStyle name="Normal 23 2 2 4 4" xfId="11927"/>
    <cellStyle name="Normal 23 2 2 5" xfId="2653"/>
    <cellStyle name="Normal 23 2 2 5 2" xfId="5408"/>
    <cellStyle name="Normal 23 2 2 5 2 2" xfId="16953"/>
    <cellStyle name="Normal 23 2 2 5 3" xfId="11928"/>
    <cellStyle name="Normal 23 2 2 5 4" xfId="11929"/>
    <cellStyle name="Normal 23 2 2 6" xfId="5401"/>
    <cellStyle name="Normal 23 2 2 6 2" xfId="16954"/>
    <cellStyle name="Normal 23 2 2 7" xfId="11930"/>
    <cellStyle name="Normal 23 2 2 8" xfId="11931"/>
    <cellStyle name="Normal 23 2 3" xfId="2654"/>
    <cellStyle name="Normal 23 2 3 2" xfId="2655"/>
    <cellStyle name="Normal 23 2 3 2 2" xfId="2656"/>
    <cellStyle name="Normal 23 2 3 2 2 2" xfId="5411"/>
    <cellStyle name="Normal 23 2 3 2 2 2 2" xfId="16955"/>
    <cellStyle name="Normal 23 2 3 2 2 3" xfId="11932"/>
    <cellStyle name="Normal 23 2 3 2 2 4" xfId="11933"/>
    <cellStyle name="Normal 23 2 3 2 3" xfId="2657"/>
    <cellStyle name="Normal 23 2 3 2 3 2" xfId="5412"/>
    <cellStyle name="Normal 23 2 3 2 3 2 2" xfId="16956"/>
    <cellStyle name="Normal 23 2 3 2 3 3" xfId="11934"/>
    <cellStyle name="Normal 23 2 3 2 3 4" xfId="11935"/>
    <cellStyle name="Normal 23 2 3 2 4" xfId="2658"/>
    <cellStyle name="Normal 23 2 3 2 4 2" xfId="5413"/>
    <cellStyle name="Normal 23 2 3 2 4 2 2" xfId="16957"/>
    <cellStyle name="Normal 23 2 3 2 4 3" xfId="11936"/>
    <cellStyle name="Normal 23 2 3 2 4 4" xfId="11937"/>
    <cellStyle name="Normal 23 2 3 2 5" xfId="5410"/>
    <cellStyle name="Normal 23 2 3 2 5 2" xfId="16958"/>
    <cellStyle name="Normal 23 2 3 2 6" xfId="11938"/>
    <cellStyle name="Normal 23 2 3 2 7" xfId="11939"/>
    <cellStyle name="Normal 23 2 3 3" xfId="2659"/>
    <cellStyle name="Normal 23 2 3 3 2" xfId="5414"/>
    <cellStyle name="Normal 23 2 3 3 2 2" xfId="16959"/>
    <cellStyle name="Normal 23 2 3 3 3" xfId="11940"/>
    <cellStyle name="Normal 23 2 3 3 4" xfId="11941"/>
    <cellStyle name="Normal 23 2 3 4" xfId="2660"/>
    <cellStyle name="Normal 23 2 3 4 2" xfId="5415"/>
    <cellStyle name="Normal 23 2 3 4 2 2" xfId="16960"/>
    <cellStyle name="Normal 23 2 3 4 3" xfId="11942"/>
    <cellStyle name="Normal 23 2 3 4 4" xfId="11943"/>
    <cellStyle name="Normal 23 2 3 5" xfId="2661"/>
    <cellStyle name="Normal 23 2 3 5 2" xfId="5416"/>
    <cellStyle name="Normal 23 2 3 5 2 2" xfId="16961"/>
    <cellStyle name="Normal 23 2 3 5 3" xfId="11944"/>
    <cellStyle name="Normal 23 2 3 5 4" xfId="11945"/>
    <cellStyle name="Normal 23 2 3 6" xfId="5409"/>
    <cellStyle name="Normal 23 2 3 6 2" xfId="16962"/>
    <cellStyle name="Normal 23 2 3 7" xfId="11946"/>
    <cellStyle name="Normal 23 2 3 8" xfId="11947"/>
    <cellStyle name="Normal 23 2 4" xfId="2662"/>
    <cellStyle name="Normal 23 2 4 2" xfId="2663"/>
    <cellStyle name="Normal 23 2 4 2 2" xfId="5418"/>
    <cellStyle name="Normal 23 2 4 2 2 2" xfId="16963"/>
    <cellStyle name="Normal 23 2 4 2 3" xfId="11948"/>
    <cellStyle name="Normal 23 2 4 2 4" xfId="11949"/>
    <cellStyle name="Normal 23 2 4 3" xfId="2664"/>
    <cellStyle name="Normal 23 2 4 3 2" xfId="5419"/>
    <cellStyle name="Normal 23 2 4 3 2 2" xfId="16964"/>
    <cellStyle name="Normal 23 2 4 3 3" xfId="11950"/>
    <cellStyle name="Normal 23 2 4 3 4" xfId="11951"/>
    <cellStyle name="Normal 23 2 4 4" xfId="2665"/>
    <cellStyle name="Normal 23 2 4 4 2" xfId="5420"/>
    <cellStyle name="Normal 23 2 4 4 2 2" xfId="16965"/>
    <cellStyle name="Normal 23 2 4 4 3" xfId="11952"/>
    <cellStyle name="Normal 23 2 4 4 4" xfId="11953"/>
    <cellStyle name="Normal 23 2 4 5" xfId="5417"/>
    <cellStyle name="Normal 23 2 4 5 2" xfId="16966"/>
    <cellStyle name="Normal 23 2 4 6" xfId="11954"/>
    <cellStyle name="Normal 23 2 4 7" xfId="11955"/>
    <cellStyle name="Normal 23 2 5" xfId="2666"/>
    <cellStyle name="Normal 23 2 5 2" xfId="5421"/>
    <cellStyle name="Normal 23 2 5 2 2" xfId="16967"/>
    <cellStyle name="Normal 23 2 5 3" xfId="11956"/>
    <cellStyle name="Normal 23 2 5 4" xfId="11957"/>
    <cellStyle name="Normal 23 2 6" xfId="2667"/>
    <cellStyle name="Normal 23 2 6 2" xfId="5422"/>
    <cellStyle name="Normal 23 2 6 2 2" xfId="16968"/>
    <cellStyle name="Normal 23 2 6 3" xfId="11958"/>
    <cellStyle name="Normal 23 2 6 4" xfId="11959"/>
    <cellStyle name="Normal 23 2 7" xfId="2668"/>
    <cellStyle name="Normal 23 2 7 2" xfId="5423"/>
    <cellStyle name="Normal 23 2 7 2 2" xfId="16969"/>
    <cellStyle name="Normal 23 2 7 3" xfId="11960"/>
    <cellStyle name="Normal 23 2 7 4" xfId="11961"/>
    <cellStyle name="Normal 23 2 8" xfId="2669"/>
    <cellStyle name="Normal 23 3" xfId="2670"/>
    <cellStyle name="Normal 23 4" xfId="11962"/>
    <cellStyle name="Normal 23 5" xfId="11963"/>
    <cellStyle name="Normal 24" xfId="372"/>
    <cellStyle name="Normal 24 10" xfId="11964"/>
    <cellStyle name="Normal 24 10 2" xfId="16970"/>
    <cellStyle name="Normal 24 11" xfId="11965"/>
    <cellStyle name="Normal 24 2" xfId="2671"/>
    <cellStyle name="Normal 24 2 2" xfId="2672"/>
    <cellStyle name="Normal 24 2 2 2" xfId="2673"/>
    <cellStyle name="Normal 24 2 2 2 2" xfId="5425"/>
    <cellStyle name="Normal 24 2 2 2 2 2" xfId="16971"/>
    <cellStyle name="Normal 24 2 2 2 3" xfId="11966"/>
    <cellStyle name="Normal 24 2 2 2 4" xfId="11967"/>
    <cellStyle name="Normal 24 2 2 3" xfId="2674"/>
    <cellStyle name="Normal 24 2 2 3 2" xfId="5426"/>
    <cellStyle name="Normal 24 2 2 3 2 2" xfId="16972"/>
    <cellStyle name="Normal 24 2 2 3 3" xfId="11968"/>
    <cellStyle name="Normal 24 2 2 3 4" xfId="11969"/>
    <cellStyle name="Normal 24 2 2 4" xfId="2675"/>
    <cellStyle name="Normal 24 2 2 4 2" xfId="5427"/>
    <cellStyle name="Normal 24 2 2 4 2 2" xfId="16973"/>
    <cellStyle name="Normal 24 2 2 4 3" xfId="11970"/>
    <cellStyle name="Normal 24 2 2 4 4" xfId="11971"/>
    <cellStyle name="Normal 24 2 2 5" xfId="5424"/>
    <cellStyle name="Normal 24 2 2 5 2" xfId="16974"/>
    <cellStyle name="Normal 24 2 2 6" xfId="11972"/>
    <cellStyle name="Normal 24 2 2 7" xfId="11973"/>
    <cellStyle name="Normal 24 2 3" xfId="2676"/>
    <cellStyle name="Normal 24 2 3 2" xfId="5428"/>
    <cellStyle name="Normal 24 2 3 2 2" xfId="16975"/>
    <cellStyle name="Normal 24 2 3 3" xfId="11974"/>
    <cellStyle name="Normal 24 2 3 4" xfId="11975"/>
    <cellStyle name="Normal 24 2 4" xfId="2677"/>
    <cellStyle name="Normal 24 2 4 2" xfId="5429"/>
    <cellStyle name="Normal 24 2 4 2 2" xfId="16976"/>
    <cellStyle name="Normal 24 2 4 3" xfId="11976"/>
    <cellStyle name="Normal 24 2 4 4" xfId="11977"/>
    <cellStyle name="Normal 24 2 5" xfId="2678"/>
    <cellStyle name="Normal 24 2 5 2" xfId="5430"/>
    <cellStyle name="Normal 24 2 5 2 2" xfId="16977"/>
    <cellStyle name="Normal 24 2 5 3" xfId="11978"/>
    <cellStyle name="Normal 24 2 5 4" xfId="11979"/>
    <cellStyle name="Normal 24 2 6" xfId="4011"/>
    <cellStyle name="Normal 24 2 6 2" xfId="11980"/>
    <cellStyle name="Normal 24 2 6 3" xfId="11981"/>
    <cellStyle name="Normal 24 2 7" xfId="11982"/>
    <cellStyle name="Normal 24 2 7 2" xfId="16978"/>
    <cellStyle name="Normal 24 2 8" xfId="11983"/>
    <cellStyle name="Normal 24 3" xfId="2679"/>
    <cellStyle name="Normal 24 3 2" xfId="2680"/>
    <cellStyle name="Normal 24 3 2 2" xfId="2681"/>
    <cellStyle name="Normal 24 3 2 2 2" xfId="5432"/>
    <cellStyle name="Normal 24 3 2 2 2 2" xfId="16979"/>
    <cellStyle name="Normal 24 3 2 2 3" xfId="11984"/>
    <cellStyle name="Normal 24 3 2 2 4" xfId="11985"/>
    <cellStyle name="Normal 24 3 2 3" xfId="2682"/>
    <cellStyle name="Normal 24 3 2 3 2" xfId="5433"/>
    <cellStyle name="Normal 24 3 2 3 2 2" xfId="16980"/>
    <cellStyle name="Normal 24 3 2 3 3" xfId="11986"/>
    <cellStyle name="Normal 24 3 2 3 4" xfId="11987"/>
    <cellStyle name="Normal 24 3 2 4" xfId="2683"/>
    <cellStyle name="Normal 24 3 2 4 2" xfId="5434"/>
    <cellStyle name="Normal 24 3 2 4 2 2" xfId="16981"/>
    <cellStyle name="Normal 24 3 2 4 3" xfId="11988"/>
    <cellStyle name="Normal 24 3 2 4 4" xfId="11989"/>
    <cellStyle name="Normal 24 3 2 5" xfId="5431"/>
    <cellStyle name="Normal 24 3 2 5 2" xfId="16982"/>
    <cellStyle name="Normal 24 3 2 6" xfId="11990"/>
    <cellStyle name="Normal 24 3 2 7" xfId="11991"/>
    <cellStyle name="Normal 24 3 3" xfId="2684"/>
    <cellStyle name="Normal 24 3 3 2" xfId="5435"/>
    <cellStyle name="Normal 24 3 3 2 2" xfId="16983"/>
    <cellStyle name="Normal 24 3 3 3" xfId="11992"/>
    <cellStyle name="Normal 24 3 3 4" xfId="11993"/>
    <cellStyle name="Normal 24 3 4" xfId="2685"/>
    <cellStyle name="Normal 24 3 4 2" xfId="5436"/>
    <cellStyle name="Normal 24 3 4 2 2" xfId="16984"/>
    <cellStyle name="Normal 24 3 4 3" xfId="11994"/>
    <cellStyle name="Normal 24 3 4 4" xfId="11995"/>
    <cellStyle name="Normal 24 3 5" xfId="2686"/>
    <cellStyle name="Normal 24 3 5 2" xfId="5437"/>
    <cellStyle name="Normal 24 3 5 2 2" xfId="16985"/>
    <cellStyle name="Normal 24 3 5 3" xfId="11996"/>
    <cellStyle name="Normal 24 3 5 4" xfId="11997"/>
    <cellStyle name="Normal 24 3 6" xfId="4165"/>
    <cellStyle name="Normal 24 3 7" xfId="11998"/>
    <cellStyle name="Normal 24 3 8" xfId="11999"/>
    <cellStyle name="Normal 24 4" xfId="2687"/>
    <cellStyle name="Normal 24 4 2" xfId="2688"/>
    <cellStyle name="Normal 24 4 2 2" xfId="5439"/>
    <cellStyle name="Normal 24 4 2 2 2" xfId="16986"/>
    <cellStyle name="Normal 24 4 2 3" xfId="12000"/>
    <cellStyle name="Normal 24 4 2 4" xfId="12001"/>
    <cellStyle name="Normal 24 4 3" xfId="2689"/>
    <cellStyle name="Normal 24 4 3 2" xfId="5440"/>
    <cellStyle name="Normal 24 4 3 2 2" xfId="16987"/>
    <cellStyle name="Normal 24 4 3 3" xfId="12002"/>
    <cellStyle name="Normal 24 4 3 4" xfId="12003"/>
    <cellStyle name="Normal 24 4 4" xfId="2690"/>
    <cellStyle name="Normal 24 4 4 2" xfId="5441"/>
    <cellStyle name="Normal 24 4 4 2 2" xfId="16988"/>
    <cellStyle name="Normal 24 4 4 3" xfId="12004"/>
    <cellStyle name="Normal 24 4 4 4" xfId="12005"/>
    <cellStyle name="Normal 24 4 5" xfId="5438"/>
    <cellStyle name="Normal 24 4 5 2" xfId="16989"/>
    <cellStyle name="Normal 24 4 6" xfId="12006"/>
    <cellStyle name="Normal 24 4 7" xfId="12007"/>
    <cellStyle name="Normal 24 5" xfId="2691"/>
    <cellStyle name="Normal 24 5 2" xfId="5442"/>
    <cellStyle name="Normal 24 5 2 2" xfId="16990"/>
    <cellStyle name="Normal 24 5 3" xfId="12008"/>
    <cellStyle name="Normal 24 5 4" xfId="12009"/>
    <cellStyle name="Normal 24 6" xfId="2692"/>
    <cellStyle name="Normal 24 6 2" xfId="5443"/>
    <cellStyle name="Normal 24 6 2 2" xfId="16991"/>
    <cellStyle name="Normal 24 6 3" xfId="12010"/>
    <cellStyle name="Normal 24 6 4" xfId="12011"/>
    <cellStyle name="Normal 24 7" xfId="2693"/>
    <cellStyle name="Normal 24 7 2" xfId="5444"/>
    <cellStyle name="Normal 24 7 2 2" xfId="16992"/>
    <cellStyle name="Normal 24 7 3" xfId="12012"/>
    <cellStyle name="Normal 24 7 4" xfId="12013"/>
    <cellStyle name="Normal 24 8" xfId="2694"/>
    <cellStyle name="Normal 24 9" xfId="4010"/>
    <cellStyle name="Normal 25" xfId="373"/>
    <cellStyle name="Normal 25 10" xfId="12014"/>
    <cellStyle name="Normal 25 10 2" xfId="16993"/>
    <cellStyle name="Normal 25 2" xfId="2695"/>
    <cellStyle name="Normal 25 2 2" xfId="2696"/>
    <cellStyle name="Normal 25 2 2 2" xfId="2697"/>
    <cellStyle name="Normal 25 2 2 2 2" xfId="5447"/>
    <cellStyle name="Normal 25 2 2 2 2 2" xfId="16994"/>
    <cellStyle name="Normal 25 2 2 2 3" xfId="12015"/>
    <cellStyle name="Normal 25 2 2 2 4" xfId="12016"/>
    <cellStyle name="Normal 25 2 2 3" xfId="2698"/>
    <cellStyle name="Normal 25 2 2 3 2" xfId="5448"/>
    <cellStyle name="Normal 25 2 2 3 2 2" xfId="16995"/>
    <cellStyle name="Normal 25 2 2 3 3" xfId="12017"/>
    <cellStyle name="Normal 25 2 2 3 4" xfId="12018"/>
    <cellStyle name="Normal 25 2 2 4" xfId="2699"/>
    <cellStyle name="Normal 25 2 2 4 2" xfId="5449"/>
    <cellStyle name="Normal 25 2 2 4 2 2" xfId="16996"/>
    <cellStyle name="Normal 25 2 2 4 3" xfId="12019"/>
    <cellStyle name="Normal 25 2 2 4 4" xfId="12020"/>
    <cellStyle name="Normal 25 2 2 5" xfId="5446"/>
    <cellStyle name="Normal 25 2 2 5 2" xfId="16997"/>
    <cellStyle name="Normal 25 2 2 6" xfId="12021"/>
    <cellStyle name="Normal 25 2 2 7" xfId="12022"/>
    <cellStyle name="Normal 25 2 3" xfId="2700"/>
    <cellStyle name="Normal 25 2 3 2" xfId="5450"/>
    <cellStyle name="Normal 25 2 3 2 2" xfId="16998"/>
    <cellStyle name="Normal 25 2 3 3" xfId="12023"/>
    <cellStyle name="Normal 25 2 3 4" xfId="12024"/>
    <cellStyle name="Normal 25 2 4" xfId="2701"/>
    <cellStyle name="Normal 25 2 4 2" xfId="5451"/>
    <cellStyle name="Normal 25 2 4 2 2" xfId="16999"/>
    <cellStyle name="Normal 25 2 4 3" xfId="12025"/>
    <cellStyle name="Normal 25 2 4 4" xfId="12026"/>
    <cellStyle name="Normal 25 2 5" xfId="2702"/>
    <cellStyle name="Normal 25 2 5 2" xfId="5452"/>
    <cellStyle name="Normal 25 2 5 2 2" xfId="17000"/>
    <cellStyle name="Normal 25 2 5 3" xfId="12027"/>
    <cellStyle name="Normal 25 2 5 4" xfId="12028"/>
    <cellStyle name="Normal 25 2 6" xfId="5445"/>
    <cellStyle name="Normal 25 2 6 2" xfId="17001"/>
    <cellStyle name="Normal 25 2 7" xfId="12029"/>
    <cellStyle name="Normal 25 2 8" xfId="12030"/>
    <cellStyle name="Normal 25 3" xfId="2703"/>
    <cellStyle name="Normal 25 3 2" xfId="2704"/>
    <cellStyle name="Normal 25 3 2 2" xfId="2705"/>
    <cellStyle name="Normal 25 3 2 2 2" xfId="5455"/>
    <cellStyle name="Normal 25 3 2 2 2 2" xfId="17002"/>
    <cellStyle name="Normal 25 3 2 2 3" xfId="12031"/>
    <cellStyle name="Normal 25 3 2 2 4" xfId="12032"/>
    <cellStyle name="Normal 25 3 2 3" xfId="2706"/>
    <cellStyle name="Normal 25 3 2 3 2" xfId="5456"/>
    <cellStyle name="Normal 25 3 2 3 2 2" xfId="17003"/>
    <cellStyle name="Normal 25 3 2 3 3" xfId="12033"/>
    <cellStyle name="Normal 25 3 2 3 4" xfId="12034"/>
    <cellStyle name="Normal 25 3 2 4" xfId="2707"/>
    <cellStyle name="Normal 25 3 2 4 2" xfId="5457"/>
    <cellStyle name="Normal 25 3 2 4 2 2" xfId="17004"/>
    <cellStyle name="Normal 25 3 2 4 3" xfId="12035"/>
    <cellStyle name="Normal 25 3 2 4 4" xfId="12036"/>
    <cellStyle name="Normal 25 3 2 5" xfId="5454"/>
    <cellStyle name="Normal 25 3 2 5 2" xfId="17005"/>
    <cellStyle name="Normal 25 3 2 6" xfId="12037"/>
    <cellStyle name="Normal 25 3 2 7" xfId="12038"/>
    <cellStyle name="Normal 25 3 3" xfId="2708"/>
    <cellStyle name="Normal 25 3 3 2" xfId="5458"/>
    <cellStyle name="Normal 25 3 3 2 2" xfId="17006"/>
    <cellStyle name="Normal 25 3 3 3" xfId="12039"/>
    <cellStyle name="Normal 25 3 3 4" xfId="12040"/>
    <cellStyle name="Normal 25 3 4" xfId="2709"/>
    <cellStyle name="Normal 25 3 4 2" xfId="5459"/>
    <cellStyle name="Normal 25 3 4 2 2" xfId="17007"/>
    <cellStyle name="Normal 25 3 4 3" xfId="12041"/>
    <cellStyle name="Normal 25 3 4 4" xfId="12042"/>
    <cellStyle name="Normal 25 3 5" xfId="2710"/>
    <cellStyle name="Normal 25 3 5 2" xfId="5460"/>
    <cellStyle name="Normal 25 3 5 2 2" xfId="17008"/>
    <cellStyle name="Normal 25 3 5 3" xfId="12043"/>
    <cellStyle name="Normal 25 3 5 4" xfId="12044"/>
    <cellStyle name="Normal 25 3 6" xfId="5453"/>
    <cellStyle name="Normal 25 3 6 2" xfId="17009"/>
    <cellStyle name="Normal 25 3 7" xfId="12045"/>
    <cellStyle name="Normal 25 3 8" xfId="12046"/>
    <cellStyle name="Normal 25 4" xfId="2711"/>
    <cellStyle name="Normal 25 4 2" xfId="2712"/>
    <cellStyle name="Normal 25 4 2 2" xfId="5462"/>
    <cellStyle name="Normal 25 4 2 2 2" xfId="17010"/>
    <cellStyle name="Normal 25 4 2 3" xfId="12047"/>
    <cellStyle name="Normal 25 4 2 4" xfId="12048"/>
    <cellStyle name="Normal 25 4 3" xfId="2713"/>
    <cellStyle name="Normal 25 4 3 2" xfId="5463"/>
    <cellStyle name="Normal 25 4 3 2 2" xfId="17011"/>
    <cellStyle name="Normal 25 4 3 3" xfId="12049"/>
    <cellStyle name="Normal 25 4 3 4" xfId="12050"/>
    <cellStyle name="Normal 25 4 4" xfId="2714"/>
    <cellStyle name="Normal 25 4 4 2" xfId="5464"/>
    <cellStyle name="Normal 25 4 4 2 2" xfId="17012"/>
    <cellStyle name="Normal 25 4 4 3" xfId="12051"/>
    <cellStyle name="Normal 25 4 4 4" xfId="12052"/>
    <cellStyle name="Normal 25 4 5" xfId="5461"/>
    <cellStyle name="Normal 25 4 5 2" xfId="17013"/>
    <cellStyle name="Normal 25 4 6" xfId="12053"/>
    <cellStyle name="Normal 25 4 7" xfId="12054"/>
    <cellStyle name="Normal 25 5" xfId="2715"/>
    <cellStyle name="Normal 25 5 2" xfId="5465"/>
    <cellStyle name="Normal 25 5 2 2" xfId="17014"/>
    <cellStyle name="Normal 25 5 3" xfId="12055"/>
    <cellStyle name="Normal 25 5 4" xfId="12056"/>
    <cellStyle name="Normal 25 6" xfId="2716"/>
    <cellStyle name="Normal 25 6 2" xfId="5466"/>
    <cellStyle name="Normal 25 6 2 2" xfId="17015"/>
    <cellStyle name="Normal 25 6 3" xfId="12057"/>
    <cellStyle name="Normal 25 6 4" xfId="12058"/>
    <cellStyle name="Normal 25 7" xfId="2717"/>
    <cellStyle name="Normal 25 7 2" xfId="5467"/>
    <cellStyle name="Normal 25 7 2 2" xfId="17016"/>
    <cellStyle name="Normal 25 7 3" xfId="12059"/>
    <cellStyle name="Normal 25 7 4" xfId="12060"/>
    <cellStyle name="Normal 25 8" xfId="4012"/>
    <cellStyle name="Normal 25 8 2" xfId="12061"/>
    <cellStyle name="Normal 25 8 3" xfId="12062"/>
    <cellStyle name="Normal 25 9" xfId="12063"/>
    <cellStyle name="Normal 258" xfId="17017"/>
    <cellStyle name="Normal 259" xfId="17018"/>
    <cellStyle name="Normal 26" xfId="374"/>
    <cellStyle name="Normal 26 2" xfId="2718"/>
    <cellStyle name="Normal 26 2 2" xfId="4166"/>
    <cellStyle name="Normal 26 2 2 2" xfId="17019"/>
    <cellStyle name="Normal 26 2 3" xfId="12064"/>
    <cellStyle name="Normal 26 2 4" xfId="12065"/>
    <cellStyle name="Normal 26 3" xfId="4013"/>
    <cellStyle name="Normal 26 4" xfId="12066"/>
    <cellStyle name="Normal 26 4 2" xfId="17020"/>
    <cellStyle name="Normal 26 5" xfId="12067"/>
    <cellStyle name="Normal 27" xfId="566"/>
    <cellStyle name="Normal 27 2" xfId="567"/>
    <cellStyle name="Normal 27 2 2" xfId="2719"/>
    <cellStyle name="Normal 27 2 2 2" xfId="4167"/>
    <cellStyle name="Normal 27 2 2 2 2" xfId="17021"/>
    <cellStyle name="Normal 27 2 2 3" xfId="12068"/>
    <cellStyle name="Normal 27 2 2 4" xfId="12069"/>
    <cellStyle name="Normal 27 3" xfId="2720"/>
    <cellStyle name="Normal 27 3 2" xfId="4168"/>
    <cellStyle name="Normal 27 3 2 2" xfId="17022"/>
    <cellStyle name="Normal 27 3 3" xfId="12070"/>
    <cellStyle name="Normal 27 3 4" xfId="12071"/>
    <cellStyle name="Normal 27 4" xfId="12072"/>
    <cellStyle name="Normal 27 5" xfId="12073"/>
    <cellStyle name="Normal 28" xfId="375"/>
    <cellStyle name="Normal 28 2" xfId="509"/>
    <cellStyle name="Normal 28 2 2" xfId="2721"/>
    <cellStyle name="Normal 28 2 2 2" xfId="2722"/>
    <cellStyle name="Normal 28 2 2 2 2" xfId="5469"/>
    <cellStyle name="Normal 28 2 2 2 2 2" xfId="17023"/>
    <cellStyle name="Normal 28 2 2 2 3" xfId="12074"/>
    <cellStyle name="Normal 28 2 2 2 4" xfId="12075"/>
    <cellStyle name="Normal 28 2 2 3" xfId="2723"/>
    <cellStyle name="Normal 28 2 2 3 2" xfId="5470"/>
    <cellStyle name="Normal 28 2 2 3 2 2" xfId="17024"/>
    <cellStyle name="Normal 28 2 2 3 3" xfId="12076"/>
    <cellStyle name="Normal 28 2 2 3 4" xfId="12077"/>
    <cellStyle name="Normal 28 2 2 4" xfId="2724"/>
    <cellStyle name="Normal 28 2 2 4 2" xfId="5471"/>
    <cellStyle name="Normal 28 2 2 4 2 2" xfId="17025"/>
    <cellStyle name="Normal 28 2 2 4 3" xfId="12078"/>
    <cellStyle name="Normal 28 2 2 4 4" xfId="12079"/>
    <cellStyle name="Normal 28 2 2 5" xfId="5468"/>
    <cellStyle name="Normal 28 2 2 5 2" xfId="17026"/>
    <cellStyle name="Normal 28 2 2 6" xfId="12080"/>
    <cellStyle name="Normal 28 2 2 7" xfId="12081"/>
    <cellStyle name="Normal 28 2 3" xfId="2725"/>
    <cellStyle name="Normal 28 2 3 2" xfId="5472"/>
    <cellStyle name="Normal 28 2 3 2 2" xfId="17027"/>
    <cellStyle name="Normal 28 2 3 3" xfId="12082"/>
    <cellStyle name="Normal 28 2 3 4" xfId="12083"/>
    <cellStyle name="Normal 28 2 4" xfId="2726"/>
    <cellStyle name="Normal 28 2 4 2" xfId="5473"/>
    <cellStyle name="Normal 28 2 4 2 2" xfId="17028"/>
    <cellStyle name="Normal 28 2 4 3" xfId="12084"/>
    <cellStyle name="Normal 28 2 4 4" xfId="12085"/>
    <cellStyle name="Normal 28 2 5" xfId="2727"/>
    <cellStyle name="Normal 28 2 5 2" xfId="5474"/>
    <cellStyle name="Normal 28 2 5 2 2" xfId="17029"/>
    <cellStyle name="Normal 28 2 5 3" xfId="12086"/>
    <cellStyle name="Normal 28 2 5 4" xfId="12087"/>
    <cellStyle name="Normal 28 2 6" xfId="12088"/>
    <cellStyle name="Normal 28 2 7" xfId="12089"/>
    <cellStyle name="Normal 28 3" xfId="2728"/>
    <cellStyle name="Normal 28 3 2" xfId="2729"/>
    <cellStyle name="Normal 28 3 2 2" xfId="2730"/>
    <cellStyle name="Normal 28 3 2 2 2" xfId="5477"/>
    <cellStyle name="Normal 28 3 2 2 2 2" xfId="17030"/>
    <cellStyle name="Normal 28 3 2 2 3" xfId="12090"/>
    <cellStyle name="Normal 28 3 2 2 4" xfId="12091"/>
    <cellStyle name="Normal 28 3 2 3" xfId="2731"/>
    <cellStyle name="Normal 28 3 2 3 2" xfId="5478"/>
    <cellStyle name="Normal 28 3 2 3 2 2" xfId="17031"/>
    <cellStyle name="Normal 28 3 2 3 3" xfId="12092"/>
    <cellStyle name="Normal 28 3 2 3 4" xfId="12093"/>
    <cellStyle name="Normal 28 3 2 4" xfId="2732"/>
    <cellStyle name="Normal 28 3 2 4 2" xfId="5479"/>
    <cellStyle name="Normal 28 3 2 4 2 2" xfId="17032"/>
    <cellStyle name="Normal 28 3 2 4 3" xfId="12094"/>
    <cellStyle name="Normal 28 3 2 4 4" xfId="12095"/>
    <cellStyle name="Normal 28 3 2 5" xfId="5476"/>
    <cellStyle name="Normal 28 3 2 5 2" xfId="17033"/>
    <cellStyle name="Normal 28 3 2 6" xfId="12096"/>
    <cellStyle name="Normal 28 3 2 7" xfId="12097"/>
    <cellStyle name="Normal 28 3 3" xfId="2733"/>
    <cellStyle name="Normal 28 3 3 2" xfId="5480"/>
    <cellStyle name="Normal 28 3 3 2 2" xfId="17034"/>
    <cellStyle name="Normal 28 3 3 3" xfId="12098"/>
    <cellStyle name="Normal 28 3 3 4" xfId="12099"/>
    <cellStyle name="Normal 28 3 4" xfId="2734"/>
    <cellStyle name="Normal 28 3 4 2" xfId="5481"/>
    <cellStyle name="Normal 28 3 4 2 2" xfId="17035"/>
    <cellStyle name="Normal 28 3 4 3" xfId="12100"/>
    <cellStyle name="Normal 28 3 4 4" xfId="12101"/>
    <cellStyle name="Normal 28 3 5" xfId="2735"/>
    <cellStyle name="Normal 28 3 5 2" xfId="5482"/>
    <cellStyle name="Normal 28 3 5 2 2" xfId="17036"/>
    <cellStyle name="Normal 28 3 5 3" xfId="12102"/>
    <cellStyle name="Normal 28 3 5 4" xfId="12103"/>
    <cellStyle name="Normal 28 3 6" xfId="5475"/>
    <cellStyle name="Normal 28 3 6 2" xfId="17037"/>
    <cellStyle name="Normal 28 3 7" xfId="12104"/>
    <cellStyle name="Normal 28 3 8" xfId="12105"/>
    <cellStyle name="Normal 28 4" xfId="2736"/>
    <cellStyle name="Normal 28 4 2" xfId="2737"/>
    <cellStyle name="Normal 28 4 2 2" xfId="5484"/>
    <cellStyle name="Normal 28 4 2 2 2" xfId="17038"/>
    <cellStyle name="Normal 28 4 2 3" xfId="12106"/>
    <cellStyle name="Normal 28 4 2 4" xfId="12107"/>
    <cellStyle name="Normal 28 4 3" xfId="2738"/>
    <cellStyle name="Normal 28 4 3 2" xfId="5485"/>
    <cellStyle name="Normal 28 4 3 2 2" xfId="17039"/>
    <cellStyle name="Normal 28 4 3 3" xfId="12108"/>
    <cellStyle name="Normal 28 4 3 4" xfId="12109"/>
    <cellStyle name="Normal 28 4 4" xfId="2739"/>
    <cellStyle name="Normal 28 4 4 2" xfId="5486"/>
    <cellStyle name="Normal 28 4 4 2 2" xfId="17040"/>
    <cellStyle name="Normal 28 4 4 3" xfId="12110"/>
    <cellStyle name="Normal 28 4 4 4" xfId="12111"/>
    <cellStyle name="Normal 28 4 5" xfId="5483"/>
    <cellStyle name="Normal 28 4 5 2" xfId="17041"/>
    <cellStyle name="Normal 28 4 6" xfId="12112"/>
    <cellStyle name="Normal 28 4 7" xfId="12113"/>
    <cellStyle name="Normal 28 5" xfId="2740"/>
    <cellStyle name="Normal 28 5 2" xfId="5487"/>
    <cellStyle name="Normal 28 5 2 2" xfId="17042"/>
    <cellStyle name="Normal 28 5 3" xfId="12114"/>
    <cellStyle name="Normal 28 5 4" xfId="12115"/>
    <cellStyle name="Normal 28 6" xfId="2741"/>
    <cellStyle name="Normal 28 6 2" xfId="5488"/>
    <cellStyle name="Normal 28 6 2 2" xfId="17043"/>
    <cellStyle name="Normal 28 6 3" xfId="12116"/>
    <cellStyle name="Normal 28 6 4" xfId="12117"/>
    <cellStyle name="Normal 28 7" xfId="2742"/>
    <cellStyle name="Normal 28 7 2" xfId="5489"/>
    <cellStyle name="Normal 28 7 2 2" xfId="17044"/>
    <cellStyle name="Normal 28 7 3" xfId="12118"/>
    <cellStyle name="Normal 28 7 4" xfId="12119"/>
    <cellStyle name="Normal 28 8" xfId="12120"/>
    <cellStyle name="Normal 28 9" xfId="12121"/>
    <cellStyle name="Normal 29" xfId="376"/>
    <cellStyle name="Normal 29 10" xfId="12122"/>
    <cellStyle name="Normal 29 2" xfId="510"/>
    <cellStyle name="Normal 29 2 2" xfId="2743"/>
    <cellStyle name="Normal 29 2 2 2" xfId="2744"/>
    <cellStyle name="Normal 29 2 2 2 2" xfId="5492"/>
    <cellStyle name="Normal 29 2 2 2 2 2" xfId="17045"/>
    <cellStyle name="Normal 29 2 2 2 3" xfId="12123"/>
    <cellStyle name="Normal 29 2 2 2 4" xfId="12124"/>
    <cellStyle name="Normal 29 2 2 3" xfId="2745"/>
    <cellStyle name="Normal 29 2 2 3 2" xfId="5493"/>
    <cellStyle name="Normal 29 2 2 3 2 2" xfId="17046"/>
    <cellStyle name="Normal 29 2 2 3 3" xfId="12125"/>
    <cellStyle name="Normal 29 2 2 3 4" xfId="12126"/>
    <cellStyle name="Normal 29 2 2 4" xfId="2746"/>
    <cellStyle name="Normal 29 2 2 4 2" xfId="5494"/>
    <cellStyle name="Normal 29 2 2 4 2 2" xfId="17047"/>
    <cellStyle name="Normal 29 2 2 4 3" xfId="12127"/>
    <cellStyle name="Normal 29 2 2 4 4" xfId="12128"/>
    <cellStyle name="Normal 29 2 2 5" xfId="5491"/>
    <cellStyle name="Normal 29 2 2 5 2" xfId="17048"/>
    <cellStyle name="Normal 29 2 2 6" xfId="12129"/>
    <cellStyle name="Normal 29 2 2 7" xfId="12130"/>
    <cellStyle name="Normal 29 2 3" xfId="2747"/>
    <cellStyle name="Normal 29 2 3 2" xfId="5495"/>
    <cellStyle name="Normal 29 2 3 2 2" xfId="17049"/>
    <cellStyle name="Normal 29 2 3 3" xfId="12131"/>
    <cellStyle name="Normal 29 2 3 4" xfId="12132"/>
    <cellStyle name="Normal 29 2 4" xfId="2748"/>
    <cellStyle name="Normal 29 2 4 2" xfId="5496"/>
    <cellStyle name="Normal 29 2 4 2 2" xfId="17050"/>
    <cellStyle name="Normal 29 2 4 3" xfId="12133"/>
    <cellStyle name="Normal 29 2 4 4" xfId="12134"/>
    <cellStyle name="Normal 29 2 5" xfId="2749"/>
    <cellStyle name="Normal 29 2 5 2" xfId="5497"/>
    <cellStyle name="Normal 29 2 5 2 2" xfId="17051"/>
    <cellStyle name="Normal 29 2 5 3" xfId="12135"/>
    <cellStyle name="Normal 29 2 5 4" xfId="12136"/>
    <cellStyle name="Normal 29 2 6" xfId="5490"/>
    <cellStyle name="Normal 29 2 6 2" xfId="17052"/>
    <cellStyle name="Normal 29 2 7" xfId="12137"/>
    <cellStyle name="Normal 29 2 8" xfId="12138"/>
    <cellStyle name="Normal 29 2 9" xfId="17053"/>
    <cellStyle name="Normal 29 3" xfId="2750"/>
    <cellStyle name="Normal 29 3 2" xfId="2751"/>
    <cellStyle name="Normal 29 3 2 2" xfId="2752"/>
    <cellStyle name="Normal 29 3 2 2 2" xfId="5500"/>
    <cellStyle name="Normal 29 3 2 2 2 2" xfId="17054"/>
    <cellStyle name="Normal 29 3 2 2 3" xfId="12139"/>
    <cellStyle name="Normal 29 3 2 2 4" xfId="12140"/>
    <cellStyle name="Normal 29 3 2 3" xfId="2753"/>
    <cellStyle name="Normal 29 3 2 3 2" xfId="5501"/>
    <cellStyle name="Normal 29 3 2 3 2 2" xfId="17055"/>
    <cellStyle name="Normal 29 3 2 3 3" xfId="12141"/>
    <cellStyle name="Normal 29 3 2 3 4" xfId="12142"/>
    <cellStyle name="Normal 29 3 2 4" xfId="2754"/>
    <cellStyle name="Normal 29 3 2 4 2" xfId="5502"/>
    <cellStyle name="Normal 29 3 2 4 2 2" xfId="17056"/>
    <cellStyle name="Normal 29 3 2 4 3" xfId="12143"/>
    <cellStyle name="Normal 29 3 2 4 4" xfId="12144"/>
    <cellStyle name="Normal 29 3 2 5" xfId="5499"/>
    <cellStyle name="Normal 29 3 2 5 2" xfId="17057"/>
    <cellStyle name="Normal 29 3 2 6" xfId="12145"/>
    <cellStyle name="Normal 29 3 2 7" xfId="12146"/>
    <cellStyle name="Normal 29 3 3" xfId="2755"/>
    <cellStyle name="Normal 29 3 3 2" xfId="5503"/>
    <cellStyle name="Normal 29 3 3 2 2" xfId="17058"/>
    <cellStyle name="Normal 29 3 3 3" xfId="12147"/>
    <cellStyle name="Normal 29 3 3 4" xfId="12148"/>
    <cellStyle name="Normal 29 3 4" xfId="2756"/>
    <cellStyle name="Normal 29 3 4 2" xfId="5504"/>
    <cellStyle name="Normal 29 3 4 2 2" xfId="17059"/>
    <cellStyle name="Normal 29 3 4 3" xfId="12149"/>
    <cellStyle name="Normal 29 3 4 4" xfId="12150"/>
    <cellStyle name="Normal 29 3 5" xfId="2757"/>
    <cellStyle name="Normal 29 3 5 2" xfId="5505"/>
    <cellStyle name="Normal 29 3 5 2 2" xfId="17060"/>
    <cellStyle name="Normal 29 3 5 3" xfId="12151"/>
    <cellStyle name="Normal 29 3 5 4" xfId="12152"/>
    <cellStyle name="Normal 29 3 6" xfId="5498"/>
    <cellStyle name="Normal 29 3 6 2" xfId="17061"/>
    <cellStyle name="Normal 29 3 7" xfId="12153"/>
    <cellStyle name="Normal 29 3 8" xfId="12154"/>
    <cellStyle name="Normal 29 4" xfId="2758"/>
    <cellStyle name="Normal 29 4 2" xfId="2759"/>
    <cellStyle name="Normal 29 4 2 2" xfId="5507"/>
    <cellStyle name="Normal 29 4 2 2 2" xfId="17062"/>
    <cellStyle name="Normal 29 4 2 3" xfId="12155"/>
    <cellStyle name="Normal 29 4 2 4" xfId="12156"/>
    <cellStyle name="Normal 29 4 3" xfId="2760"/>
    <cellStyle name="Normal 29 4 3 2" xfId="5508"/>
    <cellStyle name="Normal 29 4 3 2 2" xfId="17063"/>
    <cellStyle name="Normal 29 4 3 3" xfId="12157"/>
    <cellStyle name="Normal 29 4 3 4" xfId="12158"/>
    <cellStyle name="Normal 29 4 4" xfId="2761"/>
    <cellStyle name="Normal 29 4 4 2" xfId="5509"/>
    <cellStyle name="Normal 29 4 4 2 2" xfId="17064"/>
    <cellStyle name="Normal 29 4 4 3" xfId="12159"/>
    <cellStyle name="Normal 29 4 4 4" xfId="12160"/>
    <cellStyle name="Normal 29 4 5" xfId="5506"/>
    <cellStyle name="Normal 29 4 5 2" xfId="17065"/>
    <cellStyle name="Normal 29 4 6" xfId="12161"/>
    <cellStyle name="Normal 29 4 7" xfId="12162"/>
    <cellStyle name="Normal 29 5" xfId="2762"/>
    <cellStyle name="Normal 29 5 2" xfId="5510"/>
    <cellStyle name="Normal 29 5 2 2" xfId="17066"/>
    <cellStyle name="Normal 29 5 3" xfId="12163"/>
    <cellStyle name="Normal 29 5 4" xfId="12164"/>
    <cellStyle name="Normal 29 6" xfId="2763"/>
    <cellStyle name="Normal 29 6 2" xfId="5511"/>
    <cellStyle name="Normal 29 6 2 2" xfId="17067"/>
    <cellStyle name="Normal 29 6 3" xfId="12165"/>
    <cellStyle name="Normal 29 6 4" xfId="12166"/>
    <cellStyle name="Normal 29 7" xfId="2764"/>
    <cellStyle name="Normal 29 7 2" xfId="5512"/>
    <cellStyle name="Normal 29 7 2 2" xfId="17068"/>
    <cellStyle name="Normal 29 7 3" xfId="12167"/>
    <cellStyle name="Normal 29 7 4" xfId="12168"/>
    <cellStyle name="Normal 29 8" xfId="2765"/>
    <cellStyle name="Normal 29 8 2" xfId="12169"/>
    <cellStyle name="Normal 29 8 3" xfId="12170"/>
    <cellStyle name="Normal 29 9" xfId="12171"/>
    <cellStyle name="Normal 3" xfId="377"/>
    <cellStyle name="Normal 3 10" xfId="17069"/>
    <cellStyle name="Normal 3 2" xfId="378"/>
    <cellStyle name="Normal 3 2 2" xfId="379"/>
    <cellStyle name="Normal 3 2 2 2" xfId="514"/>
    <cellStyle name="Normal 3 2 2 2 2" xfId="2766"/>
    <cellStyle name="Normal 3 2 2 2 3" xfId="2767"/>
    <cellStyle name="Normal 3 2 2 2 4" xfId="12172"/>
    <cellStyle name="Normal 3 2 2 2 5" xfId="12173"/>
    <cellStyle name="Normal 3 2 2 3" xfId="2768"/>
    <cellStyle name="Normal 3 2 2 3 2" xfId="4169"/>
    <cellStyle name="Normal 3 2 2 3 3" xfId="14237"/>
    <cellStyle name="Normal 3 2 2 3 4" xfId="14238"/>
    <cellStyle name="Normal 3 2 2 3 5" xfId="17070"/>
    <cellStyle name="Normal 3 2 2 4" xfId="4014"/>
    <cellStyle name="Normal 3 2 2 5" xfId="12174"/>
    <cellStyle name="Normal 3 2 2 6" xfId="12175"/>
    <cellStyle name="Normal 3 2 3" xfId="380"/>
    <cellStyle name="Normal 3 2 3 2" xfId="2769"/>
    <cellStyle name="Normal 3 2 3 3" xfId="4015"/>
    <cellStyle name="Normal 3 2 3 3 2" xfId="17071"/>
    <cellStyle name="Normal 3 2 3 4" xfId="14239"/>
    <cellStyle name="Normal 3 2 4" xfId="568"/>
    <cellStyle name="Normal 3 2 4 2" xfId="609"/>
    <cellStyle name="Normal 3 2 4 2 2" xfId="14240"/>
    <cellStyle name="Normal 3 2 4 3" xfId="4194"/>
    <cellStyle name="Normal 3 2 5" xfId="2770"/>
    <cellStyle name="Normal 3 2 5 2" xfId="12176"/>
    <cellStyle name="Normal 3 2 5 3" xfId="12177"/>
    <cellStyle name="Normal 3 2 6" xfId="6188"/>
    <cellStyle name="Normal 3 2 6 2" xfId="17072"/>
    <cellStyle name="Normal 3 2 7" xfId="12178"/>
    <cellStyle name="Normal 3 2 8" xfId="12179"/>
    <cellStyle name="Normal 3 2_001- PRESUPUESTO AILA  (26 DE JULIO DEL 2010)" xfId="12180"/>
    <cellStyle name="Normal 3 3" xfId="381"/>
    <cellStyle name="Normal 3 3 10" xfId="6198"/>
    <cellStyle name="Normal 3 3 10 2" xfId="12181"/>
    <cellStyle name="Normal 3 3 10 2 2" xfId="17073"/>
    <cellStyle name="Normal 3 3 10 3" xfId="12182"/>
    <cellStyle name="Normal 3 3 11" xfId="12183"/>
    <cellStyle name="Normal 3 3 11 2" xfId="17074"/>
    <cellStyle name="Normal 3 3 12" xfId="14129"/>
    <cellStyle name="Normal 3 3 2" xfId="382"/>
    <cellStyle name="Normal 3 3 2 2" xfId="2771"/>
    <cellStyle name="Normal 3 3 2 2 2" xfId="2772"/>
    <cellStyle name="Normal 3 3 2 2 2 2" xfId="5514"/>
    <cellStyle name="Normal 3 3 2 2 2 2 2" xfId="17075"/>
    <cellStyle name="Normal 3 3 2 2 2 3" xfId="12184"/>
    <cellStyle name="Normal 3 3 2 2 2 4" xfId="12185"/>
    <cellStyle name="Normal 3 3 2 2 3" xfId="2773"/>
    <cellStyle name="Normal 3 3 2 2 3 2" xfId="5515"/>
    <cellStyle name="Normal 3 3 2 2 3 2 2" xfId="17076"/>
    <cellStyle name="Normal 3 3 2 2 3 3" xfId="12186"/>
    <cellStyle name="Normal 3 3 2 2 3 4" xfId="12187"/>
    <cellStyle name="Normal 3 3 2 2 4" xfId="2774"/>
    <cellStyle name="Normal 3 3 2 2 4 2" xfId="5516"/>
    <cellStyle name="Normal 3 3 2 2 4 2 2" xfId="17077"/>
    <cellStyle name="Normal 3 3 2 2 4 3" xfId="12188"/>
    <cellStyle name="Normal 3 3 2 2 4 4" xfId="12189"/>
    <cellStyle name="Normal 3 3 2 2 5" xfId="5513"/>
    <cellStyle name="Normal 3 3 2 2 5 2" xfId="17078"/>
    <cellStyle name="Normal 3 3 2 2 6" xfId="12190"/>
    <cellStyle name="Normal 3 3 2 2 7" xfId="12191"/>
    <cellStyle name="Normal 3 3 2 3" xfId="2775"/>
    <cellStyle name="Normal 3 3 2 3 2" xfId="5517"/>
    <cellStyle name="Normal 3 3 2 3 2 2" xfId="17079"/>
    <cellStyle name="Normal 3 3 2 3 3" xfId="12192"/>
    <cellStyle name="Normal 3 3 2 3 4" xfId="12193"/>
    <cellStyle name="Normal 3 3 2 4" xfId="2776"/>
    <cellStyle name="Normal 3 3 2 4 2" xfId="5518"/>
    <cellStyle name="Normal 3 3 2 4 2 2" xfId="17080"/>
    <cellStyle name="Normal 3 3 2 4 3" xfId="12194"/>
    <cellStyle name="Normal 3 3 2 4 4" xfId="12195"/>
    <cellStyle name="Normal 3 3 2 5" xfId="2777"/>
    <cellStyle name="Normal 3 3 2 5 2" xfId="5519"/>
    <cellStyle name="Normal 3 3 2 5 2 2" xfId="17081"/>
    <cellStyle name="Normal 3 3 2 5 3" xfId="12196"/>
    <cellStyle name="Normal 3 3 2 5 4" xfId="12197"/>
    <cellStyle name="Normal 3 3 2 6" xfId="4170"/>
    <cellStyle name="Normal 3 3 2 6 2" xfId="12198"/>
    <cellStyle name="Normal 3 3 2 6 3" xfId="12199"/>
    <cellStyle name="Normal 3 3 2 7" xfId="12200"/>
    <cellStyle name="Normal 3 3 2 8" xfId="12201"/>
    <cellStyle name="Normal 3 3 3" xfId="2778"/>
    <cellStyle name="Normal 3 3 3 2" xfId="2779"/>
    <cellStyle name="Normal 3 3 3 2 2" xfId="2780"/>
    <cellStyle name="Normal 3 3 3 2 2 2" xfId="5522"/>
    <cellStyle name="Normal 3 3 3 2 2 2 2" xfId="17082"/>
    <cellStyle name="Normal 3 3 3 2 2 3" xfId="12202"/>
    <cellStyle name="Normal 3 3 3 2 2 4" xfId="12203"/>
    <cellStyle name="Normal 3 3 3 2 3" xfId="2781"/>
    <cellStyle name="Normal 3 3 3 2 3 2" xfId="5523"/>
    <cellStyle name="Normal 3 3 3 2 3 2 2" xfId="17083"/>
    <cellStyle name="Normal 3 3 3 2 3 3" xfId="12204"/>
    <cellStyle name="Normal 3 3 3 2 3 4" xfId="12205"/>
    <cellStyle name="Normal 3 3 3 2 4" xfId="2782"/>
    <cellStyle name="Normal 3 3 3 2 4 2" xfId="5524"/>
    <cellStyle name="Normal 3 3 3 2 4 2 2" xfId="17084"/>
    <cellStyle name="Normal 3 3 3 2 4 3" xfId="12206"/>
    <cellStyle name="Normal 3 3 3 2 4 4" xfId="12207"/>
    <cellStyle name="Normal 3 3 3 2 5" xfId="5521"/>
    <cellStyle name="Normal 3 3 3 2 5 2" xfId="17085"/>
    <cellStyle name="Normal 3 3 3 2 6" xfId="12208"/>
    <cellStyle name="Normal 3 3 3 2 7" xfId="12209"/>
    <cellStyle name="Normal 3 3 3 3" xfId="2783"/>
    <cellStyle name="Normal 3 3 3 3 2" xfId="5525"/>
    <cellStyle name="Normal 3 3 3 3 2 2" xfId="17086"/>
    <cellStyle name="Normal 3 3 3 3 3" xfId="12210"/>
    <cellStyle name="Normal 3 3 3 3 4" xfId="12211"/>
    <cellStyle name="Normal 3 3 3 4" xfId="2784"/>
    <cellStyle name="Normal 3 3 3 4 2" xfId="5526"/>
    <cellStyle name="Normal 3 3 3 4 2 2" xfId="17087"/>
    <cellStyle name="Normal 3 3 3 4 3" xfId="12212"/>
    <cellStyle name="Normal 3 3 3 4 4" xfId="12213"/>
    <cellStyle name="Normal 3 3 3 5" xfId="2785"/>
    <cellStyle name="Normal 3 3 3 5 2" xfId="5527"/>
    <cellStyle name="Normal 3 3 3 5 2 2" xfId="17088"/>
    <cellStyle name="Normal 3 3 3 5 3" xfId="12214"/>
    <cellStyle name="Normal 3 3 3 5 4" xfId="12215"/>
    <cellStyle name="Normal 3 3 3 6" xfId="5520"/>
    <cellStyle name="Normal 3 3 3 6 2" xfId="17089"/>
    <cellStyle name="Normal 3 3 3 7" xfId="12216"/>
    <cellStyle name="Normal 3 3 3 8" xfId="12217"/>
    <cellStyle name="Normal 3 3 4" xfId="2786"/>
    <cellStyle name="Normal 3 3 4 2" xfId="2787"/>
    <cellStyle name="Normal 3 3 4 2 2" xfId="5529"/>
    <cellStyle name="Normal 3 3 4 2 2 2" xfId="17090"/>
    <cellStyle name="Normal 3 3 4 2 3" xfId="12218"/>
    <cellStyle name="Normal 3 3 4 2 4" xfId="12219"/>
    <cellStyle name="Normal 3 3 4 3" xfId="2788"/>
    <cellStyle name="Normal 3 3 4 3 2" xfId="5530"/>
    <cellStyle name="Normal 3 3 4 3 2 2" xfId="17091"/>
    <cellStyle name="Normal 3 3 4 3 3" xfId="12220"/>
    <cellStyle name="Normal 3 3 4 3 4" xfId="12221"/>
    <cellStyle name="Normal 3 3 4 4" xfId="2789"/>
    <cellStyle name="Normal 3 3 4 4 2" xfId="5531"/>
    <cellStyle name="Normal 3 3 4 4 2 2" xfId="17092"/>
    <cellStyle name="Normal 3 3 4 4 3" xfId="12222"/>
    <cellStyle name="Normal 3 3 4 4 4" xfId="12223"/>
    <cellStyle name="Normal 3 3 4 5" xfId="5528"/>
    <cellStyle name="Normal 3 3 4 5 2" xfId="17093"/>
    <cellStyle name="Normal 3 3 4 6" xfId="12224"/>
    <cellStyle name="Normal 3 3 4 7" xfId="12225"/>
    <cellStyle name="Normal 3 3 5" xfId="2790"/>
    <cellStyle name="Normal 3 3 5 2" xfId="2791"/>
    <cellStyle name="Normal 3 3 5 2 2" xfId="5533"/>
    <cellStyle name="Normal 3 3 5 2 2 2" xfId="17094"/>
    <cellStyle name="Normal 3 3 5 2 3" xfId="12226"/>
    <cellStyle name="Normal 3 3 5 2 4" xfId="12227"/>
    <cellStyle name="Normal 3 3 5 3" xfId="2792"/>
    <cellStyle name="Normal 3 3 5 3 2" xfId="5534"/>
    <cellStyle name="Normal 3 3 5 3 2 2" xfId="17095"/>
    <cellStyle name="Normal 3 3 5 3 3" xfId="12228"/>
    <cellStyle name="Normal 3 3 5 3 4" xfId="12229"/>
    <cellStyle name="Normal 3 3 5 4" xfId="2793"/>
    <cellStyle name="Normal 3 3 5 4 2" xfId="5535"/>
    <cellStyle name="Normal 3 3 5 4 2 2" xfId="17096"/>
    <cellStyle name="Normal 3 3 5 4 3" xfId="12230"/>
    <cellStyle name="Normal 3 3 5 4 4" xfId="12231"/>
    <cellStyle name="Normal 3 3 5 5" xfId="5532"/>
    <cellStyle name="Normal 3 3 5 5 2" xfId="17097"/>
    <cellStyle name="Normal 3 3 5 6" xfId="12232"/>
    <cellStyle name="Normal 3 3 5 7" xfId="12233"/>
    <cellStyle name="Normal 3 3 6" xfId="2794"/>
    <cellStyle name="Normal 3 3 6 2" xfId="5536"/>
    <cellStyle name="Normal 3 3 6 2 2" xfId="17098"/>
    <cellStyle name="Normal 3 3 6 3" xfId="12234"/>
    <cellStyle name="Normal 3 3 6 4" xfId="12235"/>
    <cellStyle name="Normal 3 3 7" xfId="2795"/>
    <cellStyle name="Normal 3 3 7 2" xfId="5537"/>
    <cellStyle name="Normal 3 3 7 2 2" xfId="17099"/>
    <cellStyle name="Normal 3 3 7 3" xfId="12236"/>
    <cellStyle name="Normal 3 3 7 4" xfId="12237"/>
    <cellStyle name="Normal 3 3 8" xfId="2796"/>
    <cellStyle name="Normal 3 3 8 2" xfId="5538"/>
    <cellStyle name="Normal 3 3 8 2 2" xfId="17100"/>
    <cellStyle name="Normal 3 3 8 3" xfId="12238"/>
    <cellStyle name="Normal 3 3 8 4" xfId="12239"/>
    <cellStyle name="Normal 3 3 9" xfId="4016"/>
    <cellStyle name="Normal 3 3 9 2" xfId="12240"/>
    <cellStyle name="Normal 3 3 9 3" xfId="12241"/>
    <cellStyle name="Normal 3 3 9 4" xfId="12242"/>
    <cellStyle name="Normal 3 3_001- PRESUPUESTO AILA  (26 DE JULIO DEL 2010)" xfId="12243"/>
    <cellStyle name="Normal 3 4" xfId="569"/>
    <cellStyle name="Normal 3 4 2" xfId="610"/>
    <cellStyle name="Normal 3 4 2 2" xfId="2797"/>
    <cellStyle name="Normal 3 4 2 2 2" xfId="2798"/>
    <cellStyle name="Normal 3 4 2 2 2 2" xfId="5540"/>
    <cellStyle name="Normal 3 4 2 2 2 2 2" xfId="17101"/>
    <cellStyle name="Normal 3 4 2 2 2 3" xfId="12244"/>
    <cellStyle name="Normal 3 4 2 2 2 4" xfId="12245"/>
    <cellStyle name="Normal 3 4 2 2 3" xfId="2799"/>
    <cellStyle name="Normal 3 4 2 2 3 2" xfId="5541"/>
    <cellStyle name="Normal 3 4 2 2 3 2 2" xfId="17102"/>
    <cellStyle name="Normal 3 4 2 2 3 3" xfId="12246"/>
    <cellStyle name="Normal 3 4 2 2 3 4" xfId="12247"/>
    <cellStyle name="Normal 3 4 2 2 4" xfId="2800"/>
    <cellStyle name="Normal 3 4 2 2 4 2" xfId="5542"/>
    <cellStyle name="Normal 3 4 2 2 4 2 2" xfId="17103"/>
    <cellStyle name="Normal 3 4 2 2 4 3" xfId="12248"/>
    <cellStyle name="Normal 3 4 2 2 4 4" xfId="12249"/>
    <cellStyle name="Normal 3 4 2 2 5" xfId="5539"/>
    <cellStyle name="Normal 3 4 2 2 5 2" xfId="17104"/>
    <cellStyle name="Normal 3 4 2 2 6" xfId="12250"/>
    <cellStyle name="Normal 3 4 2 2 7" xfId="12251"/>
    <cellStyle name="Normal 3 4 2 3" xfId="2801"/>
    <cellStyle name="Normal 3 4 2 3 2" xfId="5543"/>
    <cellStyle name="Normal 3 4 2 3 2 2" xfId="17105"/>
    <cellStyle name="Normal 3 4 2 3 3" xfId="12252"/>
    <cellStyle name="Normal 3 4 2 3 4" xfId="12253"/>
    <cellStyle name="Normal 3 4 2 4" xfId="2802"/>
    <cellStyle name="Normal 3 4 2 4 2" xfId="5544"/>
    <cellStyle name="Normal 3 4 2 4 2 2" xfId="17106"/>
    <cellStyle name="Normal 3 4 2 4 3" xfId="12254"/>
    <cellStyle name="Normal 3 4 2 4 4" xfId="12255"/>
    <cellStyle name="Normal 3 4 2 5" xfId="2803"/>
    <cellStyle name="Normal 3 4 2 5 2" xfId="5545"/>
    <cellStyle name="Normal 3 4 2 5 2 2" xfId="17107"/>
    <cellStyle name="Normal 3 4 2 5 3" xfId="12256"/>
    <cellStyle name="Normal 3 4 2 5 4" xfId="12257"/>
    <cellStyle name="Normal 3 4 2 6" xfId="4193"/>
    <cellStyle name="Normal 3 4 2 7" xfId="12258"/>
    <cellStyle name="Normal 3 4 2 8" xfId="12259"/>
    <cellStyle name="Normal 3 4 2 9" xfId="17108"/>
    <cellStyle name="Normal 3 4 3" xfId="2804"/>
    <cellStyle name="Normal 3 4 3 2" xfId="2805"/>
    <cellStyle name="Normal 3 4 3 2 2" xfId="2806"/>
    <cellStyle name="Normal 3 4 3 2 2 2" xfId="5548"/>
    <cellStyle name="Normal 3 4 3 2 2 2 2" xfId="17109"/>
    <cellStyle name="Normal 3 4 3 2 2 3" xfId="12260"/>
    <cellStyle name="Normal 3 4 3 2 2 4" xfId="12261"/>
    <cellStyle name="Normal 3 4 3 2 3" xfId="2807"/>
    <cellStyle name="Normal 3 4 3 2 3 2" xfId="5549"/>
    <cellStyle name="Normal 3 4 3 2 3 2 2" xfId="17110"/>
    <cellStyle name="Normal 3 4 3 2 3 3" xfId="12262"/>
    <cellStyle name="Normal 3 4 3 2 3 4" xfId="12263"/>
    <cellStyle name="Normal 3 4 3 2 4" xfId="2808"/>
    <cellStyle name="Normal 3 4 3 2 4 2" xfId="5550"/>
    <cellStyle name="Normal 3 4 3 2 4 2 2" xfId="17111"/>
    <cellStyle name="Normal 3 4 3 2 4 3" xfId="12264"/>
    <cellStyle name="Normal 3 4 3 2 4 4" xfId="12265"/>
    <cellStyle name="Normal 3 4 3 2 5" xfId="5547"/>
    <cellStyle name="Normal 3 4 3 2 5 2" xfId="17112"/>
    <cellStyle name="Normal 3 4 3 2 6" xfId="12266"/>
    <cellStyle name="Normal 3 4 3 2 7" xfId="12267"/>
    <cellStyle name="Normal 3 4 3 3" xfId="2809"/>
    <cellStyle name="Normal 3 4 3 3 2" xfId="5551"/>
    <cellStyle name="Normal 3 4 3 3 2 2" xfId="17113"/>
    <cellStyle name="Normal 3 4 3 3 3" xfId="12268"/>
    <cellStyle name="Normal 3 4 3 3 4" xfId="12269"/>
    <cellStyle name="Normal 3 4 3 4" xfId="2810"/>
    <cellStyle name="Normal 3 4 3 4 2" xfId="5552"/>
    <cellStyle name="Normal 3 4 3 4 2 2" xfId="17114"/>
    <cellStyle name="Normal 3 4 3 4 3" xfId="12270"/>
    <cellStyle name="Normal 3 4 3 4 4" xfId="12271"/>
    <cellStyle name="Normal 3 4 3 5" xfId="2811"/>
    <cellStyle name="Normal 3 4 3 5 2" xfId="5553"/>
    <cellStyle name="Normal 3 4 3 5 2 2" xfId="17115"/>
    <cellStyle name="Normal 3 4 3 5 3" xfId="12272"/>
    <cellStyle name="Normal 3 4 3 5 4" xfId="12273"/>
    <cellStyle name="Normal 3 4 3 6" xfId="5546"/>
    <cellStyle name="Normal 3 4 3 6 2" xfId="17116"/>
    <cellStyle name="Normal 3 4 3 7" xfId="12274"/>
    <cellStyle name="Normal 3 4 3 7 2" xfId="17117"/>
    <cellStyle name="Normal 3 4 3 8" xfId="12275"/>
    <cellStyle name="Normal 3 4 4" xfId="2812"/>
    <cellStyle name="Normal 3 4 4 2" xfId="2813"/>
    <cellStyle name="Normal 3 4 4 2 2" xfId="5555"/>
    <cellStyle name="Normal 3 4 4 2 2 2" xfId="17118"/>
    <cellStyle name="Normal 3 4 4 2 3" xfId="12276"/>
    <cellStyle name="Normal 3 4 4 2 4" xfId="12277"/>
    <cellStyle name="Normal 3 4 4 3" xfId="2814"/>
    <cellStyle name="Normal 3 4 4 3 2" xfId="5556"/>
    <cellStyle name="Normal 3 4 4 3 2 2" xfId="17119"/>
    <cellStyle name="Normal 3 4 4 3 3" xfId="12278"/>
    <cellStyle name="Normal 3 4 4 3 4" xfId="12279"/>
    <cellStyle name="Normal 3 4 4 4" xfId="2815"/>
    <cellStyle name="Normal 3 4 4 4 2" xfId="5557"/>
    <cellStyle name="Normal 3 4 4 4 2 2" xfId="17120"/>
    <cellStyle name="Normal 3 4 4 4 3" xfId="12280"/>
    <cellStyle name="Normal 3 4 4 4 4" xfId="12281"/>
    <cellStyle name="Normal 3 4 4 5" xfId="5554"/>
    <cellStyle name="Normal 3 4 4 5 2" xfId="17121"/>
    <cellStyle name="Normal 3 4 4 6" xfId="12282"/>
    <cellStyle name="Normal 3 4 4 7" xfId="12283"/>
    <cellStyle name="Normal 3 4 5" xfId="2816"/>
    <cellStyle name="Normal 3 4 5 2" xfId="5558"/>
    <cellStyle name="Normal 3 4 5 2 2" xfId="17122"/>
    <cellStyle name="Normal 3 4 5 3" xfId="12284"/>
    <cellStyle name="Normal 3 4 5 4" xfId="12285"/>
    <cellStyle name="Normal 3 4 6" xfId="2817"/>
    <cellStyle name="Normal 3 4 6 2" xfId="5559"/>
    <cellStyle name="Normal 3 4 6 2 2" xfId="17123"/>
    <cellStyle name="Normal 3 4 6 3" xfId="12286"/>
    <cellStyle name="Normal 3 4 6 4" xfId="12287"/>
    <cellStyle name="Normal 3 4 7" xfId="2818"/>
    <cellStyle name="Normal 3 4 7 2" xfId="5560"/>
    <cellStyle name="Normal 3 4 7 2 2" xfId="17124"/>
    <cellStyle name="Normal 3 4 7 3" xfId="12288"/>
    <cellStyle name="Normal 3 4 7 4" xfId="12289"/>
    <cellStyle name="Normal 3 4 8" xfId="12290"/>
    <cellStyle name="Normal 3 5" xfId="2819"/>
    <cellStyle name="Normal 3 5 2" xfId="17125"/>
    <cellStyle name="Normal 3 6" xfId="2820"/>
    <cellStyle name="Normal 3 6 2" xfId="12291"/>
    <cellStyle name="Normal 3 6 3" xfId="12292"/>
    <cellStyle name="Normal 3 6 4" xfId="17126"/>
    <cellStyle name="Normal 3 7" xfId="3902"/>
    <cellStyle name="Normal 3 7 2" xfId="17127"/>
    <cellStyle name="Normal 3 7 3" xfId="17128"/>
    <cellStyle name="Normal 3 8" xfId="12293"/>
    <cellStyle name="Normal 3 8 2" xfId="17129"/>
    <cellStyle name="Normal 3 9" xfId="12294"/>
    <cellStyle name="Normal 3_001- PRESUPUESTO AILA  (26 DE JULIO DEL 2010)" xfId="12295"/>
    <cellStyle name="Normal 30" xfId="570"/>
    <cellStyle name="Normal 30 2" xfId="2821"/>
    <cellStyle name="Normal 30 2 2" xfId="2822"/>
    <cellStyle name="Normal 30 2 2 2" xfId="2823"/>
    <cellStyle name="Normal 30 2 2 2 2" xfId="5563"/>
    <cellStyle name="Normal 30 2 2 2 2 2" xfId="17130"/>
    <cellStyle name="Normal 30 2 2 2 3" xfId="12296"/>
    <cellStyle name="Normal 30 2 2 2 4" xfId="12297"/>
    <cellStyle name="Normal 30 2 2 3" xfId="2824"/>
    <cellStyle name="Normal 30 2 2 3 2" xfId="5564"/>
    <cellStyle name="Normal 30 2 2 3 2 2" xfId="17131"/>
    <cellStyle name="Normal 30 2 2 3 3" xfId="12298"/>
    <cellStyle name="Normal 30 2 2 3 4" xfId="12299"/>
    <cellStyle name="Normal 30 2 2 4" xfId="2825"/>
    <cellStyle name="Normal 30 2 2 4 2" xfId="5565"/>
    <cellStyle name="Normal 30 2 2 4 2 2" xfId="17132"/>
    <cellStyle name="Normal 30 2 2 4 3" xfId="12300"/>
    <cellStyle name="Normal 30 2 2 4 4" xfId="12301"/>
    <cellStyle name="Normal 30 2 2 5" xfId="5562"/>
    <cellStyle name="Normal 30 2 2 5 2" xfId="17133"/>
    <cellStyle name="Normal 30 2 2 6" xfId="12302"/>
    <cellStyle name="Normal 30 2 2 7" xfId="12303"/>
    <cellStyle name="Normal 30 2 3" xfId="2826"/>
    <cellStyle name="Normal 30 2 3 2" xfId="5566"/>
    <cellStyle name="Normal 30 2 3 2 2" xfId="17134"/>
    <cellStyle name="Normal 30 2 3 3" xfId="12304"/>
    <cellStyle name="Normal 30 2 3 4" xfId="12305"/>
    <cellStyle name="Normal 30 2 4" xfId="2827"/>
    <cellStyle name="Normal 30 2 4 2" xfId="5567"/>
    <cellStyle name="Normal 30 2 4 2 2" xfId="17135"/>
    <cellStyle name="Normal 30 2 4 3" xfId="12306"/>
    <cellStyle name="Normal 30 2 4 4" xfId="12307"/>
    <cellStyle name="Normal 30 2 5" xfId="2828"/>
    <cellStyle name="Normal 30 2 5 2" xfId="5568"/>
    <cellStyle name="Normal 30 2 5 2 2" xfId="17136"/>
    <cellStyle name="Normal 30 2 5 3" xfId="12308"/>
    <cellStyle name="Normal 30 2 5 4" xfId="12309"/>
    <cellStyle name="Normal 30 2 6" xfId="5561"/>
    <cellStyle name="Normal 30 2 6 2" xfId="17137"/>
    <cellStyle name="Normal 30 2 7" xfId="12310"/>
    <cellStyle name="Normal 30 2 8" xfId="12311"/>
    <cellStyle name="Normal 30 3" xfId="2829"/>
    <cellStyle name="Normal 30 3 2" xfId="2830"/>
    <cellStyle name="Normal 30 3 2 2" xfId="2831"/>
    <cellStyle name="Normal 30 3 2 2 2" xfId="5571"/>
    <cellStyle name="Normal 30 3 2 2 2 2" xfId="17138"/>
    <cellStyle name="Normal 30 3 2 2 3" xfId="12312"/>
    <cellStyle name="Normal 30 3 2 2 4" xfId="12313"/>
    <cellStyle name="Normal 30 3 2 3" xfId="2832"/>
    <cellStyle name="Normal 30 3 2 3 2" xfId="5572"/>
    <cellStyle name="Normal 30 3 2 3 2 2" xfId="17139"/>
    <cellStyle name="Normal 30 3 2 3 3" xfId="12314"/>
    <cellStyle name="Normal 30 3 2 3 4" xfId="12315"/>
    <cellStyle name="Normal 30 3 2 4" xfId="2833"/>
    <cellStyle name="Normal 30 3 2 4 2" xfId="5573"/>
    <cellStyle name="Normal 30 3 2 4 2 2" xfId="17140"/>
    <cellStyle name="Normal 30 3 2 4 3" xfId="12316"/>
    <cellStyle name="Normal 30 3 2 4 4" xfId="12317"/>
    <cellStyle name="Normal 30 3 2 5" xfId="5570"/>
    <cellStyle name="Normal 30 3 2 5 2" xfId="17141"/>
    <cellStyle name="Normal 30 3 2 6" xfId="12318"/>
    <cellStyle name="Normal 30 3 2 7" xfId="12319"/>
    <cellStyle name="Normal 30 3 3" xfId="2834"/>
    <cellStyle name="Normal 30 3 3 2" xfId="5574"/>
    <cellStyle name="Normal 30 3 3 2 2" xfId="17142"/>
    <cellStyle name="Normal 30 3 3 3" xfId="12320"/>
    <cellStyle name="Normal 30 3 3 4" xfId="12321"/>
    <cellStyle name="Normal 30 3 4" xfId="2835"/>
    <cellStyle name="Normal 30 3 4 2" xfId="5575"/>
    <cellStyle name="Normal 30 3 4 2 2" xfId="17143"/>
    <cellStyle name="Normal 30 3 4 3" xfId="12322"/>
    <cellStyle name="Normal 30 3 4 4" xfId="12323"/>
    <cellStyle name="Normal 30 3 5" xfId="2836"/>
    <cellStyle name="Normal 30 3 5 2" xfId="5576"/>
    <cellStyle name="Normal 30 3 5 2 2" xfId="17144"/>
    <cellStyle name="Normal 30 3 5 3" xfId="12324"/>
    <cellStyle name="Normal 30 3 5 4" xfId="12325"/>
    <cellStyle name="Normal 30 3 6" xfId="5569"/>
    <cellStyle name="Normal 30 3 6 2" xfId="17145"/>
    <cellStyle name="Normal 30 3 7" xfId="12326"/>
    <cellStyle name="Normal 30 3 8" xfId="12327"/>
    <cellStyle name="Normal 30 4" xfId="2837"/>
    <cellStyle name="Normal 30 4 2" xfId="2838"/>
    <cellStyle name="Normal 30 4 2 2" xfId="5578"/>
    <cellStyle name="Normal 30 4 2 2 2" xfId="17146"/>
    <cellStyle name="Normal 30 4 2 3" xfId="12328"/>
    <cellStyle name="Normal 30 4 2 4" xfId="12329"/>
    <cellStyle name="Normal 30 4 3" xfId="2839"/>
    <cellStyle name="Normal 30 4 3 2" xfId="5579"/>
    <cellStyle name="Normal 30 4 3 2 2" xfId="17147"/>
    <cellStyle name="Normal 30 4 3 3" xfId="12330"/>
    <cellStyle name="Normal 30 4 3 4" xfId="12331"/>
    <cellStyle name="Normal 30 4 4" xfId="2840"/>
    <cellStyle name="Normal 30 4 4 2" xfId="5580"/>
    <cellStyle name="Normal 30 4 4 2 2" xfId="17148"/>
    <cellStyle name="Normal 30 4 4 3" xfId="12332"/>
    <cellStyle name="Normal 30 4 4 4" xfId="12333"/>
    <cellStyle name="Normal 30 4 5" xfId="5577"/>
    <cellStyle name="Normal 30 4 5 2" xfId="17149"/>
    <cellStyle name="Normal 30 4 6" xfId="12334"/>
    <cellStyle name="Normal 30 4 7" xfId="12335"/>
    <cellStyle name="Normal 30 5" xfId="2841"/>
    <cellStyle name="Normal 30 5 2" xfId="5581"/>
    <cellStyle name="Normal 30 5 2 2" xfId="17150"/>
    <cellStyle name="Normal 30 5 3" xfId="12336"/>
    <cellStyle name="Normal 30 5 4" xfId="12337"/>
    <cellStyle name="Normal 30 6" xfId="2842"/>
    <cellStyle name="Normal 30 6 2" xfId="5582"/>
    <cellStyle name="Normal 30 6 2 2" xfId="17151"/>
    <cellStyle name="Normal 30 6 3" xfId="12338"/>
    <cellStyle name="Normal 30 6 4" xfId="12339"/>
    <cellStyle name="Normal 30 7" xfId="2843"/>
    <cellStyle name="Normal 30 7 2" xfId="5583"/>
    <cellStyle name="Normal 30 7 2 2" xfId="17152"/>
    <cellStyle name="Normal 30 7 3" xfId="12340"/>
    <cellStyle name="Normal 30 7 4" xfId="12341"/>
    <cellStyle name="Normal 30 8" xfId="12342"/>
    <cellStyle name="Normal 30 9" xfId="12343"/>
    <cellStyle name="Normal 31" xfId="630"/>
    <cellStyle name="Normal 31 10" xfId="12344"/>
    <cellStyle name="Normal 31 2" xfId="2844"/>
    <cellStyle name="Normal 31 2 2" xfId="2845"/>
    <cellStyle name="Normal 31 2 2 2" xfId="2846"/>
    <cellStyle name="Normal 31 2 2 2 2" xfId="5586"/>
    <cellStyle name="Normal 31 2 2 2 2 2" xfId="17153"/>
    <cellStyle name="Normal 31 2 2 2 3" xfId="12345"/>
    <cellStyle name="Normal 31 2 2 2 4" xfId="12346"/>
    <cellStyle name="Normal 31 2 2 3" xfId="2847"/>
    <cellStyle name="Normal 31 2 2 3 2" xfId="5587"/>
    <cellStyle name="Normal 31 2 2 3 2 2" xfId="17154"/>
    <cellStyle name="Normal 31 2 2 3 3" xfId="12347"/>
    <cellStyle name="Normal 31 2 2 3 4" xfId="12348"/>
    <cellStyle name="Normal 31 2 2 4" xfId="2848"/>
    <cellStyle name="Normal 31 2 2 4 2" xfId="5588"/>
    <cellStyle name="Normal 31 2 2 4 2 2" xfId="17155"/>
    <cellStyle name="Normal 31 2 2 4 3" xfId="12349"/>
    <cellStyle name="Normal 31 2 2 4 4" xfId="12350"/>
    <cellStyle name="Normal 31 2 2 5" xfId="5585"/>
    <cellStyle name="Normal 31 2 2 5 2" xfId="17156"/>
    <cellStyle name="Normal 31 2 2 6" xfId="12351"/>
    <cellStyle name="Normal 31 2 2 7" xfId="12352"/>
    <cellStyle name="Normal 31 2 3" xfId="2849"/>
    <cellStyle name="Normal 31 2 3 2" xfId="5589"/>
    <cellStyle name="Normal 31 2 3 2 2" xfId="17157"/>
    <cellStyle name="Normal 31 2 3 3" xfId="12353"/>
    <cellStyle name="Normal 31 2 3 4" xfId="12354"/>
    <cellStyle name="Normal 31 2 4" xfId="2850"/>
    <cellStyle name="Normal 31 2 4 2" xfId="5590"/>
    <cellStyle name="Normal 31 2 4 2 2" xfId="17158"/>
    <cellStyle name="Normal 31 2 4 3" xfId="12355"/>
    <cellStyle name="Normal 31 2 4 4" xfId="12356"/>
    <cellStyle name="Normal 31 2 5" xfId="2851"/>
    <cellStyle name="Normal 31 2 5 2" xfId="5591"/>
    <cellStyle name="Normal 31 2 5 2 2" xfId="17159"/>
    <cellStyle name="Normal 31 2 5 3" xfId="12357"/>
    <cellStyle name="Normal 31 2 5 4" xfId="12358"/>
    <cellStyle name="Normal 31 2 6" xfId="5584"/>
    <cellStyle name="Normal 31 2 6 2" xfId="17160"/>
    <cellStyle name="Normal 31 2 7" xfId="12359"/>
    <cellStyle name="Normal 31 2 8" xfId="12360"/>
    <cellStyle name="Normal 31 3" xfId="2852"/>
    <cellStyle name="Normal 31 3 2" xfId="2853"/>
    <cellStyle name="Normal 31 3 2 2" xfId="2854"/>
    <cellStyle name="Normal 31 3 2 2 2" xfId="5594"/>
    <cellStyle name="Normal 31 3 2 2 2 2" xfId="17161"/>
    <cellStyle name="Normal 31 3 2 2 3" xfId="12361"/>
    <cellStyle name="Normal 31 3 2 2 4" xfId="12362"/>
    <cellStyle name="Normal 31 3 2 3" xfId="2855"/>
    <cellStyle name="Normal 31 3 2 3 2" xfId="5595"/>
    <cellStyle name="Normal 31 3 2 3 2 2" xfId="17162"/>
    <cellStyle name="Normal 31 3 2 3 3" xfId="12363"/>
    <cellStyle name="Normal 31 3 2 3 4" xfId="12364"/>
    <cellStyle name="Normal 31 3 2 4" xfId="2856"/>
    <cellStyle name="Normal 31 3 2 4 2" xfId="5596"/>
    <cellStyle name="Normal 31 3 2 4 2 2" xfId="17163"/>
    <cellStyle name="Normal 31 3 2 4 3" xfId="12365"/>
    <cellStyle name="Normal 31 3 2 4 4" xfId="12366"/>
    <cellStyle name="Normal 31 3 2 5" xfId="5593"/>
    <cellStyle name="Normal 31 3 2 5 2" xfId="17164"/>
    <cellStyle name="Normal 31 3 2 6" xfId="12367"/>
    <cellStyle name="Normal 31 3 2 7" xfId="12368"/>
    <cellStyle name="Normal 31 3 3" xfId="2857"/>
    <cellStyle name="Normal 31 3 3 2" xfId="5597"/>
    <cellStyle name="Normal 31 3 3 2 2" xfId="17165"/>
    <cellStyle name="Normal 31 3 3 3" xfId="12369"/>
    <cellStyle name="Normal 31 3 3 4" xfId="12370"/>
    <cellStyle name="Normal 31 3 4" xfId="2858"/>
    <cellStyle name="Normal 31 3 4 2" xfId="5598"/>
    <cellStyle name="Normal 31 3 4 2 2" xfId="17166"/>
    <cellStyle name="Normal 31 3 4 3" xfId="12371"/>
    <cellStyle name="Normal 31 3 4 4" xfId="12372"/>
    <cellStyle name="Normal 31 3 5" xfId="2859"/>
    <cellStyle name="Normal 31 3 5 2" xfId="5599"/>
    <cellStyle name="Normal 31 3 5 2 2" xfId="17167"/>
    <cellStyle name="Normal 31 3 5 3" xfId="12373"/>
    <cellStyle name="Normal 31 3 5 4" xfId="12374"/>
    <cellStyle name="Normal 31 3 6" xfId="5592"/>
    <cellStyle name="Normal 31 3 6 2" xfId="17168"/>
    <cellStyle name="Normal 31 3 7" xfId="12375"/>
    <cellStyle name="Normal 31 3 8" xfId="12376"/>
    <cellStyle name="Normal 31 4" xfId="2860"/>
    <cellStyle name="Normal 31 4 2" xfId="2861"/>
    <cellStyle name="Normal 31 4 2 2" xfId="5601"/>
    <cellStyle name="Normal 31 4 2 2 2" xfId="17169"/>
    <cellStyle name="Normal 31 4 2 3" xfId="12377"/>
    <cellStyle name="Normal 31 4 2 4" xfId="12378"/>
    <cellStyle name="Normal 31 4 3" xfId="2862"/>
    <cellStyle name="Normal 31 4 3 2" xfId="5602"/>
    <cellStyle name="Normal 31 4 3 2 2" xfId="17170"/>
    <cellStyle name="Normal 31 4 3 3" xfId="12379"/>
    <cellStyle name="Normal 31 4 3 4" xfId="12380"/>
    <cellStyle name="Normal 31 4 4" xfId="2863"/>
    <cellStyle name="Normal 31 4 4 2" xfId="5603"/>
    <cellStyle name="Normal 31 4 4 2 2" xfId="17171"/>
    <cellStyle name="Normal 31 4 4 3" xfId="12381"/>
    <cellStyle name="Normal 31 4 4 4" xfId="12382"/>
    <cellStyle name="Normal 31 4 5" xfId="5600"/>
    <cellStyle name="Normal 31 4 5 2" xfId="17172"/>
    <cellStyle name="Normal 31 4 6" xfId="12383"/>
    <cellStyle name="Normal 31 4 7" xfId="12384"/>
    <cellStyle name="Normal 31 5" xfId="2864"/>
    <cellStyle name="Normal 31 5 2" xfId="5604"/>
    <cellStyle name="Normal 31 5 2 2" xfId="17173"/>
    <cellStyle name="Normal 31 5 3" xfId="12385"/>
    <cellStyle name="Normal 31 5 4" xfId="12386"/>
    <cellStyle name="Normal 31 6" xfId="2865"/>
    <cellStyle name="Normal 31 6 2" xfId="5605"/>
    <cellStyle name="Normal 31 6 2 2" xfId="17174"/>
    <cellStyle name="Normal 31 6 3" xfId="12387"/>
    <cellStyle name="Normal 31 6 4" xfId="12388"/>
    <cellStyle name="Normal 31 7" xfId="2866"/>
    <cellStyle name="Normal 31 7 2" xfId="5606"/>
    <cellStyle name="Normal 31 7 2 2" xfId="17175"/>
    <cellStyle name="Normal 31 7 3" xfId="12389"/>
    <cellStyle name="Normal 31 7 4" xfId="12390"/>
    <cellStyle name="Normal 31 8" xfId="4017"/>
    <cellStyle name="Normal 31 8 2" xfId="12391"/>
    <cellStyle name="Normal 31 8 3" xfId="12392"/>
    <cellStyle name="Normal 31 9" xfId="12393"/>
    <cellStyle name="Normal 32" xfId="383"/>
    <cellStyle name="Normal 32 2" xfId="4018"/>
    <cellStyle name="Normal 32 3" xfId="12394"/>
    <cellStyle name="Normal 32 4" xfId="12395"/>
    <cellStyle name="Normal 33" xfId="632"/>
    <cellStyle name="Normal 33 2" xfId="4019"/>
    <cellStyle name="Normal 33 2 2" xfId="14241"/>
    <cellStyle name="Normal 33 3" xfId="6189"/>
    <cellStyle name="Normal 33 3 2" xfId="17176"/>
    <cellStyle name="Normal 33 4" xfId="12396"/>
    <cellStyle name="Normal 33 5" xfId="12397"/>
    <cellStyle name="Normal 34" xfId="2867"/>
    <cellStyle name="Normal 34 10" xfId="12398"/>
    <cellStyle name="Normal 34 11" xfId="12399"/>
    <cellStyle name="Normal 34 2" xfId="2868"/>
    <cellStyle name="Normal 34 2 2" xfId="2869"/>
    <cellStyle name="Normal 34 2 2 2" xfId="2870"/>
    <cellStyle name="Normal 34 2 2 2 2" xfId="5608"/>
    <cellStyle name="Normal 34 2 2 2 2 2" xfId="17177"/>
    <cellStyle name="Normal 34 2 2 2 3" xfId="12400"/>
    <cellStyle name="Normal 34 2 2 2 4" xfId="12401"/>
    <cellStyle name="Normal 34 2 2 3" xfId="2871"/>
    <cellStyle name="Normal 34 2 2 3 2" xfId="5609"/>
    <cellStyle name="Normal 34 2 2 3 2 2" xfId="17178"/>
    <cellStyle name="Normal 34 2 2 3 3" xfId="12402"/>
    <cellStyle name="Normal 34 2 2 3 4" xfId="12403"/>
    <cellStyle name="Normal 34 2 2 4" xfId="2872"/>
    <cellStyle name="Normal 34 2 2 4 2" xfId="5610"/>
    <cellStyle name="Normal 34 2 2 4 2 2" xfId="17179"/>
    <cellStyle name="Normal 34 2 2 4 3" xfId="12404"/>
    <cellStyle name="Normal 34 2 2 4 4" xfId="12405"/>
    <cellStyle name="Normal 34 2 2 5" xfId="5607"/>
    <cellStyle name="Normal 34 2 2 5 2" xfId="17180"/>
    <cellStyle name="Normal 34 2 2 6" xfId="12406"/>
    <cellStyle name="Normal 34 2 2 7" xfId="12407"/>
    <cellStyle name="Normal 34 2 3" xfId="2873"/>
    <cellStyle name="Normal 34 2 3 2" xfId="5611"/>
    <cellStyle name="Normal 34 2 3 2 2" xfId="17181"/>
    <cellStyle name="Normal 34 2 3 3" xfId="12408"/>
    <cellStyle name="Normal 34 2 3 4" xfId="12409"/>
    <cellStyle name="Normal 34 2 4" xfId="2874"/>
    <cellStyle name="Normal 34 2 4 2" xfId="5612"/>
    <cellStyle name="Normal 34 2 4 2 2" xfId="17182"/>
    <cellStyle name="Normal 34 2 4 3" xfId="12410"/>
    <cellStyle name="Normal 34 2 4 4" xfId="12411"/>
    <cellStyle name="Normal 34 2 5" xfId="2875"/>
    <cellStyle name="Normal 34 2 5 2" xfId="5613"/>
    <cellStyle name="Normal 34 2 5 2 2" xfId="17183"/>
    <cellStyle name="Normal 34 2 5 3" xfId="12412"/>
    <cellStyle name="Normal 34 2 5 4" xfId="12413"/>
    <cellStyle name="Normal 34 2 6" xfId="4053"/>
    <cellStyle name="Normal 34 2 7" xfId="12414"/>
    <cellStyle name="Normal 34 2 8" xfId="12415"/>
    <cellStyle name="Normal 34 3" xfId="2876"/>
    <cellStyle name="Normal 34 3 2" xfId="2877"/>
    <cellStyle name="Normal 34 3 2 2" xfId="2878"/>
    <cellStyle name="Normal 34 3 2 2 2" xfId="5616"/>
    <cellStyle name="Normal 34 3 2 2 2 2" xfId="17184"/>
    <cellStyle name="Normal 34 3 2 2 3" xfId="12416"/>
    <cellStyle name="Normal 34 3 2 2 4" xfId="12417"/>
    <cellStyle name="Normal 34 3 2 3" xfId="2879"/>
    <cellStyle name="Normal 34 3 2 3 2" xfId="5617"/>
    <cellStyle name="Normal 34 3 2 3 2 2" xfId="17185"/>
    <cellStyle name="Normal 34 3 2 3 3" xfId="12418"/>
    <cellStyle name="Normal 34 3 2 3 4" xfId="12419"/>
    <cellStyle name="Normal 34 3 2 4" xfId="2880"/>
    <cellStyle name="Normal 34 3 2 4 2" xfId="5618"/>
    <cellStyle name="Normal 34 3 2 4 2 2" xfId="17186"/>
    <cellStyle name="Normal 34 3 2 4 3" xfId="12420"/>
    <cellStyle name="Normal 34 3 2 4 4" xfId="12421"/>
    <cellStyle name="Normal 34 3 2 5" xfId="5615"/>
    <cellStyle name="Normal 34 3 2 5 2" xfId="17187"/>
    <cellStyle name="Normal 34 3 2 6" xfId="12422"/>
    <cellStyle name="Normal 34 3 2 7" xfId="12423"/>
    <cellStyle name="Normal 34 3 3" xfId="2881"/>
    <cellStyle name="Normal 34 3 3 2" xfId="5619"/>
    <cellStyle name="Normal 34 3 3 2 2" xfId="17188"/>
    <cellStyle name="Normal 34 3 3 3" xfId="12424"/>
    <cellStyle name="Normal 34 3 3 4" xfId="12425"/>
    <cellStyle name="Normal 34 3 4" xfId="2882"/>
    <cellStyle name="Normal 34 3 4 2" xfId="5620"/>
    <cellStyle name="Normal 34 3 4 2 2" xfId="17189"/>
    <cellStyle name="Normal 34 3 4 3" xfId="12426"/>
    <cellStyle name="Normal 34 3 4 4" xfId="12427"/>
    <cellStyle name="Normal 34 3 5" xfId="2883"/>
    <cellStyle name="Normal 34 3 5 2" xfId="5621"/>
    <cellStyle name="Normal 34 3 5 2 2" xfId="17190"/>
    <cellStyle name="Normal 34 3 5 3" xfId="12428"/>
    <cellStyle name="Normal 34 3 5 4" xfId="12429"/>
    <cellStyle name="Normal 34 3 6" xfId="5614"/>
    <cellStyle name="Normal 34 3 6 2" xfId="17191"/>
    <cellStyle name="Normal 34 3 7" xfId="12430"/>
    <cellStyle name="Normal 34 3 8" xfId="12431"/>
    <cellStyle name="Normal 34 4" xfId="2884"/>
    <cellStyle name="Normal 34 4 2" xfId="2885"/>
    <cellStyle name="Normal 34 4 2 2" xfId="5623"/>
    <cellStyle name="Normal 34 4 2 2 2" xfId="17192"/>
    <cellStyle name="Normal 34 4 2 3" xfId="12432"/>
    <cellStyle name="Normal 34 4 2 4" xfId="12433"/>
    <cellStyle name="Normal 34 4 3" xfId="2886"/>
    <cellStyle name="Normal 34 4 3 2" xfId="5624"/>
    <cellStyle name="Normal 34 4 3 2 2" xfId="17193"/>
    <cellStyle name="Normal 34 4 3 3" xfId="12434"/>
    <cellStyle name="Normal 34 4 3 4" xfId="12435"/>
    <cellStyle name="Normal 34 4 4" xfId="2887"/>
    <cellStyle name="Normal 34 4 4 2" xfId="5625"/>
    <cellStyle name="Normal 34 4 4 2 2" xfId="17194"/>
    <cellStyle name="Normal 34 4 4 3" xfId="12436"/>
    <cellStyle name="Normal 34 4 4 4" xfId="12437"/>
    <cellStyle name="Normal 34 4 5" xfId="5622"/>
    <cellStyle name="Normal 34 4 5 2" xfId="17195"/>
    <cellStyle name="Normal 34 4 6" xfId="12438"/>
    <cellStyle name="Normal 34 4 7" xfId="12439"/>
    <cellStyle name="Normal 34 5" xfId="2888"/>
    <cellStyle name="Normal 34 5 2" xfId="5626"/>
    <cellStyle name="Normal 34 5 2 2" xfId="17196"/>
    <cellStyle name="Normal 34 5 3" xfId="12440"/>
    <cellStyle name="Normal 34 5 4" xfId="12441"/>
    <cellStyle name="Normal 34 6" xfId="2889"/>
    <cellStyle name="Normal 34 6 2" xfId="5627"/>
    <cellStyle name="Normal 34 6 2 2" xfId="17197"/>
    <cellStyle name="Normal 34 6 3" xfId="12442"/>
    <cellStyle name="Normal 34 6 4" xfId="12443"/>
    <cellStyle name="Normal 34 7" xfId="2890"/>
    <cellStyle name="Normal 34 7 2" xfId="5628"/>
    <cellStyle name="Normal 34 7 2 2" xfId="17198"/>
    <cellStyle name="Normal 34 7 3" xfId="12444"/>
    <cellStyle name="Normal 34 7 4" xfId="12445"/>
    <cellStyle name="Normal 34 8" xfId="4020"/>
    <cellStyle name="Normal 34 8 2" xfId="17199"/>
    <cellStyle name="Normal 34 9" xfId="6175"/>
    <cellStyle name="Normal 34 9 2" xfId="12446"/>
    <cellStyle name="Normal 34 9 2 2" xfId="12447"/>
    <cellStyle name="Normal 35" xfId="611"/>
    <cellStyle name="Normal 35 2" xfId="4021"/>
    <cellStyle name="Normal 35 2 2" xfId="17200"/>
    <cellStyle name="Normal 35 3" xfId="12448"/>
    <cellStyle name="Normal 35 3 2" xfId="17201"/>
    <cellStyle name="Normal 35 4" xfId="12449"/>
    <cellStyle name="Normal 36" xfId="2891"/>
    <cellStyle name="Normal 36 2" xfId="3905"/>
    <cellStyle name="Normal 36 3" xfId="14242"/>
    <cellStyle name="Normal 36 4" xfId="17202"/>
    <cellStyle name="Normal 37" xfId="2892"/>
    <cellStyle name="Normal 37 10" xfId="2893"/>
    <cellStyle name="Normal 37 10 2" xfId="5629"/>
    <cellStyle name="Normal 37 10 2 2" xfId="12450"/>
    <cellStyle name="Normal 37 10 2 2 2" xfId="12451"/>
    <cellStyle name="Normal 37 10 2 2 3" xfId="17203"/>
    <cellStyle name="Normal 37 10 2 3" xfId="17204"/>
    <cellStyle name="Normal 37 10 2 4" xfId="17205"/>
    <cellStyle name="Normal 37 10 3" xfId="12452"/>
    <cellStyle name="Normal 37 10 3 2" xfId="12453"/>
    <cellStyle name="Normal 37 10 4" xfId="17206"/>
    <cellStyle name="Normal 37 10 5" xfId="17207"/>
    <cellStyle name="Normal 37 11" xfId="4201"/>
    <cellStyle name="Normal 37 11 2" xfId="17208"/>
    <cellStyle name="Normal 37 12" xfId="14108"/>
    <cellStyle name="Normal 37 2" xfId="2894"/>
    <cellStyle name="Normal 37 2 2" xfId="2895"/>
    <cellStyle name="Normal 37 2 2 2" xfId="5631"/>
    <cellStyle name="Normal 37 2 2 2 2" xfId="12454"/>
    <cellStyle name="Normal 37 2 2 2 2 2" xfId="12455"/>
    <cellStyle name="Normal 37 2 2 2 2 3" xfId="17209"/>
    <cellStyle name="Normal 37 2 2 2 3" xfId="17210"/>
    <cellStyle name="Normal 37 2 2 2 4" xfId="17211"/>
    <cellStyle name="Normal 37 2 2 3" xfId="12456"/>
    <cellStyle name="Normal 37 2 2 3 2" xfId="12457"/>
    <cellStyle name="Normal 37 2 2 4" xfId="17212"/>
    <cellStyle name="Normal 37 2 2 5" xfId="17213"/>
    <cellStyle name="Normal 37 2 3" xfId="2896"/>
    <cellStyle name="Normal 37 2 3 2" xfId="5632"/>
    <cellStyle name="Normal 37 2 3 2 2" xfId="12458"/>
    <cellStyle name="Normal 37 2 3 2 2 2" xfId="12459"/>
    <cellStyle name="Normal 37 2 3 2 2 3" xfId="17214"/>
    <cellStyle name="Normal 37 2 3 2 3" xfId="17215"/>
    <cellStyle name="Normal 37 2 3 2 4" xfId="17216"/>
    <cellStyle name="Normal 37 2 3 3" xfId="12460"/>
    <cellStyle name="Normal 37 2 3 3 2" xfId="12461"/>
    <cellStyle name="Normal 37 2 3 4" xfId="17217"/>
    <cellStyle name="Normal 37 2 3 5" xfId="17218"/>
    <cellStyle name="Normal 37 2 4" xfId="2897"/>
    <cellStyle name="Normal 37 2 4 2" xfId="5633"/>
    <cellStyle name="Normal 37 2 4 2 2" xfId="12462"/>
    <cellStyle name="Normal 37 2 4 2 2 2" xfId="12463"/>
    <cellStyle name="Normal 37 2 4 2 2 3" xfId="17219"/>
    <cellStyle name="Normal 37 2 4 2 3" xfId="17220"/>
    <cellStyle name="Normal 37 2 4 2 4" xfId="17221"/>
    <cellStyle name="Normal 37 2 4 3" xfId="12464"/>
    <cellStyle name="Normal 37 2 4 3 2" xfId="12465"/>
    <cellStyle name="Normal 37 2 4 4" xfId="17222"/>
    <cellStyle name="Normal 37 2 4 5" xfId="17223"/>
    <cellStyle name="Normal 37 2 5" xfId="5630"/>
    <cellStyle name="Normal 37 2 5 2" xfId="12466"/>
    <cellStyle name="Normal 37 2 5 2 2" xfId="12467"/>
    <cellStyle name="Normal 37 2 5 2 3" xfId="17224"/>
    <cellStyle name="Normal 37 2 5 3" xfId="17225"/>
    <cellStyle name="Normal 37 2 5 4" xfId="17226"/>
    <cellStyle name="Normal 37 2 6" xfId="12468"/>
    <cellStyle name="Normal 37 2 6 2" xfId="12469"/>
    <cellStyle name="Normal 37 2 7" xfId="17227"/>
    <cellStyle name="Normal 37 2 8" xfId="17228"/>
    <cellStyle name="Normal 37 3" xfId="2898"/>
    <cellStyle name="Normal 37 3 2" xfId="2899"/>
    <cellStyle name="Normal 37 3 2 2" xfId="5635"/>
    <cellStyle name="Normal 37 3 2 2 2" xfId="12470"/>
    <cellStyle name="Normal 37 3 2 2 2 2" xfId="12471"/>
    <cellStyle name="Normal 37 3 2 2 2 3" xfId="17229"/>
    <cellStyle name="Normal 37 3 2 2 3" xfId="17230"/>
    <cellStyle name="Normal 37 3 2 2 4" xfId="17231"/>
    <cellStyle name="Normal 37 3 2 3" xfId="12472"/>
    <cellStyle name="Normal 37 3 2 3 2" xfId="12473"/>
    <cellStyle name="Normal 37 3 2 4" xfId="17232"/>
    <cellStyle name="Normal 37 3 2 5" xfId="17233"/>
    <cellStyle name="Normal 37 3 3" xfId="2900"/>
    <cellStyle name="Normal 37 3 3 2" xfId="5636"/>
    <cellStyle name="Normal 37 3 3 2 2" xfId="12474"/>
    <cellStyle name="Normal 37 3 3 2 2 2" xfId="12475"/>
    <cellStyle name="Normal 37 3 3 2 2 3" xfId="17234"/>
    <cellStyle name="Normal 37 3 3 2 3" xfId="17235"/>
    <cellStyle name="Normal 37 3 3 2 4" xfId="17236"/>
    <cellStyle name="Normal 37 3 3 3" xfId="12476"/>
    <cellStyle name="Normal 37 3 3 3 2" xfId="12477"/>
    <cellStyle name="Normal 37 3 3 4" xfId="17237"/>
    <cellStyle name="Normal 37 3 3 5" xfId="17238"/>
    <cellStyle name="Normal 37 3 4" xfId="2901"/>
    <cellStyle name="Normal 37 3 4 2" xfId="5637"/>
    <cellStyle name="Normal 37 3 4 2 2" xfId="12478"/>
    <cellStyle name="Normal 37 3 4 2 2 2" xfId="12479"/>
    <cellStyle name="Normal 37 3 4 2 2 3" xfId="17239"/>
    <cellStyle name="Normal 37 3 4 2 3" xfId="17240"/>
    <cellStyle name="Normal 37 3 4 2 4" xfId="17241"/>
    <cellStyle name="Normal 37 3 4 3" xfId="12480"/>
    <cellStyle name="Normal 37 3 4 3 2" xfId="12481"/>
    <cellStyle name="Normal 37 3 4 4" xfId="17242"/>
    <cellStyle name="Normal 37 3 4 5" xfId="17243"/>
    <cellStyle name="Normal 37 3 5" xfId="5634"/>
    <cellStyle name="Normal 37 3 5 2" xfId="12482"/>
    <cellStyle name="Normal 37 3 5 2 2" xfId="12483"/>
    <cellStyle name="Normal 37 3 5 2 3" xfId="17244"/>
    <cellStyle name="Normal 37 3 5 3" xfId="17245"/>
    <cellStyle name="Normal 37 3 5 4" xfId="17246"/>
    <cellStyle name="Normal 37 3 6" xfId="12484"/>
    <cellStyle name="Normal 37 3 6 2" xfId="12485"/>
    <cellStyle name="Normal 37 3 7" xfId="17247"/>
    <cellStyle name="Normal 37 3 8" xfId="17248"/>
    <cellStyle name="Normal 37 4" xfId="2902"/>
    <cellStyle name="Normal 37 4 2" xfId="5638"/>
    <cellStyle name="Normal 37 4 2 2" xfId="12486"/>
    <cellStyle name="Normal 37 4 2 2 2" xfId="12487"/>
    <cellStyle name="Normal 37 4 2 2 3" xfId="17249"/>
    <cellStyle name="Normal 37 4 2 3" xfId="17250"/>
    <cellStyle name="Normal 37 4 2 4" xfId="17251"/>
    <cellStyle name="Normal 37 4 3" xfId="12488"/>
    <cellStyle name="Normal 37 4 3 2" xfId="12489"/>
    <cellStyle name="Normal 37 4 4" xfId="17252"/>
    <cellStyle name="Normal 37 4 5" xfId="17253"/>
    <cellStyle name="Normal 37 5" xfId="2903"/>
    <cellStyle name="Normal 37 5 2" xfId="5639"/>
    <cellStyle name="Normal 37 5 2 2" xfId="12490"/>
    <cellStyle name="Normal 37 5 2 2 2" xfId="12491"/>
    <cellStyle name="Normal 37 5 2 2 3" xfId="17254"/>
    <cellStyle name="Normal 37 5 2 3" xfId="17255"/>
    <cellStyle name="Normal 37 5 2 4" xfId="17256"/>
    <cellStyle name="Normal 37 5 3" xfId="12492"/>
    <cellStyle name="Normal 37 5 3 2" xfId="12493"/>
    <cellStyle name="Normal 37 5 4" xfId="17257"/>
    <cellStyle name="Normal 37 5 5" xfId="17258"/>
    <cellStyle name="Normal 37 6" xfId="2904"/>
    <cellStyle name="Normal 37 6 2" xfId="5640"/>
    <cellStyle name="Normal 37 6 2 2" xfId="12494"/>
    <cellStyle name="Normal 37 6 2 2 2" xfId="12495"/>
    <cellStyle name="Normal 37 6 2 2 3" xfId="17259"/>
    <cellStyle name="Normal 37 6 2 3" xfId="17260"/>
    <cellStyle name="Normal 37 6 2 4" xfId="17261"/>
    <cellStyle name="Normal 37 6 3" xfId="12496"/>
    <cellStyle name="Normal 37 6 3 2" xfId="12497"/>
    <cellStyle name="Normal 37 6 4" xfId="17262"/>
    <cellStyle name="Normal 37 6 5" xfId="17263"/>
    <cellStyle name="Normal 37 7" xfId="2905"/>
    <cellStyle name="Normal 37 7 2" xfId="5641"/>
    <cellStyle name="Normal 37 7 2 2" xfId="12498"/>
    <cellStyle name="Normal 37 7 2 2 2" xfId="12499"/>
    <cellStyle name="Normal 37 7 2 2 3" xfId="17264"/>
    <cellStyle name="Normal 37 7 2 3" xfId="17265"/>
    <cellStyle name="Normal 37 7 2 4" xfId="17266"/>
    <cellStyle name="Normal 37 7 3" xfId="12500"/>
    <cellStyle name="Normal 37 7 3 2" xfId="12501"/>
    <cellStyle name="Normal 37 7 4" xfId="17267"/>
    <cellStyle name="Normal 37 7 5" xfId="17268"/>
    <cellStyle name="Normal 37 8" xfId="2906"/>
    <cellStyle name="Normal 37 8 2" xfId="5642"/>
    <cellStyle name="Normal 37 8 2 2" xfId="12502"/>
    <cellStyle name="Normal 37 8 2 2 2" xfId="12503"/>
    <cellStyle name="Normal 37 8 2 2 3" xfId="17269"/>
    <cellStyle name="Normal 37 8 2 3" xfId="17270"/>
    <cellStyle name="Normal 37 8 2 4" xfId="17271"/>
    <cellStyle name="Normal 37 8 3" xfId="12504"/>
    <cellStyle name="Normal 37 8 3 2" xfId="12505"/>
    <cellStyle name="Normal 37 8 4" xfId="17272"/>
    <cellStyle name="Normal 37 8 5" xfId="17273"/>
    <cellStyle name="Normal 37 9" xfId="2907"/>
    <cellStyle name="Normal 37 9 2" xfId="5643"/>
    <cellStyle name="Normal 37 9 2 2" xfId="12506"/>
    <cellStyle name="Normal 37 9 2 2 2" xfId="12507"/>
    <cellStyle name="Normal 37 9 2 2 3" xfId="17274"/>
    <cellStyle name="Normal 37 9 2 3" xfId="17275"/>
    <cellStyle name="Normal 37 9 2 4" xfId="17276"/>
    <cellStyle name="Normal 37 9 3" xfId="12508"/>
    <cellStyle name="Normal 37 9 3 2" xfId="12509"/>
    <cellStyle name="Normal 37 9 4" xfId="17277"/>
    <cellStyle name="Normal 37 9 5" xfId="17278"/>
    <cellStyle name="Normal 38" xfId="2908"/>
    <cellStyle name="Normal 38 10" xfId="2909"/>
    <cellStyle name="Normal 38 10 2" xfId="5645"/>
    <cellStyle name="Normal 38 10 2 2" xfId="12510"/>
    <cellStyle name="Normal 38 10 2 2 2" xfId="12511"/>
    <cellStyle name="Normal 38 10 2 2 3" xfId="17279"/>
    <cellStyle name="Normal 38 10 2 3" xfId="17280"/>
    <cellStyle name="Normal 38 10 2 4" xfId="17281"/>
    <cellStyle name="Normal 38 10 3" xfId="12512"/>
    <cellStyle name="Normal 38 10 3 2" xfId="12513"/>
    <cellStyle name="Normal 38 10 4" xfId="17282"/>
    <cellStyle name="Normal 38 10 5" xfId="17283"/>
    <cellStyle name="Normal 38 11" xfId="5644"/>
    <cellStyle name="Normal 38 11 2" xfId="12514"/>
    <cellStyle name="Normal 38 11 2 2" xfId="12515"/>
    <cellStyle name="Normal 38 11 2 3" xfId="17284"/>
    <cellStyle name="Normal 38 11 3" xfId="17285"/>
    <cellStyle name="Normal 38 11 4" xfId="17286"/>
    <cellStyle name="Normal 38 12" xfId="14243"/>
    <cellStyle name="Normal 38 13" xfId="14244"/>
    <cellStyle name="Normal 38 2" xfId="2910"/>
    <cellStyle name="Normal 38 2 2" xfId="2911"/>
    <cellStyle name="Normal 38 2 2 2" xfId="5647"/>
    <cellStyle name="Normal 38 2 2 2 2" xfId="12516"/>
    <cellStyle name="Normal 38 2 2 2 2 2" xfId="12517"/>
    <cellStyle name="Normal 38 2 2 2 2 3" xfId="17287"/>
    <cellStyle name="Normal 38 2 2 2 3" xfId="17288"/>
    <cellStyle name="Normal 38 2 2 2 4" xfId="17289"/>
    <cellStyle name="Normal 38 2 2 3" xfId="12518"/>
    <cellStyle name="Normal 38 2 2 3 2" xfId="12519"/>
    <cellStyle name="Normal 38 2 2 4" xfId="17290"/>
    <cellStyle name="Normal 38 2 2 5" xfId="17291"/>
    <cellStyle name="Normal 38 2 3" xfId="2912"/>
    <cellStyle name="Normal 38 2 3 2" xfId="5648"/>
    <cellStyle name="Normal 38 2 3 2 2" xfId="12520"/>
    <cellStyle name="Normal 38 2 3 2 2 2" xfId="12521"/>
    <cellStyle name="Normal 38 2 3 2 2 3" xfId="17292"/>
    <cellStyle name="Normal 38 2 3 2 3" xfId="17293"/>
    <cellStyle name="Normal 38 2 3 2 4" xfId="17294"/>
    <cellStyle name="Normal 38 2 3 3" xfId="12522"/>
    <cellStyle name="Normal 38 2 3 3 2" xfId="12523"/>
    <cellStyle name="Normal 38 2 3 4" xfId="17295"/>
    <cellStyle name="Normal 38 2 3 5" xfId="17296"/>
    <cellStyle name="Normal 38 2 4" xfId="2913"/>
    <cellStyle name="Normal 38 2 4 2" xfId="5649"/>
    <cellStyle name="Normal 38 2 4 2 2" xfId="12524"/>
    <cellStyle name="Normal 38 2 4 2 2 2" xfId="12525"/>
    <cellStyle name="Normal 38 2 4 2 2 3" xfId="17297"/>
    <cellStyle name="Normal 38 2 4 2 3" xfId="17298"/>
    <cellStyle name="Normal 38 2 4 2 4" xfId="17299"/>
    <cellStyle name="Normal 38 2 4 3" xfId="12526"/>
    <cellStyle name="Normal 38 2 4 3 2" xfId="12527"/>
    <cellStyle name="Normal 38 2 4 4" xfId="17300"/>
    <cellStyle name="Normal 38 2 4 5" xfId="17301"/>
    <cellStyle name="Normal 38 2 5" xfId="5646"/>
    <cellStyle name="Normal 38 2 5 2" xfId="12528"/>
    <cellStyle name="Normal 38 2 5 2 2" xfId="12529"/>
    <cellStyle name="Normal 38 2 5 2 3" xfId="17302"/>
    <cellStyle name="Normal 38 2 5 3" xfId="17303"/>
    <cellStyle name="Normal 38 2 5 4" xfId="17304"/>
    <cellStyle name="Normal 38 2 6" xfId="12530"/>
    <cellStyle name="Normal 38 2 6 2" xfId="12531"/>
    <cellStyle name="Normal 38 2 7" xfId="17305"/>
    <cellStyle name="Normal 38 2 8" xfId="17306"/>
    <cellStyle name="Normal 38 3" xfId="2914"/>
    <cellStyle name="Normal 38 3 2" xfId="2915"/>
    <cellStyle name="Normal 38 3 2 2" xfId="5651"/>
    <cellStyle name="Normal 38 3 2 2 2" xfId="12532"/>
    <cellStyle name="Normal 38 3 2 2 2 2" xfId="12533"/>
    <cellStyle name="Normal 38 3 2 2 2 3" xfId="17307"/>
    <cellStyle name="Normal 38 3 2 2 3" xfId="17308"/>
    <cellStyle name="Normal 38 3 2 2 4" xfId="17309"/>
    <cellStyle name="Normal 38 3 2 3" xfId="12534"/>
    <cellStyle name="Normal 38 3 2 3 2" xfId="12535"/>
    <cellStyle name="Normal 38 3 2 4" xfId="17310"/>
    <cellStyle name="Normal 38 3 2 5" xfId="17311"/>
    <cellStyle name="Normal 38 3 3" xfId="2916"/>
    <cellStyle name="Normal 38 3 3 2" xfId="5652"/>
    <cellStyle name="Normal 38 3 3 2 2" xfId="12536"/>
    <cellStyle name="Normal 38 3 3 2 2 2" xfId="12537"/>
    <cellStyle name="Normal 38 3 3 2 2 3" xfId="17312"/>
    <cellStyle name="Normal 38 3 3 2 3" xfId="17313"/>
    <cellStyle name="Normal 38 3 3 2 4" xfId="17314"/>
    <cellStyle name="Normal 38 3 3 3" xfId="12538"/>
    <cellStyle name="Normal 38 3 3 3 2" xfId="12539"/>
    <cellStyle name="Normal 38 3 3 4" xfId="17315"/>
    <cellStyle name="Normal 38 3 3 5" xfId="17316"/>
    <cellStyle name="Normal 38 3 4" xfId="2917"/>
    <cellStyle name="Normal 38 3 4 2" xfId="5653"/>
    <cellStyle name="Normal 38 3 4 2 2" xfId="12540"/>
    <cellStyle name="Normal 38 3 4 2 2 2" xfId="12541"/>
    <cellStyle name="Normal 38 3 4 2 2 3" xfId="17317"/>
    <cellStyle name="Normal 38 3 4 2 3" xfId="17318"/>
    <cellStyle name="Normal 38 3 4 2 4" xfId="17319"/>
    <cellStyle name="Normal 38 3 4 3" xfId="12542"/>
    <cellStyle name="Normal 38 3 4 3 2" xfId="12543"/>
    <cellStyle name="Normal 38 3 4 4" xfId="17320"/>
    <cellStyle name="Normal 38 3 4 5" xfId="17321"/>
    <cellStyle name="Normal 38 3 5" xfId="5650"/>
    <cellStyle name="Normal 38 3 5 2" xfId="12544"/>
    <cellStyle name="Normal 38 3 5 2 2" xfId="12545"/>
    <cellStyle name="Normal 38 3 5 2 3" xfId="17322"/>
    <cellStyle name="Normal 38 3 5 3" xfId="17323"/>
    <cellStyle name="Normal 38 3 5 4" xfId="17324"/>
    <cellStyle name="Normal 38 3 6" xfId="12546"/>
    <cellStyle name="Normal 38 3 6 2" xfId="12547"/>
    <cellStyle name="Normal 38 3 7" xfId="17325"/>
    <cellStyle name="Normal 38 3 8" xfId="17326"/>
    <cellStyle name="Normal 38 4" xfId="2918"/>
    <cellStyle name="Normal 38 4 2" xfId="5654"/>
    <cellStyle name="Normal 38 4 2 2" xfId="12548"/>
    <cellStyle name="Normal 38 4 2 2 2" xfId="12549"/>
    <cellStyle name="Normal 38 4 2 2 3" xfId="17327"/>
    <cellStyle name="Normal 38 4 2 3" xfId="17328"/>
    <cellStyle name="Normal 38 4 2 4" xfId="17329"/>
    <cellStyle name="Normal 38 4 3" xfId="12550"/>
    <cellStyle name="Normal 38 4 3 2" xfId="12551"/>
    <cellStyle name="Normal 38 4 4" xfId="17330"/>
    <cellStyle name="Normal 38 4 5" xfId="17331"/>
    <cellStyle name="Normal 38 5" xfId="2919"/>
    <cellStyle name="Normal 38 5 2" xfId="5655"/>
    <cellStyle name="Normal 38 5 2 2" xfId="12552"/>
    <cellStyle name="Normal 38 5 2 2 2" xfId="12553"/>
    <cellStyle name="Normal 38 5 2 2 3" xfId="17332"/>
    <cellStyle name="Normal 38 5 2 3" xfId="17333"/>
    <cellStyle name="Normal 38 5 2 4" xfId="17334"/>
    <cellStyle name="Normal 38 5 3" xfId="12554"/>
    <cellStyle name="Normal 38 5 3 2" xfId="12555"/>
    <cellStyle name="Normal 38 5 4" xfId="17335"/>
    <cellStyle name="Normal 38 5 5" xfId="17336"/>
    <cellStyle name="Normal 38 6" xfId="2920"/>
    <cellStyle name="Normal 38 6 2" xfId="5656"/>
    <cellStyle name="Normal 38 6 2 2" xfId="12556"/>
    <cellStyle name="Normal 38 6 2 2 2" xfId="12557"/>
    <cellStyle name="Normal 38 6 2 2 3" xfId="17337"/>
    <cellStyle name="Normal 38 6 2 3" xfId="17338"/>
    <cellStyle name="Normal 38 6 2 4" xfId="17339"/>
    <cellStyle name="Normal 38 6 3" xfId="12558"/>
    <cellStyle name="Normal 38 6 3 2" xfId="12559"/>
    <cellStyle name="Normal 38 6 4" xfId="17340"/>
    <cellStyle name="Normal 38 6 5" xfId="17341"/>
    <cellStyle name="Normal 38 7" xfId="2921"/>
    <cellStyle name="Normal 38 7 2" xfId="5657"/>
    <cellStyle name="Normal 38 7 2 2" xfId="12560"/>
    <cellStyle name="Normal 38 7 2 2 2" xfId="12561"/>
    <cellStyle name="Normal 38 7 2 2 3" xfId="17342"/>
    <cellStyle name="Normal 38 7 2 3" xfId="17343"/>
    <cellStyle name="Normal 38 7 2 4" xfId="17344"/>
    <cellStyle name="Normal 38 7 3" xfId="12562"/>
    <cellStyle name="Normal 38 7 3 2" xfId="12563"/>
    <cellStyle name="Normal 38 7 4" xfId="17345"/>
    <cellStyle name="Normal 38 7 5" xfId="17346"/>
    <cellStyle name="Normal 38 8" xfId="2922"/>
    <cellStyle name="Normal 38 8 2" xfId="5658"/>
    <cellStyle name="Normal 38 8 2 2" xfId="12564"/>
    <cellStyle name="Normal 38 8 2 2 2" xfId="12565"/>
    <cellStyle name="Normal 38 8 2 2 3" xfId="17347"/>
    <cellStyle name="Normal 38 8 2 3" xfId="17348"/>
    <cellStyle name="Normal 38 8 2 4" xfId="17349"/>
    <cellStyle name="Normal 38 8 3" xfId="12566"/>
    <cellStyle name="Normal 38 8 3 2" xfId="12567"/>
    <cellStyle name="Normal 38 8 4" xfId="17350"/>
    <cellStyle name="Normal 38 8 5" xfId="17351"/>
    <cellStyle name="Normal 38 9" xfId="2923"/>
    <cellStyle name="Normal 38 9 2" xfId="5659"/>
    <cellStyle name="Normal 38 9 2 2" xfId="12568"/>
    <cellStyle name="Normal 38 9 2 2 2" xfId="12569"/>
    <cellStyle name="Normal 38 9 2 2 3" xfId="17352"/>
    <cellStyle name="Normal 38 9 2 3" xfId="17353"/>
    <cellStyle name="Normal 38 9 2 4" xfId="17354"/>
    <cellStyle name="Normal 38 9 3" xfId="12570"/>
    <cellStyle name="Normal 38 9 3 2" xfId="12571"/>
    <cellStyle name="Normal 38 9 4" xfId="17355"/>
    <cellStyle name="Normal 38 9 5" xfId="17356"/>
    <cellStyle name="Normal 39" xfId="2924"/>
    <cellStyle name="Normal 39 10" xfId="2925"/>
    <cellStyle name="Normal 39 10 2" xfId="5661"/>
    <cellStyle name="Normal 39 10 2 2" xfId="12572"/>
    <cellStyle name="Normal 39 10 2 2 2" xfId="12573"/>
    <cellStyle name="Normal 39 10 2 2 3" xfId="17357"/>
    <cellStyle name="Normal 39 10 2 3" xfId="17358"/>
    <cellStyle name="Normal 39 10 2 4" xfId="17359"/>
    <cellStyle name="Normal 39 10 3" xfId="12574"/>
    <cellStyle name="Normal 39 10 3 2" xfId="12575"/>
    <cellStyle name="Normal 39 10 4" xfId="17360"/>
    <cellStyle name="Normal 39 10 5" xfId="17361"/>
    <cellStyle name="Normal 39 11" xfId="5660"/>
    <cellStyle name="Normal 39 11 2" xfId="12576"/>
    <cellStyle name="Normal 39 11 2 2" xfId="12577"/>
    <cellStyle name="Normal 39 11 2 3" xfId="17362"/>
    <cellStyle name="Normal 39 11 3" xfId="17363"/>
    <cellStyle name="Normal 39 11 4" xfId="17364"/>
    <cellStyle name="Normal 39 12" xfId="14245"/>
    <cellStyle name="Normal 39 2" xfId="2926"/>
    <cellStyle name="Normal 39 2 2" xfId="2927"/>
    <cellStyle name="Normal 39 2 2 2" xfId="5663"/>
    <cellStyle name="Normal 39 2 2 2 2" xfId="12578"/>
    <cellStyle name="Normal 39 2 2 2 2 2" xfId="12579"/>
    <cellStyle name="Normal 39 2 2 2 2 3" xfId="17365"/>
    <cellStyle name="Normal 39 2 2 2 3" xfId="17366"/>
    <cellStyle name="Normal 39 2 2 2 4" xfId="17367"/>
    <cellStyle name="Normal 39 2 2 3" xfId="12580"/>
    <cellStyle name="Normal 39 2 2 3 2" xfId="12581"/>
    <cellStyle name="Normal 39 2 2 4" xfId="17368"/>
    <cellStyle name="Normal 39 2 2 5" xfId="17369"/>
    <cellStyle name="Normal 39 2 3" xfId="2928"/>
    <cellStyle name="Normal 39 2 3 2" xfId="5664"/>
    <cellStyle name="Normal 39 2 3 2 2" xfId="12582"/>
    <cellStyle name="Normal 39 2 3 2 2 2" xfId="12583"/>
    <cellStyle name="Normal 39 2 3 2 2 3" xfId="17370"/>
    <cellStyle name="Normal 39 2 3 2 3" xfId="17371"/>
    <cellStyle name="Normal 39 2 3 2 4" xfId="17372"/>
    <cellStyle name="Normal 39 2 3 3" xfId="12584"/>
    <cellStyle name="Normal 39 2 3 3 2" xfId="12585"/>
    <cellStyle name="Normal 39 2 3 4" xfId="17373"/>
    <cellStyle name="Normal 39 2 3 5" xfId="17374"/>
    <cellStyle name="Normal 39 2 4" xfId="2929"/>
    <cellStyle name="Normal 39 2 4 2" xfId="5665"/>
    <cellStyle name="Normal 39 2 4 2 2" xfId="12586"/>
    <cellStyle name="Normal 39 2 4 2 2 2" xfId="12587"/>
    <cellStyle name="Normal 39 2 4 2 2 3" xfId="17375"/>
    <cellStyle name="Normal 39 2 4 2 3" xfId="17376"/>
    <cellStyle name="Normal 39 2 4 2 4" xfId="17377"/>
    <cellStyle name="Normal 39 2 4 3" xfId="12588"/>
    <cellStyle name="Normal 39 2 4 3 2" xfId="12589"/>
    <cellStyle name="Normal 39 2 4 4" xfId="17378"/>
    <cellStyle name="Normal 39 2 4 5" xfId="17379"/>
    <cellStyle name="Normal 39 2 5" xfId="5662"/>
    <cellStyle name="Normal 39 2 5 2" xfId="12590"/>
    <cellStyle name="Normal 39 2 5 2 2" xfId="12591"/>
    <cellStyle name="Normal 39 2 5 2 3" xfId="17380"/>
    <cellStyle name="Normal 39 2 5 3" xfId="17381"/>
    <cellStyle name="Normal 39 2 5 4" xfId="17382"/>
    <cellStyle name="Normal 39 2 6" xfId="12592"/>
    <cellStyle name="Normal 39 2 6 2" xfId="12593"/>
    <cellStyle name="Normal 39 2 7" xfId="17383"/>
    <cellStyle name="Normal 39 2 8" xfId="17384"/>
    <cellStyle name="Normal 39 3" xfId="2930"/>
    <cellStyle name="Normal 39 3 2" xfId="2931"/>
    <cellStyle name="Normal 39 3 2 2" xfId="5667"/>
    <cellStyle name="Normal 39 3 2 2 2" xfId="12594"/>
    <cellStyle name="Normal 39 3 2 2 2 2" xfId="12595"/>
    <cellStyle name="Normal 39 3 2 2 2 3" xfId="17385"/>
    <cellStyle name="Normal 39 3 2 2 3" xfId="17386"/>
    <cellStyle name="Normal 39 3 2 2 4" xfId="17387"/>
    <cellStyle name="Normal 39 3 2 3" xfId="12596"/>
    <cellStyle name="Normal 39 3 2 3 2" xfId="12597"/>
    <cellStyle name="Normal 39 3 2 4" xfId="17388"/>
    <cellStyle name="Normal 39 3 2 5" xfId="17389"/>
    <cellStyle name="Normal 39 3 3" xfId="2932"/>
    <cellStyle name="Normal 39 3 3 2" xfId="5668"/>
    <cellStyle name="Normal 39 3 3 2 2" xfId="12598"/>
    <cellStyle name="Normal 39 3 3 2 2 2" xfId="12599"/>
    <cellStyle name="Normal 39 3 3 2 2 3" xfId="17390"/>
    <cellStyle name="Normal 39 3 3 2 3" xfId="17391"/>
    <cellStyle name="Normal 39 3 3 2 4" xfId="17392"/>
    <cellStyle name="Normal 39 3 3 3" xfId="12600"/>
    <cellStyle name="Normal 39 3 3 3 2" xfId="12601"/>
    <cellStyle name="Normal 39 3 3 4" xfId="17393"/>
    <cellStyle name="Normal 39 3 3 5" xfId="17394"/>
    <cellStyle name="Normal 39 3 4" xfId="2933"/>
    <cellStyle name="Normal 39 3 4 2" xfId="5669"/>
    <cellStyle name="Normal 39 3 4 2 2" xfId="12602"/>
    <cellStyle name="Normal 39 3 4 2 2 2" xfId="12603"/>
    <cellStyle name="Normal 39 3 4 2 2 3" xfId="17395"/>
    <cellStyle name="Normal 39 3 4 2 3" xfId="17396"/>
    <cellStyle name="Normal 39 3 4 2 4" xfId="17397"/>
    <cellStyle name="Normal 39 3 4 3" xfId="12604"/>
    <cellStyle name="Normal 39 3 4 3 2" xfId="12605"/>
    <cellStyle name="Normal 39 3 4 4" xfId="17398"/>
    <cellStyle name="Normal 39 3 4 5" xfId="17399"/>
    <cellStyle name="Normal 39 3 5" xfId="5666"/>
    <cellStyle name="Normal 39 3 5 2" xfId="12606"/>
    <cellStyle name="Normal 39 3 5 2 2" xfId="12607"/>
    <cellStyle name="Normal 39 3 5 2 3" xfId="17400"/>
    <cellStyle name="Normal 39 3 5 3" xfId="17401"/>
    <cellStyle name="Normal 39 3 5 4" xfId="17402"/>
    <cellStyle name="Normal 39 3 6" xfId="12608"/>
    <cellStyle name="Normal 39 3 6 2" xfId="12609"/>
    <cellStyle name="Normal 39 3 7" xfId="17403"/>
    <cellStyle name="Normal 39 3 8" xfId="17404"/>
    <cellStyle name="Normal 39 4" xfId="2934"/>
    <cellStyle name="Normal 39 4 2" xfId="5670"/>
    <cellStyle name="Normal 39 4 2 2" xfId="12610"/>
    <cellStyle name="Normal 39 4 2 2 2" xfId="12611"/>
    <cellStyle name="Normal 39 4 2 2 3" xfId="17405"/>
    <cellStyle name="Normal 39 4 2 3" xfId="17406"/>
    <cellStyle name="Normal 39 4 2 4" xfId="17407"/>
    <cellStyle name="Normal 39 4 3" xfId="12612"/>
    <cellStyle name="Normal 39 4 3 2" xfId="12613"/>
    <cellStyle name="Normal 39 4 4" xfId="17408"/>
    <cellStyle name="Normal 39 4 5" xfId="17409"/>
    <cellStyle name="Normal 39 5" xfId="2935"/>
    <cellStyle name="Normal 39 5 2" xfId="5671"/>
    <cellStyle name="Normal 39 5 2 2" xfId="12614"/>
    <cellStyle name="Normal 39 5 2 2 2" xfId="12615"/>
    <cellStyle name="Normal 39 5 2 2 3" xfId="17410"/>
    <cellStyle name="Normal 39 5 2 3" xfId="17411"/>
    <cellStyle name="Normal 39 5 2 4" xfId="17412"/>
    <cellStyle name="Normal 39 5 3" xfId="12616"/>
    <cellStyle name="Normal 39 5 3 2" xfId="12617"/>
    <cellStyle name="Normal 39 5 4" xfId="17413"/>
    <cellStyle name="Normal 39 5 5" xfId="17414"/>
    <cellStyle name="Normal 39 6" xfId="2936"/>
    <cellStyle name="Normal 39 6 2" xfId="5672"/>
    <cellStyle name="Normal 39 6 2 2" xfId="12618"/>
    <cellStyle name="Normal 39 6 2 2 2" xfId="12619"/>
    <cellStyle name="Normal 39 6 2 2 3" xfId="17415"/>
    <cellStyle name="Normal 39 6 2 3" xfId="17416"/>
    <cellStyle name="Normal 39 6 2 4" xfId="17417"/>
    <cellStyle name="Normal 39 6 3" xfId="12620"/>
    <cellStyle name="Normal 39 6 3 2" xfId="12621"/>
    <cellStyle name="Normal 39 6 4" xfId="17418"/>
    <cellStyle name="Normal 39 6 5" xfId="17419"/>
    <cellStyle name="Normal 39 7" xfId="2937"/>
    <cellStyle name="Normal 39 7 2" xfId="5673"/>
    <cellStyle name="Normal 39 7 2 2" xfId="12622"/>
    <cellStyle name="Normal 39 7 2 2 2" xfId="12623"/>
    <cellStyle name="Normal 39 7 2 2 3" xfId="17420"/>
    <cellStyle name="Normal 39 7 2 3" xfId="17421"/>
    <cellStyle name="Normal 39 7 2 4" xfId="17422"/>
    <cellStyle name="Normal 39 7 3" xfId="12624"/>
    <cellStyle name="Normal 39 7 3 2" xfId="12625"/>
    <cellStyle name="Normal 39 7 4" xfId="17423"/>
    <cellStyle name="Normal 39 7 5" xfId="17424"/>
    <cellStyle name="Normal 39 8" xfId="2938"/>
    <cellStyle name="Normal 39 8 2" xfId="5674"/>
    <cellStyle name="Normal 39 8 2 2" xfId="12626"/>
    <cellStyle name="Normal 39 8 2 2 2" xfId="12627"/>
    <cellStyle name="Normal 39 8 2 2 3" xfId="17425"/>
    <cellStyle name="Normal 39 8 2 3" xfId="17426"/>
    <cellStyle name="Normal 39 8 2 4" xfId="17427"/>
    <cellStyle name="Normal 39 8 3" xfId="12628"/>
    <cellStyle name="Normal 39 8 3 2" xfId="12629"/>
    <cellStyle name="Normal 39 8 4" xfId="17428"/>
    <cellStyle name="Normal 39 8 5" xfId="17429"/>
    <cellStyle name="Normal 39 9" xfId="2939"/>
    <cellStyle name="Normal 39 9 2" xfId="5675"/>
    <cellStyle name="Normal 39 9 2 2" xfId="12630"/>
    <cellStyle name="Normal 39 9 2 2 2" xfId="12631"/>
    <cellStyle name="Normal 39 9 2 2 3" xfId="17430"/>
    <cellStyle name="Normal 39 9 2 3" xfId="17431"/>
    <cellStyle name="Normal 39 9 2 4" xfId="17432"/>
    <cellStyle name="Normal 39 9 3" xfId="12632"/>
    <cellStyle name="Normal 39 9 3 2" xfId="12633"/>
    <cellStyle name="Normal 39 9 4" xfId="17433"/>
    <cellStyle name="Normal 39 9 5" xfId="17434"/>
    <cellStyle name="Normal 4" xfId="384"/>
    <cellStyle name="Normal 4 10" xfId="385"/>
    <cellStyle name="Normal 4 11" xfId="386"/>
    <cellStyle name="Normal 4 12" xfId="387"/>
    <cellStyle name="Normal 4 13" xfId="388"/>
    <cellStyle name="Normal 4 14" xfId="389"/>
    <cellStyle name="Normal 4 15" xfId="390"/>
    <cellStyle name="Normal 4 15 2" xfId="17435"/>
    <cellStyle name="Normal 4 16" xfId="628"/>
    <cellStyle name="Normal 4 16 2" xfId="12634"/>
    <cellStyle name="Normal 4 16 3" xfId="12635"/>
    <cellStyle name="Normal 4 16 4" xfId="17436"/>
    <cellStyle name="Normal 4 17" xfId="2940"/>
    <cellStyle name="Normal 4 17 2" xfId="5676"/>
    <cellStyle name="Normal 4 17 2 2" xfId="17437"/>
    <cellStyle name="Normal 4 17 3" xfId="6190"/>
    <cellStyle name="Normal 4 17 3 2" xfId="17438"/>
    <cellStyle name="Normal 4 17 4" xfId="12636"/>
    <cellStyle name="Normal 4 17 5" xfId="12637"/>
    <cellStyle name="Normal 4 18" xfId="2941"/>
    <cellStyle name="Normal 4 18 2" xfId="5677"/>
    <cellStyle name="Normal 4 18 2 2" xfId="17439"/>
    <cellStyle name="Normal 4 18 3" xfId="12638"/>
    <cellStyle name="Normal 4 18 4" xfId="12639"/>
    <cellStyle name="Normal 4 19" xfId="2942"/>
    <cellStyle name="Normal 4 19 2" xfId="12640"/>
    <cellStyle name="Normal 4 2" xfId="391"/>
    <cellStyle name="Normal 4 2 10" xfId="2943"/>
    <cellStyle name="Normal 4 2 11" xfId="4022"/>
    <cellStyle name="Normal 4 2 12" xfId="6232"/>
    <cellStyle name="Normal 4 2 12 2" xfId="12641"/>
    <cellStyle name="Normal 4 2 13" xfId="12642"/>
    <cellStyle name="Normal 4 2 13 2" xfId="17440"/>
    <cellStyle name="Normal 4 2 14" xfId="14130"/>
    <cellStyle name="Normal 4 2 2" xfId="517"/>
    <cellStyle name="Normal 4 2 2 2" xfId="519"/>
    <cellStyle name="Normal 4 2 2 2 2" xfId="12643"/>
    <cellStyle name="Normal 4 2 2 2 3" xfId="12644"/>
    <cellStyle name="Normal 4 2 2 3" xfId="577"/>
    <cellStyle name="Normal 4 2 2 3 2" xfId="14246"/>
    <cellStyle name="Normal 4 2 2 4" xfId="4171"/>
    <cellStyle name="Normal 4 2 2 5" xfId="6196"/>
    <cellStyle name="Normal 4 2 2 5 2" xfId="17441"/>
    <cellStyle name="Normal 4 2 2 6" xfId="12645"/>
    <cellStyle name="Normal 4 2 2 6 2" xfId="17442"/>
    <cellStyle name="Normal 4 2 2 7" xfId="14131"/>
    <cellStyle name="Normal 4 2 2 8" xfId="17443"/>
    <cellStyle name="Normal 4 2 3" xfId="583"/>
    <cellStyle name="Normal 4 2 3 2" xfId="2944"/>
    <cellStyle name="Normal 4 2 3 2 2" xfId="2945"/>
    <cellStyle name="Normal 4 2 3 2 2 2" xfId="5679"/>
    <cellStyle name="Normal 4 2 3 2 2 2 2" xfId="17444"/>
    <cellStyle name="Normal 4 2 3 2 2 3" xfId="12646"/>
    <cellStyle name="Normal 4 2 3 2 2 4" xfId="12647"/>
    <cellStyle name="Normal 4 2 3 2 3" xfId="2946"/>
    <cellStyle name="Normal 4 2 3 2 3 2" xfId="5680"/>
    <cellStyle name="Normal 4 2 3 2 3 2 2" xfId="17445"/>
    <cellStyle name="Normal 4 2 3 2 3 3" xfId="12648"/>
    <cellStyle name="Normal 4 2 3 2 3 4" xfId="12649"/>
    <cellStyle name="Normal 4 2 3 2 4" xfId="2947"/>
    <cellStyle name="Normal 4 2 3 2 4 2" xfId="5681"/>
    <cellStyle name="Normal 4 2 3 2 4 2 2" xfId="17446"/>
    <cellStyle name="Normal 4 2 3 2 4 3" xfId="12650"/>
    <cellStyle name="Normal 4 2 3 2 4 4" xfId="12651"/>
    <cellStyle name="Normal 4 2 3 2 5" xfId="5678"/>
    <cellStyle name="Normal 4 2 3 2 5 2" xfId="17447"/>
    <cellStyle name="Normal 4 2 3 2 6" xfId="12652"/>
    <cellStyle name="Normal 4 2 3 2 7" xfId="12653"/>
    <cellStyle name="Normal 4 2 3 3" xfId="2948"/>
    <cellStyle name="Normal 4 2 3 3 2" xfId="5682"/>
    <cellStyle name="Normal 4 2 3 3 2 2" xfId="17448"/>
    <cellStyle name="Normal 4 2 3 3 3" xfId="12654"/>
    <cellStyle name="Normal 4 2 3 3 4" xfId="12655"/>
    <cellStyle name="Normal 4 2 3 4" xfId="2949"/>
    <cellStyle name="Normal 4 2 3 4 2" xfId="5683"/>
    <cellStyle name="Normal 4 2 3 4 2 2" xfId="17449"/>
    <cellStyle name="Normal 4 2 3 4 3" xfId="12656"/>
    <cellStyle name="Normal 4 2 3 4 4" xfId="12657"/>
    <cellStyle name="Normal 4 2 3 5" xfId="2950"/>
    <cellStyle name="Normal 4 2 3 5 2" xfId="5684"/>
    <cellStyle name="Normal 4 2 3 5 2 2" xfId="17450"/>
    <cellStyle name="Normal 4 2 3 5 3" xfId="12658"/>
    <cellStyle name="Normal 4 2 3 5 4" xfId="12659"/>
    <cellStyle name="Normal 4 2 3 6" xfId="6233"/>
    <cellStyle name="Normal 4 2 3 6 2" xfId="17451"/>
    <cellStyle name="Normal 4 2 3 7" xfId="12660"/>
    <cellStyle name="Normal 4 2 4" xfId="2951"/>
    <cellStyle name="Normal 4 2 4 2" xfId="2952"/>
    <cellStyle name="Normal 4 2 4 2 2" xfId="2953"/>
    <cellStyle name="Normal 4 2 4 2 2 2" xfId="5687"/>
    <cellStyle name="Normal 4 2 4 2 2 2 2" xfId="17452"/>
    <cellStyle name="Normal 4 2 4 2 2 3" xfId="12661"/>
    <cellStyle name="Normal 4 2 4 2 2 4" xfId="12662"/>
    <cellStyle name="Normal 4 2 4 2 3" xfId="2954"/>
    <cellStyle name="Normal 4 2 4 2 3 2" xfId="5688"/>
    <cellStyle name="Normal 4 2 4 2 3 2 2" xfId="17453"/>
    <cellStyle name="Normal 4 2 4 2 3 3" xfId="12663"/>
    <cellStyle name="Normal 4 2 4 2 3 4" xfId="12664"/>
    <cellStyle name="Normal 4 2 4 2 4" xfId="2955"/>
    <cellStyle name="Normal 4 2 4 2 4 2" xfId="5689"/>
    <cellStyle name="Normal 4 2 4 2 4 2 2" xfId="17454"/>
    <cellStyle name="Normal 4 2 4 2 4 3" xfId="12665"/>
    <cellStyle name="Normal 4 2 4 2 4 4" xfId="12666"/>
    <cellStyle name="Normal 4 2 4 2 5" xfId="5686"/>
    <cellStyle name="Normal 4 2 4 2 5 2" xfId="17455"/>
    <cellStyle name="Normal 4 2 4 2 6" xfId="12667"/>
    <cellStyle name="Normal 4 2 4 2 7" xfId="12668"/>
    <cellStyle name="Normal 4 2 4 3" xfId="2956"/>
    <cellStyle name="Normal 4 2 4 3 2" xfId="5690"/>
    <cellStyle name="Normal 4 2 4 3 2 2" xfId="17456"/>
    <cellStyle name="Normal 4 2 4 3 3" xfId="12669"/>
    <cellStyle name="Normal 4 2 4 3 4" xfId="12670"/>
    <cellStyle name="Normal 4 2 4 4" xfId="2957"/>
    <cellStyle name="Normal 4 2 4 4 2" xfId="5691"/>
    <cellStyle name="Normal 4 2 4 4 2 2" xfId="17457"/>
    <cellStyle name="Normal 4 2 4 4 3" xfId="12671"/>
    <cellStyle name="Normal 4 2 4 4 4" xfId="12672"/>
    <cellStyle name="Normal 4 2 4 5" xfId="2958"/>
    <cellStyle name="Normal 4 2 4 5 2" xfId="5692"/>
    <cellStyle name="Normal 4 2 4 5 2 2" xfId="17458"/>
    <cellStyle name="Normal 4 2 4 5 3" xfId="12673"/>
    <cellStyle name="Normal 4 2 4 5 4" xfId="12674"/>
    <cellStyle name="Normal 4 2 4 6" xfId="5685"/>
    <cellStyle name="Normal 4 2 4 6 2" xfId="17459"/>
    <cellStyle name="Normal 4 2 4 7" xfId="12675"/>
    <cellStyle name="Normal 4 2 4 8" xfId="12676"/>
    <cellStyle name="Normal 4 2 4 8 2" xfId="17460"/>
    <cellStyle name="Normal 4 2 5" xfId="2959"/>
    <cellStyle name="Normal 4 2 5 2" xfId="2960"/>
    <cellStyle name="Normal 4 2 5 2 2" xfId="5694"/>
    <cellStyle name="Normal 4 2 5 2 2 2" xfId="17461"/>
    <cellStyle name="Normal 4 2 5 2 3" xfId="12677"/>
    <cellStyle name="Normal 4 2 5 2 4" xfId="12678"/>
    <cellStyle name="Normal 4 2 5 3" xfId="2961"/>
    <cellStyle name="Normal 4 2 5 3 2" xfId="5695"/>
    <cellStyle name="Normal 4 2 5 3 2 2" xfId="17462"/>
    <cellStyle name="Normal 4 2 5 3 3" xfId="12679"/>
    <cellStyle name="Normal 4 2 5 3 4" xfId="12680"/>
    <cellStyle name="Normal 4 2 5 4" xfId="2962"/>
    <cellStyle name="Normal 4 2 5 4 2" xfId="5696"/>
    <cellStyle name="Normal 4 2 5 4 2 2" xfId="17463"/>
    <cellStyle name="Normal 4 2 5 4 3" xfId="12681"/>
    <cellStyle name="Normal 4 2 5 4 4" xfId="12682"/>
    <cellStyle name="Normal 4 2 5 5" xfId="5693"/>
    <cellStyle name="Normal 4 2 5 5 2" xfId="17464"/>
    <cellStyle name="Normal 4 2 5 6" xfId="12683"/>
    <cellStyle name="Normal 4 2 5 7" xfId="12684"/>
    <cellStyle name="Normal 4 2 6" xfId="2963"/>
    <cellStyle name="Normal 4 2 6 2" xfId="2964"/>
    <cellStyle name="Normal 4 2 6 2 2" xfId="5698"/>
    <cellStyle name="Normal 4 2 6 2 2 2" xfId="17465"/>
    <cellStyle name="Normal 4 2 6 2 3" xfId="12685"/>
    <cellStyle name="Normal 4 2 6 2 4" xfId="12686"/>
    <cellStyle name="Normal 4 2 6 3" xfId="2965"/>
    <cellStyle name="Normal 4 2 6 3 2" xfId="5699"/>
    <cellStyle name="Normal 4 2 6 3 2 2" xfId="17466"/>
    <cellStyle name="Normal 4 2 6 3 3" xfId="12687"/>
    <cellStyle name="Normal 4 2 6 3 4" xfId="12688"/>
    <cellStyle name="Normal 4 2 6 4" xfId="2966"/>
    <cellStyle name="Normal 4 2 6 4 2" xfId="5700"/>
    <cellStyle name="Normal 4 2 6 4 2 2" xfId="17467"/>
    <cellStyle name="Normal 4 2 6 4 3" xfId="12689"/>
    <cellStyle name="Normal 4 2 6 4 4" xfId="12690"/>
    <cellStyle name="Normal 4 2 6 5" xfId="5697"/>
    <cellStyle name="Normal 4 2 6 5 2" xfId="17468"/>
    <cellStyle name="Normal 4 2 6 6" xfId="12691"/>
    <cellStyle name="Normal 4 2 6 7" xfId="12692"/>
    <cellStyle name="Normal 4 2 7" xfId="2967"/>
    <cellStyle name="Normal 4 2 7 2" xfId="5701"/>
    <cellStyle name="Normal 4 2 7 2 2" xfId="17469"/>
    <cellStyle name="Normal 4 2 7 3" xfId="12693"/>
    <cellStyle name="Normal 4 2 7 4" xfId="12694"/>
    <cellStyle name="Normal 4 2 8" xfId="2968"/>
    <cellStyle name="Normal 4 2 8 2" xfId="5702"/>
    <cellStyle name="Normal 4 2 8 2 2" xfId="17470"/>
    <cellStyle name="Normal 4 2 8 3" xfId="12695"/>
    <cellStyle name="Normal 4 2 8 4" xfId="12696"/>
    <cellStyle name="Normal 4 2 9" xfId="2969"/>
    <cellStyle name="Normal 4 2 9 2" xfId="5703"/>
    <cellStyle name="Normal 4 2 9 2 2" xfId="17471"/>
    <cellStyle name="Normal 4 2 9 3" xfId="12697"/>
    <cellStyle name="Normal 4 2 9 4" xfId="12698"/>
    <cellStyle name="Normal 4 20" xfId="12699"/>
    <cellStyle name="Normal 4 21" xfId="12700"/>
    <cellStyle name="Normal 4 22" xfId="17472"/>
    <cellStyle name="Normal 4 3" xfId="392"/>
    <cellStyle name="Normal 4 3 2" xfId="587"/>
    <cellStyle name="Normal 4 3 2 2" xfId="4172"/>
    <cellStyle name="Normal 4 3 2 2 2" xfId="12701"/>
    <cellStyle name="Normal 4 3 2 2 3" xfId="12702"/>
    <cellStyle name="Normal 4 3 2 2 4" xfId="17473"/>
    <cellStyle name="Normal 4 3 2 3" xfId="12703"/>
    <cellStyle name="Normal 4 3 2 3 2" xfId="17474"/>
    <cellStyle name="Normal 4 3 2 4" xfId="12704"/>
    <cellStyle name="Normal 4 3 2 4 2" xfId="17475"/>
    <cellStyle name="Normal 4 3 2 5" xfId="12705"/>
    <cellStyle name="Normal 4 3 2 6" xfId="14260"/>
    <cellStyle name="Normal 4 3 3" xfId="2970"/>
    <cellStyle name="Normal 4 3 3 2" xfId="4200"/>
    <cellStyle name="Normal 4 3 4" xfId="2971"/>
    <cellStyle name="Normal 4 3 5" xfId="4023"/>
    <cellStyle name="Normal 4 3 6" xfId="12706"/>
    <cellStyle name="Normal 4 3 7" xfId="12707"/>
    <cellStyle name="Normal 4 4" xfId="393"/>
    <cellStyle name="Normal 4 4 2" xfId="2972"/>
    <cellStyle name="Normal 4 4 3" xfId="2973"/>
    <cellStyle name="Normal 4 4 4" xfId="4024"/>
    <cellStyle name="Normal 4 4 5" xfId="17476"/>
    <cellStyle name="Normal 4 5" xfId="394"/>
    <cellStyle name="Normal 4 5 2" xfId="3893"/>
    <cellStyle name="Normal 4 5 2 2" xfId="17477"/>
    <cellStyle name="Normal 4 5 3" xfId="14247"/>
    <cellStyle name="Normal 4 5 4" xfId="17478"/>
    <cellStyle name="Normal 4 6" xfId="395"/>
    <cellStyle name="Normal 4 7" xfId="396"/>
    <cellStyle name="Normal 4 8" xfId="397"/>
    <cellStyle name="Normal 4 9" xfId="398"/>
    <cellStyle name="Normal 4_Administration_Building_-_Lista_de_Partidas_y_Cantidades_-_(PVDC-004)_REVC mod" xfId="399"/>
    <cellStyle name="Normal 40" xfId="2974"/>
    <cellStyle name="Normal 40 10" xfId="2975"/>
    <cellStyle name="Normal 40 10 2" xfId="5705"/>
    <cellStyle name="Normal 40 10 2 2" xfId="12708"/>
    <cellStyle name="Normal 40 10 2 2 2" xfId="12709"/>
    <cellStyle name="Normal 40 10 2 2 3" xfId="17479"/>
    <cellStyle name="Normal 40 10 2 3" xfId="17480"/>
    <cellStyle name="Normal 40 10 2 4" xfId="17481"/>
    <cellStyle name="Normal 40 10 3" xfId="12710"/>
    <cellStyle name="Normal 40 10 3 2" xfId="12711"/>
    <cellStyle name="Normal 40 10 4" xfId="17482"/>
    <cellStyle name="Normal 40 10 5" xfId="17483"/>
    <cellStyle name="Normal 40 11" xfId="5704"/>
    <cellStyle name="Normal 40 11 2" xfId="12712"/>
    <cellStyle name="Normal 40 11 2 2" xfId="12713"/>
    <cellStyle name="Normal 40 11 2 3" xfId="17484"/>
    <cellStyle name="Normal 40 11 3" xfId="17485"/>
    <cellStyle name="Normal 40 11 4" xfId="17486"/>
    <cellStyle name="Normal 40 2" xfId="2976"/>
    <cellStyle name="Normal 40 2 2" xfId="2977"/>
    <cellStyle name="Normal 40 2 2 2" xfId="5707"/>
    <cellStyle name="Normal 40 2 2 2 2" xfId="12714"/>
    <cellStyle name="Normal 40 2 2 2 2 2" xfId="12715"/>
    <cellStyle name="Normal 40 2 2 2 2 3" xfId="17487"/>
    <cellStyle name="Normal 40 2 2 2 3" xfId="17488"/>
    <cellStyle name="Normal 40 2 2 2 4" xfId="17489"/>
    <cellStyle name="Normal 40 2 2 3" xfId="12716"/>
    <cellStyle name="Normal 40 2 2 3 2" xfId="12717"/>
    <cellStyle name="Normal 40 2 2 4" xfId="17490"/>
    <cellStyle name="Normal 40 2 2 5" xfId="17491"/>
    <cellStyle name="Normal 40 2 3" xfId="2978"/>
    <cellStyle name="Normal 40 2 3 2" xfId="5708"/>
    <cellStyle name="Normal 40 2 3 2 2" xfId="12718"/>
    <cellStyle name="Normal 40 2 3 2 2 2" xfId="12719"/>
    <cellStyle name="Normal 40 2 3 2 2 3" xfId="17492"/>
    <cellStyle name="Normal 40 2 3 2 3" xfId="17493"/>
    <cellStyle name="Normal 40 2 3 2 4" xfId="17494"/>
    <cellStyle name="Normal 40 2 3 3" xfId="12720"/>
    <cellStyle name="Normal 40 2 3 3 2" xfId="12721"/>
    <cellStyle name="Normal 40 2 3 4" xfId="17495"/>
    <cellStyle name="Normal 40 2 3 5" xfId="17496"/>
    <cellStyle name="Normal 40 2 4" xfId="2979"/>
    <cellStyle name="Normal 40 2 4 2" xfId="5709"/>
    <cellStyle name="Normal 40 2 4 2 2" xfId="12722"/>
    <cellStyle name="Normal 40 2 4 2 2 2" xfId="12723"/>
    <cellStyle name="Normal 40 2 4 2 2 3" xfId="17497"/>
    <cellStyle name="Normal 40 2 4 2 3" xfId="17498"/>
    <cellStyle name="Normal 40 2 4 2 4" xfId="17499"/>
    <cellStyle name="Normal 40 2 4 3" xfId="12724"/>
    <cellStyle name="Normal 40 2 4 3 2" xfId="12725"/>
    <cellStyle name="Normal 40 2 4 4" xfId="17500"/>
    <cellStyle name="Normal 40 2 4 5" xfId="17501"/>
    <cellStyle name="Normal 40 2 5" xfId="5706"/>
    <cellStyle name="Normal 40 2 5 2" xfId="12726"/>
    <cellStyle name="Normal 40 2 5 2 2" xfId="12727"/>
    <cellStyle name="Normal 40 2 5 2 3" xfId="17502"/>
    <cellStyle name="Normal 40 2 5 3" xfId="17503"/>
    <cellStyle name="Normal 40 2 5 4" xfId="17504"/>
    <cellStyle name="Normal 40 2 6" xfId="12728"/>
    <cellStyle name="Normal 40 2 6 2" xfId="12729"/>
    <cellStyle name="Normal 40 2 7" xfId="17505"/>
    <cellStyle name="Normal 40 2 8" xfId="17506"/>
    <cellStyle name="Normal 40 3" xfId="2980"/>
    <cellStyle name="Normal 40 3 2" xfId="2981"/>
    <cellStyle name="Normal 40 3 2 2" xfId="5711"/>
    <cellStyle name="Normal 40 3 2 2 2" xfId="12730"/>
    <cellStyle name="Normal 40 3 2 2 2 2" xfId="12731"/>
    <cellStyle name="Normal 40 3 2 2 2 3" xfId="17507"/>
    <cellStyle name="Normal 40 3 2 2 3" xfId="17508"/>
    <cellStyle name="Normal 40 3 2 2 4" xfId="17509"/>
    <cellStyle name="Normal 40 3 2 3" xfId="12732"/>
    <cellStyle name="Normal 40 3 2 3 2" xfId="12733"/>
    <cellStyle name="Normal 40 3 2 4" xfId="17510"/>
    <cellStyle name="Normal 40 3 2 5" xfId="17511"/>
    <cellStyle name="Normal 40 3 3" xfId="2982"/>
    <cellStyle name="Normal 40 3 3 2" xfId="5712"/>
    <cellStyle name="Normal 40 3 3 2 2" xfId="12734"/>
    <cellStyle name="Normal 40 3 3 2 2 2" xfId="12735"/>
    <cellStyle name="Normal 40 3 3 2 2 3" xfId="17512"/>
    <cellStyle name="Normal 40 3 3 2 3" xfId="17513"/>
    <cellStyle name="Normal 40 3 3 2 4" xfId="17514"/>
    <cellStyle name="Normal 40 3 3 3" xfId="12736"/>
    <cellStyle name="Normal 40 3 3 3 2" xfId="12737"/>
    <cellStyle name="Normal 40 3 3 4" xfId="17515"/>
    <cellStyle name="Normal 40 3 3 5" xfId="17516"/>
    <cellStyle name="Normal 40 3 4" xfId="2983"/>
    <cellStyle name="Normal 40 3 4 2" xfId="5713"/>
    <cellStyle name="Normal 40 3 4 2 2" xfId="12738"/>
    <cellStyle name="Normal 40 3 4 2 2 2" xfId="12739"/>
    <cellStyle name="Normal 40 3 4 2 2 3" xfId="17517"/>
    <cellStyle name="Normal 40 3 4 2 3" xfId="17518"/>
    <cellStyle name="Normal 40 3 4 2 4" xfId="17519"/>
    <cellStyle name="Normal 40 3 4 3" xfId="12740"/>
    <cellStyle name="Normal 40 3 4 3 2" xfId="12741"/>
    <cellStyle name="Normal 40 3 4 4" xfId="17520"/>
    <cellStyle name="Normal 40 3 4 5" xfId="17521"/>
    <cellStyle name="Normal 40 3 5" xfId="5710"/>
    <cellStyle name="Normal 40 3 5 2" xfId="12742"/>
    <cellStyle name="Normal 40 3 5 2 2" xfId="12743"/>
    <cellStyle name="Normal 40 3 5 2 3" xfId="17522"/>
    <cellStyle name="Normal 40 3 5 3" xfId="17523"/>
    <cellStyle name="Normal 40 3 5 4" xfId="17524"/>
    <cellStyle name="Normal 40 3 6" xfId="12744"/>
    <cellStyle name="Normal 40 3 6 2" xfId="12745"/>
    <cellStyle name="Normal 40 3 7" xfId="17525"/>
    <cellStyle name="Normal 40 3 8" xfId="17526"/>
    <cellStyle name="Normal 40 4" xfId="2984"/>
    <cellStyle name="Normal 40 4 2" xfId="5714"/>
    <cellStyle name="Normal 40 4 2 2" xfId="12746"/>
    <cellStyle name="Normal 40 4 2 2 2" xfId="12747"/>
    <cellStyle name="Normal 40 4 2 2 3" xfId="17527"/>
    <cellStyle name="Normal 40 4 2 3" xfId="17528"/>
    <cellStyle name="Normal 40 4 2 4" xfId="17529"/>
    <cellStyle name="Normal 40 4 3" xfId="12748"/>
    <cellStyle name="Normal 40 4 3 2" xfId="12749"/>
    <cellStyle name="Normal 40 4 4" xfId="17530"/>
    <cellStyle name="Normal 40 4 5" xfId="17531"/>
    <cellStyle name="Normal 40 5" xfId="2985"/>
    <cellStyle name="Normal 40 5 2" xfId="5715"/>
    <cellStyle name="Normal 40 5 2 2" xfId="12750"/>
    <cellStyle name="Normal 40 5 2 2 2" xfId="12751"/>
    <cellStyle name="Normal 40 5 2 2 3" xfId="17532"/>
    <cellStyle name="Normal 40 5 2 3" xfId="17533"/>
    <cellStyle name="Normal 40 5 2 4" xfId="17534"/>
    <cellStyle name="Normal 40 5 3" xfId="12752"/>
    <cellStyle name="Normal 40 5 3 2" xfId="12753"/>
    <cellStyle name="Normal 40 5 4" xfId="17535"/>
    <cellStyle name="Normal 40 5 5" xfId="17536"/>
    <cellStyle name="Normal 40 6" xfId="2986"/>
    <cellStyle name="Normal 40 6 2" xfId="5716"/>
    <cellStyle name="Normal 40 6 2 2" xfId="12754"/>
    <cellStyle name="Normal 40 6 2 2 2" xfId="12755"/>
    <cellStyle name="Normal 40 6 2 2 3" xfId="17537"/>
    <cellStyle name="Normal 40 6 2 3" xfId="17538"/>
    <cellStyle name="Normal 40 6 2 4" xfId="17539"/>
    <cellStyle name="Normal 40 6 3" xfId="12756"/>
    <cellStyle name="Normal 40 6 3 2" xfId="12757"/>
    <cellStyle name="Normal 40 6 4" xfId="17540"/>
    <cellStyle name="Normal 40 6 5" xfId="17541"/>
    <cellStyle name="Normal 40 7" xfId="2987"/>
    <cellStyle name="Normal 40 7 2" xfId="5717"/>
    <cellStyle name="Normal 40 7 2 2" xfId="12758"/>
    <cellStyle name="Normal 40 7 2 2 2" xfId="12759"/>
    <cellStyle name="Normal 40 7 2 2 3" xfId="17542"/>
    <cellStyle name="Normal 40 7 2 3" xfId="17543"/>
    <cellStyle name="Normal 40 7 2 4" xfId="17544"/>
    <cellStyle name="Normal 40 7 3" xfId="12760"/>
    <cellStyle name="Normal 40 7 3 2" xfId="12761"/>
    <cellStyle name="Normal 40 7 4" xfId="17545"/>
    <cellStyle name="Normal 40 7 5" xfId="17546"/>
    <cellStyle name="Normal 40 8" xfId="2988"/>
    <cellStyle name="Normal 40 8 2" xfId="5718"/>
    <cellStyle name="Normal 40 8 2 2" xfId="12762"/>
    <cellStyle name="Normal 40 8 2 2 2" xfId="12763"/>
    <cellStyle name="Normal 40 8 2 2 3" xfId="17547"/>
    <cellStyle name="Normal 40 8 2 3" xfId="17548"/>
    <cellStyle name="Normal 40 8 2 4" xfId="17549"/>
    <cellStyle name="Normal 40 8 3" xfId="12764"/>
    <cellStyle name="Normal 40 8 3 2" xfId="12765"/>
    <cellStyle name="Normal 40 8 4" xfId="17550"/>
    <cellStyle name="Normal 40 8 5" xfId="17551"/>
    <cellStyle name="Normal 40 9" xfId="2989"/>
    <cellStyle name="Normal 40 9 2" xfId="5719"/>
    <cellStyle name="Normal 40 9 2 2" xfId="12766"/>
    <cellStyle name="Normal 40 9 2 2 2" xfId="12767"/>
    <cellStyle name="Normal 40 9 2 2 3" xfId="17552"/>
    <cellStyle name="Normal 40 9 2 3" xfId="17553"/>
    <cellStyle name="Normal 40 9 2 4" xfId="17554"/>
    <cellStyle name="Normal 40 9 3" xfId="12768"/>
    <cellStyle name="Normal 40 9 3 2" xfId="12769"/>
    <cellStyle name="Normal 40 9 4" xfId="17555"/>
    <cellStyle name="Normal 40 9 5" xfId="17556"/>
    <cellStyle name="Normal 41" xfId="2990"/>
    <cellStyle name="Normal 41 2" xfId="2991"/>
    <cellStyle name="Normal 41 2 2" xfId="2992"/>
    <cellStyle name="Normal 41 2 2 2" xfId="2993"/>
    <cellStyle name="Normal 41 2 2 2 2" xfId="5723"/>
    <cellStyle name="Normal 41 2 2 2 2 2" xfId="17557"/>
    <cellStyle name="Normal 41 2 2 2 3" xfId="12770"/>
    <cellStyle name="Normal 41 2 2 2 4" xfId="12771"/>
    <cellStyle name="Normal 41 2 2 3" xfId="2994"/>
    <cellStyle name="Normal 41 2 2 3 2" xfId="5724"/>
    <cellStyle name="Normal 41 2 2 3 2 2" xfId="17558"/>
    <cellStyle name="Normal 41 2 2 3 3" xfId="12772"/>
    <cellStyle name="Normal 41 2 2 3 4" xfId="12773"/>
    <cellStyle name="Normal 41 2 2 4" xfId="2995"/>
    <cellStyle name="Normal 41 2 2 4 2" xfId="5725"/>
    <cellStyle name="Normal 41 2 2 4 2 2" xfId="17559"/>
    <cellStyle name="Normal 41 2 2 4 3" xfId="12774"/>
    <cellStyle name="Normal 41 2 2 4 4" xfId="12775"/>
    <cellStyle name="Normal 41 2 2 5" xfId="5722"/>
    <cellStyle name="Normal 41 2 2 5 2" xfId="17560"/>
    <cellStyle name="Normal 41 2 2 6" xfId="12776"/>
    <cellStyle name="Normal 41 2 2 7" xfId="12777"/>
    <cellStyle name="Normal 41 2 3" xfId="2996"/>
    <cellStyle name="Normal 41 2 3 2" xfId="5726"/>
    <cellStyle name="Normal 41 2 3 2 2" xfId="17561"/>
    <cellStyle name="Normal 41 2 3 3" xfId="12778"/>
    <cellStyle name="Normal 41 2 3 4" xfId="12779"/>
    <cellStyle name="Normal 41 2 4" xfId="2997"/>
    <cellStyle name="Normal 41 2 4 2" xfId="5727"/>
    <cellStyle name="Normal 41 2 4 2 2" xfId="17562"/>
    <cellStyle name="Normal 41 2 4 3" xfId="12780"/>
    <cellStyle name="Normal 41 2 4 4" xfId="12781"/>
    <cellStyle name="Normal 41 2 5" xfId="2998"/>
    <cellStyle name="Normal 41 2 5 2" xfId="5728"/>
    <cellStyle name="Normal 41 2 5 2 2" xfId="17563"/>
    <cellStyle name="Normal 41 2 5 3" xfId="12782"/>
    <cellStyle name="Normal 41 2 5 4" xfId="12783"/>
    <cellStyle name="Normal 41 2 6" xfId="5721"/>
    <cellStyle name="Normal 41 2 6 2" xfId="17564"/>
    <cellStyle name="Normal 41 2 7" xfId="12784"/>
    <cellStyle name="Normal 41 2 8" xfId="12785"/>
    <cellStyle name="Normal 41 3" xfId="2999"/>
    <cellStyle name="Normal 41 3 2" xfId="3000"/>
    <cellStyle name="Normal 41 3 2 2" xfId="5730"/>
    <cellStyle name="Normal 41 3 2 2 2" xfId="17565"/>
    <cellStyle name="Normal 41 3 2 3" xfId="12786"/>
    <cellStyle name="Normal 41 3 2 4" xfId="12787"/>
    <cellStyle name="Normal 41 3 3" xfId="3001"/>
    <cellStyle name="Normal 41 3 3 2" xfId="5731"/>
    <cellStyle name="Normal 41 3 3 2 2" xfId="17566"/>
    <cellStyle name="Normal 41 3 3 3" xfId="12788"/>
    <cellStyle name="Normal 41 3 3 4" xfId="12789"/>
    <cellStyle name="Normal 41 3 4" xfId="3002"/>
    <cellStyle name="Normal 41 3 4 2" xfId="5732"/>
    <cellStyle name="Normal 41 3 4 2 2" xfId="17567"/>
    <cellStyle name="Normal 41 3 4 3" xfId="12790"/>
    <cellStyle name="Normal 41 3 4 4" xfId="12791"/>
    <cellStyle name="Normal 41 3 5" xfId="5729"/>
    <cellStyle name="Normal 41 3 5 2" xfId="17568"/>
    <cellStyle name="Normal 41 3 6" xfId="12792"/>
    <cellStyle name="Normal 41 3 7" xfId="12793"/>
    <cellStyle name="Normal 41 4" xfId="3003"/>
    <cellStyle name="Normal 41 4 2" xfId="5733"/>
    <cellStyle name="Normal 41 4 2 2" xfId="17569"/>
    <cellStyle name="Normal 41 4 3" xfId="12794"/>
    <cellStyle name="Normal 41 4 4" xfId="12795"/>
    <cellStyle name="Normal 41 5" xfId="3004"/>
    <cellStyle name="Normal 41 5 2" xfId="5734"/>
    <cellStyle name="Normal 41 5 2 2" xfId="17570"/>
    <cellStyle name="Normal 41 5 3" xfId="12796"/>
    <cellStyle name="Normal 41 5 4" xfId="12797"/>
    <cellStyle name="Normal 41 6" xfId="3005"/>
    <cellStyle name="Normal 41 6 2" xfId="5735"/>
    <cellStyle name="Normal 41 6 2 2" xfId="17571"/>
    <cellStyle name="Normal 41 6 3" xfId="12798"/>
    <cellStyle name="Normal 41 6 4" xfId="12799"/>
    <cellStyle name="Normal 41 7" xfId="5720"/>
    <cellStyle name="Normal 41 7 2" xfId="17572"/>
    <cellStyle name="Normal 41 8" xfId="12800"/>
    <cellStyle name="Normal 41 9" xfId="12801"/>
    <cellStyle name="Normal 42" xfId="571"/>
    <cellStyle name="Normal 42 10" xfId="17573"/>
    <cellStyle name="Normal 42 2" xfId="3006"/>
    <cellStyle name="Normal 42 2 2" xfId="3007"/>
    <cellStyle name="Normal 42 2 2 2" xfId="3008"/>
    <cellStyle name="Normal 42 2 2 2 2" xfId="5739"/>
    <cellStyle name="Normal 42 2 2 2 2 2" xfId="17574"/>
    <cellStyle name="Normal 42 2 2 2 3" xfId="12802"/>
    <cellStyle name="Normal 42 2 2 2 4" xfId="12803"/>
    <cellStyle name="Normal 42 2 2 3" xfId="3009"/>
    <cellStyle name="Normal 42 2 2 3 2" xfId="5740"/>
    <cellStyle name="Normal 42 2 2 3 2 2" xfId="17575"/>
    <cellStyle name="Normal 42 2 2 3 3" xfId="12804"/>
    <cellStyle name="Normal 42 2 2 3 4" xfId="12805"/>
    <cellStyle name="Normal 42 2 2 4" xfId="3010"/>
    <cellStyle name="Normal 42 2 2 4 2" xfId="5741"/>
    <cellStyle name="Normal 42 2 2 4 2 2" xfId="17576"/>
    <cellStyle name="Normal 42 2 2 4 3" xfId="12806"/>
    <cellStyle name="Normal 42 2 2 4 4" xfId="12807"/>
    <cellStyle name="Normal 42 2 2 5" xfId="5738"/>
    <cellStyle name="Normal 42 2 2 5 2" xfId="17577"/>
    <cellStyle name="Normal 42 2 2 6" xfId="12808"/>
    <cellStyle name="Normal 42 2 2 7" xfId="12809"/>
    <cellStyle name="Normal 42 2 3" xfId="3011"/>
    <cellStyle name="Normal 42 2 3 2" xfId="5742"/>
    <cellStyle name="Normal 42 2 3 2 2" xfId="17578"/>
    <cellStyle name="Normal 42 2 3 3" xfId="12810"/>
    <cellStyle name="Normal 42 2 3 4" xfId="12811"/>
    <cellStyle name="Normal 42 2 4" xfId="3012"/>
    <cellStyle name="Normal 42 2 4 2" xfId="5743"/>
    <cellStyle name="Normal 42 2 4 2 2" xfId="17579"/>
    <cellStyle name="Normal 42 2 4 3" xfId="12812"/>
    <cellStyle name="Normal 42 2 4 4" xfId="12813"/>
    <cellStyle name="Normal 42 2 5" xfId="3013"/>
    <cellStyle name="Normal 42 2 5 2" xfId="5744"/>
    <cellStyle name="Normal 42 2 5 2 2" xfId="17580"/>
    <cellStyle name="Normal 42 2 5 3" xfId="12814"/>
    <cellStyle name="Normal 42 2 5 4" xfId="12815"/>
    <cellStyle name="Normal 42 2 6" xfId="5737"/>
    <cellStyle name="Normal 42 2 6 2" xfId="17581"/>
    <cellStyle name="Normal 42 2 7" xfId="12816"/>
    <cellStyle name="Normal 42 2 8" xfId="12817"/>
    <cellStyle name="Normal 42 3" xfId="3014"/>
    <cellStyle name="Normal 42 3 2" xfId="3015"/>
    <cellStyle name="Normal 42 3 2 2" xfId="5746"/>
    <cellStyle name="Normal 42 3 2 2 2" xfId="17582"/>
    <cellStyle name="Normal 42 3 2 3" xfId="12818"/>
    <cellStyle name="Normal 42 3 2 4" xfId="12819"/>
    <cellStyle name="Normal 42 3 3" xfId="3016"/>
    <cellStyle name="Normal 42 3 3 2" xfId="5747"/>
    <cellStyle name="Normal 42 3 3 2 2" xfId="17583"/>
    <cellStyle name="Normal 42 3 3 3" xfId="12820"/>
    <cellStyle name="Normal 42 3 3 4" xfId="12821"/>
    <cellStyle name="Normal 42 3 4" xfId="3017"/>
    <cellStyle name="Normal 42 3 4 2" xfId="5748"/>
    <cellStyle name="Normal 42 3 4 2 2" xfId="17584"/>
    <cellStyle name="Normal 42 3 4 3" xfId="12822"/>
    <cellStyle name="Normal 42 3 4 4" xfId="12823"/>
    <cellStyle name="Normal 42 3 5" xfId="5745"/>
    <cellStyle name="Normal 42 3 5 2" xfId="17585"/>
    <cellStyle name="Normal 42 3 6" xfId="12824"/>
    <cellStyle name="Normal 42 3 7" xfId="12825"/>
    <cellStyle name="Normal 42 4" xfId="3018"/>
    <cellStyle name="Normal 42 4 2" xfId="5749"/>
    <cellStyle name="Normal 42 4 2 2" xfId="17586"/>
    <cellStyle name="Normal 42 4 3" xfId="12826"/>
    <cellStyle name="Normal 42 4 4" xfId="12827"/>
    <cellStyle name="Normal 42 5" xfId="3019"/>
    <cellStyle name="Normal 42 5 2" xfId="5750"/>
    <cellStyle name="Normal 42 5 2 2" xfId="17587"/>
    <cellStyle name="Normal 42 5 3" xfId="12828"/>
    <cellStyle name="Normal 42 5 4" xfId="12829"/>
    <cellStyle name="Normal 42 6" xfId="3020"/>
    <cellStyle name="Normal 42 6 2" xfId="5751"/>
    <cellStyle name="Normal 42 6 2 2" xfId="17588"/>
    <cellStyle name="Normal 42 6 3" xfId="12830"/>
    <cellStyle name="Normal 42 6 4" xfId="12831"/>
    <cellStyle name="Normal 42 7" xfId="5736"/>
    <cellStyle name="Normal 42 7 2" xfId="17589"/>
    <cellStyle name="Normal 42 8" xfId="12832"/>
    <cellStyle name="Normal 42 9" xfId="12833"/>
    <cellStyle name="Normal 43" xfId="572"/>
    <cellStyle name="Normal 43 10" xfId="17590"/>
    <cellStyle name="Normal 43 2" xfId="3021"/>
    <cellStyle name="Normal 43 2 2" xfId="3022"/>
    <cellStyle name="Normal 43 2 2 2" xfId="3023"/>
    <cellStyle name="Normal 43 2 2 2 2" xfId="5755"/>
    <cellStyle name="Normal 43 2 2 2 2 2" xfId="17591"/>
    <cellStyle name="Normal 43 2 2 2 3" xfId="12834"/>
    <cellStyle name="Normal 43 2 2 2 4" xfId="12835"/>
    <cellStyle name="Normal 43 2 2 3" xfId="3024"/>
    <cellStyle name="Normal 43 2 2 3 2" xfId="5756"/>
    <cellStyle name="Normal 43 2 2 3 2 2" xfId="17592"/>
    <cellStyle name="Normal 43 2 2 3 3" xfId="12836"/>
    <cellStyle name="Normal 43 2 2 3 4" xfId="12837"/>
    <cellStyle name="Normal 43 2 2 4" xfId="3025"/>
    <cellStyle name="Normal 43 2 2 4 2" xfId="5757"/>
    <cellStyle name="Normal 43 2 2 4 2 2" xfId="17593"/>
    <cellStyle name="Normal 43 2 2 4 3" xfId="12838"/>
    <cellStyle name="Normal 43 2 2 4 4" xfId="12839"/>
    <cellStyle name="Normal 43 2 2 5" xfId="5754"/>
    <cellStyle name="Normal 43 2 2 5 2" xfId="17594"/>
    <cellStyle name="Normal 43 2 2 6" xfId="12840"/>
    <cellStyle name="Normal 43 2 2 7" xfId="12841"/>
    <cellStyle name="Normal 43 2 3" xfId="3026"/>
    <cellStyle name="Normal 43 2 3 2" xfId="5758"/>
    <cellStyle name="Normal 43 2 3 2 2" xfId="17595"/>
    <cellStyle name="Normal 43 2 3 3" xfId="12842"/>
    <cellStyle name="Normal 43 2 3 4" xfId="12843"/>
    <cellStyle name="Normal 43 2 4" xfId="3027"/>
    <cellStyle name="Normal 43 2 4 2" xfId="5759"/>
    <cellStyle name="Normal 43 2 4 2 2" xfId="17596"/>
    <cellStyle name="Normal 43 2 4 3" xfId="12844"/>
    <cellStyle name="Normal 43 2 4 4" xfId="12845"/>
    <cellStyle name="Normal 43 2 5" xfId="3028"/>
    <cellStyle name="Normal 43 2 5 2" xfId="5760"/>
    <cellStyle name="Normal 43 2 5 2 2" xfId="17597"/>
    <cellStyle name="Normal 43 2 5 3" xfId="12846"/>
    <cellStyle name="Normal 43 2 5 4" xfId="12847"/>
    <cellStyle name="Normal 43 2 6" xfId="5753"/>
    <cellStyle name="Normal 43 2 6 2" xfId="17598"/>
    <cellStyle name="Normal 43 2 7" xfId="12848"/>
    <cellStyle name="Normal 43 2 8" xfId="12849"/>
    <cellStyle name="Normal 43 3" xfId="3029"/>
    <cellStyle name="Normal 43 3 2" xfId="3030"/>
    <cellStyle name="Normal 43 3 2 2" xfId="5762"/>
    <cellStyle name="Normal 43 3 2 2 2" xfId="17599"/>
    <cellStyle name="Normal 43 3 2 3" xfId="12850"/>
    <cellStyle name="Normal 43 3 2 4" xfId="12851"/>
    <cellStyle name="Normal 43 3 3" xfId="3031"/>
    <cellStyle name="Normal 43 3 3 2" xfId="5763"/>
    <cellStyle name="Normal 43 3 3 2 2" xfId="17600"/>
    <cellStyle name="Normal 43 3 3 3" xfId="12852"/>
    <cellStyle name="Normal 43 3 3 4" xfId="12853"/>
    <cellStyle name="Normal 43 3 4" xfId="3032"/>
    <cellStyle name="Normal 43 3 4 2" xfId="5764"/>
    <cellStyle name="Normal 43 3 4 2 2" xfId="17601"/>
    <cellStyle name="Normal 43 3 4 3" xfId="12854"/>
    <cellStyle name="Normal 43 3 4 4" xfId="12855"/>
    <cellStyle name="Normal 43 3 5" xfId="5761"/>
    <cellStyle name="Normal 43 3 5 2" xfId="17602"/>
    <cellStyle name="Normal 43 3 6" xfId="12856"/>
    <cellStyle name="Normal 43 3 7" xfId="12857"/>
    <cellStyle name="Normal 43 4" xfId="3033"/>
    <cellStyle name="Normal 43 4 2" xfId="5765"/>
    <cellStyle name="Normal 43 4 2 2" xfId="17603"/>
    <cellStyle name="Normal 43 4 3" xfId="12858"/>
    <cellStyle name="Normal 43 4 4" xfId="12859"/>
    <cellStyle name="Normal 43 5" xfId="3034"/>
    <cellStyle name="Normal 43 5 2" xfId="5766"/>
    <cellStyle name="Normal 43 5 2 2" xfId="17604"/>
    <cellStyle name="Normal 43 5 3" xfId="12860"/>
    <cellStyle name="Normal 43 5 4" xfId="12861"/>
    <cellStyle name="Normal 43 6" xfId="3035"/>
    <cellStyle name="Normal 43 6 2" xfId="5767"/>
    <cellStyle name="Normal 43 6 2 2" xfId="17605"/>
    <cellStyle name="Normal 43 6 3" xfId="12862"/>
    <cellStyle name="Normal 43 6 4" xfId="12863"/>
    <cellStyle name="Normal 43 7" xfId="5752"/>
    <cellStyle name="Normal 43 7 2" xfId="17606"/>
    <cellStyle name="Normal 43 8" xfId="12864"/>
    <cellStyle name="Normal 43 9" xfId="12865"/>
    <cellStyle name="Normal 44" xfId="573"/>
    <cellStyle name="Normal 44 10" xfId="17607"/>
    <cellStyle name="Normal 44 2" xfId="3036"/>
    <cellStyle name="Normal 44 2 2" xfId="3037"/>
    <cellStyle name="Normal 44 2 2 2" xfId="3038"/>
    <cellStyle name="Normal 44 2 2 2 2" xfId="5771"/>
    <cellStyle name="Normal 44 2 2 2 2 2" xfId="17608"/>
    <cellStyle name="Normal 44 2 2 2 3" xfId="12866"/>
    <cellStyle name="Normal 44 2 2 2 4" xfId="12867"/>
    <cellStyle name="Normal 44 2 2 3" xfId="3039"/>
    <cellStyle name="Normal 44 2 2 3 2" xfId="5772"/>
    <cellStyle name="Normal 44 2 2 3 2 2" xfId="17609"/>
    <cellStyle name="Normal 44 2 2 3 3" xfId="12868"/>
    <cellStyle name="Normal 44 2 2 3 4" xfId="12869"/>
    <cellStyle name="Normal 44 2 2 4" xfId="3040"/>
    <cellStyle name="Normal 44 2 2 4 2" xfId="5773"/>
    <cellStyle name="Normal 44 2 2 4 2 2" xfId="17610"/>
    <cellStyle name="Normal 44 2 2 4 3" xfId="12870"/>
    <cellStyle name="Normal 44 2 2 4 4" xfId="12871"/>
    <cellStyle name="Normal 44 2 2 5" xfId="5770"/>
    <cellStyle name="Normal 44 2 2 5 2" xfId="17611"/>
    <cellStyle name="Normal 44 2 2 6" xfId="12872"/>
    <cellStyle name="Normal 44 2 2 7" xfId="12873"/>
    <cellStyle name="Normal 44 2 3" xfId="3041"/>
    <cellStyle name="Normal 44 2 3 2" xfId="5774"/>
    <cellStyle name="Normal 44 2 3 2 2" xfId="17612"/>
    <cellStyle name="Normal 44 2 3 3" xfId="12874"/>
    <cellStyle name="Normal 44 2 3 4" xfId="12875"/>
    <cellStyle name="Normal 44 2 4" xfId="3042"/>
    <cellStyle name="Normal 44 2 4 2" xfId="5775"/>
    <cellStyle name="Normal 44 2 4 2 2" xfId="17613"/>
    <cellStyle name="Normal 44 2 4 3" xfId="12876"/>
    <cellStyle name="Normal 44 2 4 4" xfId="12877"/>
    <cellStyle name="Normal 44 2 5" xfId="3043"/>
    <cellStyle name="Normal 44 2 5 2" xfId="5776"/>
    <cellStyle name="Normal 44 2 5 2 2" xfId="17614"/>
    <cellStyle name="Normal 44 2 5 3" xfId="12878"/>
    <cellStyle name="Normal 44 2 5 4" xfId="12879"/>
    <cellStyle name="Normal 44 2 6" xfId="5769"/>
    <cellStyle name="Normal 44 2 6 2" xfId="17615"/>
    <cellStyle name="Normal 44 2 7" xfId="12880"/>
    <cellStyle name="Normal 44 2 8" xfId="12881"/>
    <cellStyle name="Normal 44 3" xfId="3044"/>
    <cellStyle name="Normal 44 3 2" xfId="3045"/>
    <cellStyle name="Normal 44 3 2 2" xfId="5778"/>
    <cellStyle name="Normal 44 3 2 2 2" xfId="17616"/>
    <cellStyle name="Normal 44 3 2 3" xfId="12882"/>
    <cellStyle name="Normal 44 3 2 4" xfId="12883"/>
    <cellStyle name="Normal 44 3 3" xfId="3046"/>
    <cellStyle name="Normal 44 3 3 2" xfId="5779"/>
    <cellStyle name="Normal 44 3 3 2 2" xfId="17617"/>
    <cellStyle name="Normal 44 3 3 3" xfId="12884"/>
    <cellStyle name="Normal 44 3 3 4" xfId="12885"/>
    <cellStyle name="Normal 44 3 4" xfId="3047"/>
    <cellStyle name="Normal 44 3 4 2" xfId="5780"/>
    <cellStyle name="Normal 44 3 4 2 2" xfId="17618"/>
    <cellStyle name="Normal 44 3 4 3" xfId="12886"/>
    <cellStyle name="Normal 44 3 4 4" xfId="12887"/>
    <cellStyle name="Normal 44 3 5" xfId="5777"/>
    <cellStyle name="Normal 44 3 5 2" xfId="17619"/>
    <cellStyle name="Normal 44 3 6" xfId="12888"/>
    <cellStyle name="Normal 44 3 7" xfId="12889"/>
    <cellStyle name="Normal 44 4" xfId="3048"/>
    <cellStyle name="Normal 44 4 2" xfId="5781"/>
    <cellStyle name="Normal 44 4 2 2" xfId="17620"/>
    <cellStyle name="Normal 44 4 3" xfId="12890"/>
    <cellStyle name="Normal 44 4 4" xfId="12891"/>
    <cellStyle name="Normal 44 5" xfId="3049"/>
    <cellStyle name="Normal 44 5 2" xfId="5782"/>
    <cellStyle name="Normal 44 5 2 2" xfId="17621"/>
    <cellStyle name="Normal 44 5 3" xfId="12892"/>
    <cellStyle name="Normal 44 5 4" xfId="12893"/>
    <cellStyle name="Normal 44 6" xfId="3050"/>
    <cellStyle name="Normal 44 6 2" xfId="5783"/>
    <cellStyle name="Normal 44 6 2 2" xfId="17622"/>
    <cellStyle name="Normal 44 6 3" xfId="12894"/>
    <cellStyle name="Normal 44 6 4" xfId="12895"/>
    <cellStyle name="Normal 44 7" xfId="5768"/>
    <cellStyle name="Normal 44 7 2" xfId="17623"/>
    <cellStyle name="Normal 44 8" xfId="12896"/>
    <cellStyle name="Normal 44 9" xfId="12897"/>
    <cellStyle name="Normal 45" xfId="574"/>
    <cellStyle name="Normal 45 10" xfId="17624"/>
    <cellStyle name="Normal 45 2" xfId="3051"/>
    <cellStyle name="Normal 45 2 2" xfId="3052"/>
    <cellStyle name="Normal 45 2 2 2" xfId="3053"/>
    <cellStyle name="Normal 45 2 2 2 2" xfId="5787"/>
    <cellStyle name="Normal 45 2 2 2 2 2" xfId="17625"/>
    <cellStyle name="Normal 45 2 2 2 3" xfId="12898"/>
    <cellStyle name="Normal 45 2 2 2 4" xfId="12899"/>
    <cellStyle name="Normal 45 2 2 3" xfId="3054"/>
    <cellStyle name="Normal 45 2 2 3 2" xfId="5788"/>
    <cellStyle name="Normal 45 2 2 3 2 2" xfId="17626"/>
    <cellStyle name="Normal 45 2 2 3 3" xfId="12900"/>
    <cellStyle name="Normal 45 2 2 3 4" xfId="12901"/>
    <cellStyle name="Normal 45 2 2 4" xfId="3055"/>
    <cellStyle name="Normal 45 2 2 4 2" xfId="5789"/>
    <cellStyle name="Normal 45 2 2 4 2 2" xfId="17627"/>
    <cellStyle name="Normal 45 2 2 4 3" xfId="12902"/>
    <cellStyle name="Normal 45 2 2 4 4" xfId="12903"/>
    <cellStyle name="Normal 45 2 2 5" xfId="5786"/>
    <cellStyle name="Normal 45 2 2 5 2" xfId="17628"/>
    <cellStyle name="Normal 45 2 2 6" xfId="12904"/>
    <cellStyle name="Normal 45 2 2 7" xfId="12905"/>
    <cellStyle name="Normal 45 2 3" xfId="3056"/>
    <cellStyle name="Normal 45 2 3 2" xfId="5790"/>
    <cellStyle name="Normal 45 2 3 2 2" xfId="17629"/>
    <cellStyle name="Normal 45 2 3 3" xfId="12906"/>
    <cellStyle name="Normal 45 2 3 4" xfId="12907"/>
    <cellStyle name="Normal 45 2 4" xfId="3057"/>
    <cellStyle name="Normal 45 2 4 2" xfId="5791"/>
    <cellStyle name="Normal 45 2 4 2 2" xfId="17630"/>
    <cellStyle name="Normal 45 2 4 3" xfId="12908"/>
    <cellStyle name="Normal 45 2 4 4" xfId="12909"/>
    <cellStyle name="Normal 45 2 5" xfId="3058"/>
    <cellStyle name="Normal 45 2 5 2" xfId="5792"/>
    <cellStyle name="Normal 45 2 5 2 2" xfId="17631"/>
    <cellStyle name="Normal 45 2 5 3" xfId="12910"/>
    <cellStyle name="Normal 45 2 5 4" xfId="12911"/>
    <cellStyle name="Normal 45 2 6" xfId="5785"/>
    <cellStyle name="Normal 45 2 6 2" xfId="17632"/>
    <cellStyle name="Normal 45 2 7" xfId="12912"/>
    <cellStyle name="Normal 45 2 8" xfId="12913"/>
    <cellStyle name="Normal 45 3" xfId="3059"/>
    <cellStyle name="Normal 45 3 2" xfId="3060"/>
    <cellStyle name="Normal 45 3 2 2" xfId="5794"/>
    <cellStyle name="Normal 45 3 2 2 2" xfId="17633"/>
    <cellStyle name="Normal 45 3 2 3" xfId="12914"/>
    <cellStyle name="Normal 45 3 2 4" xfId="12915"/>
    <cellStyle name="Normal 45 3 3" xfId="3061"/>
    <cellStyle name="Normal 45 3 3 2" xfId="5795"/>
    <cellStyle name="Normal 45 3 3 2 2" xfId="17634"/>
    <cellStyle name="Normal 45 3 3 3" xfId="12916"/>
    <cellStyle name="Normal 45 3 3 4" xfId="12917"/>
    <cellStyle name="Normal 45 3 4" xfId="3062"/>
    <cellStyle name="Normal 45 3 4 2" xfId="5796"/>
    <cellStyle name="Normal 45 3 4 2 2" xfId="17635"/>
    <cellStyle name="Normal 45 3 4 3" xfId="12918"/>
    <cellStyle name="Normal 45 3 4 4" xfId="12919"/>
    <cellStyle name="Normal 45 3 5" xfId="5793"/>
    <cellStyle name="Normal 45 3 5 2" xfId="17636"/>
    <cellStyle name="Normal 45 3 6" xfId="12920"/>
    <cellStyle name="Normal 45 3 7" xfId="12921"/>
    <cellStyle name="Normal 45 4" xfId="3063"/>
    <cellStyle name="Normal 45 4 2" xfId="5797"/>
    <cellStyle name="Normal 45 4 2 2" xfId="17637"/>
    <cellStyle name="Normal 45 4 3" xfId="12922"/>
    <cellStyle name="Normal 45 4 4" xfId="12923"/>
    <cellStyle name="Normal 45 5" xfId="3064"/>
    <cellStyle name="Normal 45 5 2" xfId="5798"/>
    <cellStyle name="Normal 45 5 2 2" xfId="17638"/>
    <cellStyle name="Normal 45 5 3" xfId="12924"/>
    <cellStyle name="Normal 45 5 4" xfId="12925"/>
    <cellStyle name="Normal 45 6" xfId="3065"/>
    <cellStyle name="Normal 45 6 2" xfId="5799"/>
    <cellStyle name="Normal 45 6 2 2" xfId="17639"/>
    <cellStyle name="Normal 45 6 3" xfId="12926"/>
    <cellStyle name="Normal 45 6 4" xfId="12927"/>
    <cellStyle name="Normal 45 7" xfId="5784"/>
    <cellStyle name="Normal 45 7 2" xfId="17640"/>
    <cellStyle name="Normal 45 8" xfId="12928"/>
    <cellStyle name="Normal 45 9" xfId="12929"/>
    <cellStyle name="Normal 46" xfId="3066"/>
    <cellStyle name="Normal 46 2" xfId="3067"/>
    <cellStyle name="Normal 46 2 2" xfId="3068"/>
    <cellStyle name="Normal 46 2 2 2" xfId="3069"/>
    <cellStyle name="Normal 46 2 2 2 2" xfId="5803"/>
    <cellStyle name="Normal 46 2 2 2 2 2" xfId="17641"/>
    <cellStyle name="Normal 46 2 2 2 3" xfId="12930"/>
    <cellStyle name="Normal 46 2 2 2 4" xfId="12931"/>
    <cellStyle name="Normal 46 2 2 3" xfId="3070"/>
    <cellStyle name="Normal 46 2 2 3 2" xfId="5804"/>
    <cellStyle name="Normal 46 2 2 3 2 2" xfId="17642"/>
    <cellStyle name="Normal 46 2 2 3 3" xfId="12932"/>
    <cellStyle name="Normal 46 2 2 3 4" xfId="12933"/>
    <cellStyle name="Normal 46 2 2 4" xfId="3071"/>
    <cellStyle name="Normal 46 2 2 4 2" xfId="5805"/>
    <cellStyle name="Normal 46 2 2 4 2 2" xfId="17643"/>
    <cellStyle name="Normal 46 2 2 4 3" xfId="12934"/>
    <cellStyle name="Normal 46 2 2 4 4" xfId="12935"/>
    <cellStyle name="Normal 46 2 2 5" xfId="5802"/>
    <cellStyle name="Normal 46 2 2 5 2" xfId="17644"/>
    <cellStyle name="Normal 46 2 2 6" xfId="12936"/>
    <cellStyle name="Normal 46 2 2 7" xfId="12937"/>
    <cellStyle name="Normal 46 2 3" xfId="3072"/>
    <cellStyle name="Normal 46 2 3 2" xfId="5806"/>
    <cellStyle name="Normal 46 2 3 2 2" xfId="17645"/>
    <cellStyle name="Normal 46 2 3 3" xfId="12938"/>
    <cellStyle name="Normal 46 2 3 4" xfId="12939"/>
    <cellStyle name="Normal 46 2 4" xfId="3073"/>
    <cellStyle name="Normal 46 2 4 2" xfId="5807"/>
    <cellStyle name="Normal 46 2 4 2 2" xfId="17646"/>
    <cellStyle name="Normal 46 2 4 3" xfId="12940"/>
    <cellStyle name="Normal 46 2 4 4" xfId="12941"/>
    <cellStyle name="Normal 46 2 5" xfId="3074"/>
    <cellStyle name="Normal 46 2 5 2" xfId="5808"/>
    <cellStyle name="Normal 46 2 5 2 2" xfId="17647"/>
    <cellStyle name="Normal 46 2 5 3" xfId="12942"/>
    <cellStyle name="Normal 46 2 5 4" xfId="12943"/>
    <cellStyle name="Normal 46 2 6" xfId="5801"/>
    <cellStyle name="Normal 46 2 6 2" xfId="17648"/>
    <cellStyle name="Normal 46 2 7" xfId="12944"/>
    <cellStyle name="Normal 46 2 8" xfId="12945"/>
    <cellStyle name="Normal 46 3" xfId="3075"/>
    <cellStyle name="Normal 46 3 2" xfId="3076"/>
    <cellStyle name="Normal 46 3 2 2" xfId="5810"/>
    <cellStyle name="Normal 46 3 2 2 2" xfId="17649"/>
    <cellStyle name="Normal 46 3 2 3" xfId="12946"/>
    <cellStyle name="Normal 46 3 2 4" xfId="12947"/>
    <cellStyle name="Normal 46 3 3" xfId="3077"/>
    <cellStyle name="Normal 46 3 3 2" xfId="5811"/>
    <cellStyle name="Normal 46 3 3 2 2" xfId="17650"/>
    <cellStyle name="Normal 46 3 3 3" xfId="12948"/>
    <cellStyle name="Normal 46 3 3 4" xfId="12949"/>
    <cellStyle name="Normal 46 3 4" xfId="3078"/>
    <cellStyle name="Normal 46 3 4 2" xfId="5812"/>
    <cellStyle name="Normal 46 3 4 2 2" xfId="17651"/>
    <cellStyle name="Normal 46 3 4 3" xfId="12950"/>
    <cellStyle name="Normal 46 3 4 4" xfId="12951"/>
    <cellStyle name="Normal 46 3 5" xfId="5809"/>
    <cellStyle name="Normal 46 3 5 2" xfId="17652"/>
    <cellStyle name="Normal 46 3 6" xfId="12952"/>
    <cellStyle name="Normal 46 3 7" xfId="12953"/>
    <cellStyle name="Normal 46 4" xfId="3079"/>
    <cellStyle name="Normal 46 4 2" xfId="5813"/>
    <cellStyle name="Normal 46 4 2 2" xfId="17653"/>
    <cellStyle name="Normal 46 4 3" xfId="12954"/>
    <cellStyle name="Normal 46 4 4" xfId="12955"/>
    <cellStyle name="Normal 46 5" xfId="3080"/>
    <cellStyle name="Normal 46 5 2" xfId="5814"/>
    <cellStyle name="Normal 46 5 2 2" xfId="17654"/>
    <cellStyle name="Normal 46 5 3" xfId="12956"/>
    <cellStyle name="Normal 46 5 4" xfId="12957"/>
    <cellStyle name="Normal 46 6" xfId="3081"/>
    <cellStyle name="Normal 46 6 2" xfId="5815"/>
    <cellStyle name="Normal 46 6 2 2" xfId="17655"/>
    <cellStyle name="Normal 46 6 3" xfId="12958"/>
    <cellStyle name="Normal 46 6 4" xfId="12959"/>
    <cellStyle name="Normal 46 7" xfId="5800"/>
    <cellStyle name="Normal 46 7 2" xfId="17656"/>
    <cellStyle name="Normal 46 8" xfId="12960"/>
    <cellStyle name="Normal 46 9" xfId="12961"/>
    <cellStyle name="Normal 47" xfId="3082"/>
    <cellStyle name="Normal 47 2" xfId="3083"/>
    <cellStyle name="Normal 47 2 2" xfId="3084"/>
    <cellStyle name="Normal 47 2 2 2" xfId="3085"/>
    <cellStyle name="Normal 47 2 2 2 2" xfId="5819"/>
    <cellStyle name="Normal 47 2 2 2 2 2" xfId="17657"/>
    <cellStyle name="Normal 47 2 2 2 3" xfId="12962"/>
    <cellStyle name="Normal 47 2 2 2 4" xfId="12963"/>
    <cellStyle name="Normal 47 2 2 3" xfId="3086"/>
    <cellStyle name="Normal 47 2 2 3 2" xfId="5820"/>
    <cellStyle name="Normal 47 2 2 3 2 2" xfId="17658"/>
    <cellStyle name="Normal 47 2 2 3 3" xfId="12964"/>
    <cellStyle name="Normal 47 2 2 3 4" xfId="12965"/>
    <cellStyle name="Normal 47 2 2 4" xfId="3087"/>
    <cellStyle name="Normal 47 2 2 4 2" xfId="5821"/>
    <cellStyle name="Normal 47 2 2 4 2 2" xfId="17659"/>
    <cellStyle name="Normal 47 2 2 4 3" xfId="12966"/>
    <cellStyle name="Normal 47 2 2 4 4" xfId="12967"/>
    <cellStyle name="Normal 47 2 2 5" xfId="5818"/>
    <cellStyle name="Normal 47 2 2 5 2" xfId="17660"/>
    <cellStyle name="Normal 47 2 2 6" xfId="12968"/>
    <cellStyle name="Normal 47 2 2 7" xfId="12969"/>
    <cellStyle name="Normal 47 2 3" xfId="3088"/>
    <cellStyle name="Normal 47 2 3 2" xfId="5822"/>
    <cellStyle name="Normal 47 2 3 2 2" xfId="17661"/>
    <cellStyle name="Normal 47 2 3 3" xfId="12970"/>
    <cellStyle name="Normal 47 2 3 4" xfId="12971"/>
    <cellStyle name="Normal 47 2 4" xfId="3089"/>
    <cellStyle name="Normal 47 2 4 2" xfId="5823"/>
    <cellStyle name="Normal 47 2 4 2 2" xfId="17662"/>
    <cellStyle name="Normal 47 2 4 3" xfId="12972"/>
    <cellStyle name="Normal 47 2 4 4" xfId="12973"/>
    <cellStyle name="Normal 47 2 5" xfId="3090"/>
    <cellStyle name="Normal 47 2 5 2" xfId="5824"/>
    <cellStyle name="Normal 47 2 5 2 2" xfId="17663"/>
    <cellStyle name="Normal 47 2 5 3" xfId="12974"/>
    <cellStyle name="Normal 47 2 5 4" xfId="12975"/>
    <cellStyle name="Normal 47 2 6" xfId="5817"/>
    <cellStyle name="Normal 47 2 6 2" xfId="17664"/>
    <cellStyle name="Normal 47 2 7" xfId="12976"/>
    <cellStyle name="Normal 47 2 8" xfId="12977"/>
    <cellStyle name="Normal 47 3" xfId="3091"/>
    <cellStyle name="Normal 47 3 2" xfId="3092"/>
    <cellStyle name="Normal 47 3 2 2" xfId="5826"/>
    <cellStyle name="Normal 47 3 2 2 2" xfId="17665"/>
    <cellStyle name="Normal 47 3 2 3" xfId="12978"/>
    <cellStyle name="Normal 47 3 2 4" xfId="12979"/>
    <cellStyle name="Normal 47 3 3" xfId="3093"/>
    <cellStyle name="Normal 47 3 3 2" xfId="5827"/>
    <cellStyle name="Normal 47 3 3 2 2" xfId="17666"/>
    <cellStyle name="Normal 47 3 3 3" xfId="12980"/>
    <cellStyle name="Normal 47 3 3 4" xfId="12981"/>
    <cellStyle name="Normal 47 3 4" xfId="3094"/>
    <cellStyle name="Normal 47 3 4 2" xfId="5828"/>
    <cellStyle name="Normal 47 3 4 2 2" xfId="17667"/>
    <cellStyle name="Normal 47 3 4 3" xfId="12982"/>
    <cellStyle name="Normal 47 3 4 4" xfId="12983"/>
    <cellStyle name="Normal 47 3 5" xfId="5825"/>
    <cellStyle name="Normal 47 3 5 2" xfId="17668"/>
    <cellStyle name="Normal 47 3 6" xfId="12984"/>
    <cellStyle name="Normal 47 3 7" xfId="12985"/>
    <cellStyle name="Normal 47 4" xfId="3095"/>
    <cellStyle name="Normal 47 4 2" xfId="5829"/>
    <cellStyle name="Normal 47 4 2 2" xfId="17669"/>
    <cellStyle name="Normal 47 4 3" xfId="12986"/>
    <cellStyle name="Normal 47 4 4" xfId="12987"/>
    <cellStyle name="Normal 47 5" xfId="3096"/>
    <cellStyle name="Normal 47 5 2" xfId="5830"/>
    <cellStyle name="Normal 47 5 2 2" xfId="17670"/>
    <cellStyle name="Normal 47 5 3" xfId="12988"/>
    <cellStyle name="Normal 47 5 4" xfId="12989"/>
    <cellStyle name="Normal 47 6" xfId="3097"/>
    <cellStyle name="Normal 47 6 2" xfId="5831"/>
    <cellStyle name="Normal 47 6 2 2" xfId="17671"/>
    <cellStyle name="Normal 47 6 3" xfId="12990"/>
    <cellStyle name="Normal 47 6 4" xfId="12991"/>
    <cellStyle name="Normal 47 7" xfId="5816"/>
    <cellStyle name="Normal 47 7 2" xfId="17672"/>
    <cellStyle name="Normal 47 8" xfId="12992"/>
    <cellStyle name="Normal 47 9" xfId="12993"/>
    <cellStyle name="Normal 48" xfId="3098"/>
    <cellStyle name="Normal 48 2" xfId="3099"/>
    <cellStyle name="Normal 48 2 2" xfId="3100"/>
    <cellStyle name="Normal 48 2 2 2" xfId="3101"/>
    <cellStyle name="Normal 48 2 2 2 2" xfId="5835"/>
    <cellStyle name="Normal 48 2 2 2 2 2" xfId="17673"/>
    <cellStyle name="Normal 48 2 2 2 3" xfId="12994"/>
    <cellStyle name="Normal 48 2 2 2 4" xfId="12995"/>
    <cellStyle name="Normal 48 2 2 3" xfId="3102"/>
    <cellStyle name="Normal 48 2 2 3 2" xfId="5836"/>
    <cellStyle name="Normal 48 2 2 3 2 2" xfId="17674"/>
    <cellStyle name="Normal 48 2 2 3 3" xfId="12996"/>
    <cellStyle name="Normal 48 2 2 3 4" xfId="12997"/>
    <cellStyle name="Normal 48 2 2 4" xfId="3103"/>
    <cellStyle name="Normal 48 2 2 4 2" xfId="5837"/>
    <cellStyle name="Normal 48 2 2 4 2 2" xfId="17675"/>
    <cellStyle name="Normal 48 2 2 4 3" xfId="12998"/>
    <cellStyle name="Normal 48 2 2 4 4" xfId="12999"/>
    <cellStyle name="Normal 48 2 2 5" xfId="5834"/>
    <cellStyle name="Normal 48 2 2 5 2" xfId="17676"/>
    <cellStyle name="Normal 48 2 2 6" xfId="13000"/>
    <cellStyle name="Normal 48 2 2 7" xfId="13001"/>
    <cellStyle name="Normal 48 2 3" xfId="3104"/>
    <cellStyle name="Normal 48 2 3 2" xfId="5838"/>
    <cellStyle name="Normal 48 2 3 2 2" xfId="17677"/>
    <cellStyle name="Normal 48 2 3 3" xfId="13002"/>
    <cellStyle name="Normal 48 2 3 4" xfId="13003"/>
    <cellStyle name="Normal 48 2 4" xfId="3105"/>
    <cellStyle name="Normal 48 2 4 2" xfId="5839"/>
    <cellStyle name="Normal 48 2 4 2 2" xfId="17678"/>
    <cellStyle name="Normal 48 2 4 3" xfId="13004"/>
    <cellStyle name="Normal 48 2 4 4" xfId="13005"/>
    <cellStyle name="Normal 48 2 5" xfId="3106"/>
    <cellStyle name="Normal 48 2 5 2" xfId="5840"/>
    <cellStyle name="Normal 48 2 5 2 2" xfId="17679"/>
    <cellStyle name="Normal 48 2 5 3" xfId="13006"/>
    <cellStyle name="Normal 48 2 5 4" xfId="13007"/>
    <cellStyle name="Normal 48 2 6" xfId="5833"/>
    <cellStyle name="Normal 48 2 6 2" xfId="17680"/>
    <cellStyle name="Normal 48 2 7" xfId="13008"/>
    <cellStyle name="Normal 48 2 8" xfId="13009"/>
    <cellStyle name="Normal 48 3" xfId="3107"/>
    <cellStyle name="Normal 48 3 2" xfId="3108"/>
    <cellStyle name="Normal 48 3 2 2" xfId="5842"/>
    <cellStyle name="Normal 48 3 2 2 2" xfId="17681"/>
    <cellStyle name="Normal 48 3 2 3" xfId="13010"/>
    <cellStyle name="Normal 48 3 2 4" xfId="13011"/>
    <cellStyle name="Normal 48 3 3" xfId="3109"/>
    <cellStyle name="Normal 48 3 3 2" xfId="5843"/>
    <cellStyle name="Normal 48 3 3 2 2" xfId="17682"/>
    <cellStyle name="Normal 48 3 3 3" xfId="13012"/>
    <cellStyle name="Normal 48 3 3 4" xfId="13013"/>
    <cellStyle name="Normal 48 3 4" xfId="3110"/>
    <cellStyle name="Normal 48 3 4 2" xfId="5844"/>
    <cellStyle name="Normal 48 3 4 2 2" xfId="17683"/>
    <cellStyle name="Normal 48 3 4 3" xfId="13014"/>
    <cellStyle name="Normal 48 3 4 4" xfId="13015"/>
    <cellStyle name="Normal 48 3 5" xfId="5841"/>
    <cellStyle name="Normal 48 3 5 2" xfId="17684"/>
    <cellStyle name="Normal 48 3 6" xfId="13016"/>
    <cellStyle name="Normal 48 3 7" xfId="13017"/>
    <cellStyle name="Normal 48 4" xfId="3111"/>
    <cellStyle name="Normal 48 4 2" xfId="5845"/>
    <cellStyle name="Normal 48 4 2 2" xfId="17685"/>
    <cellStyle name="Normal 48 4 3" xfId="13018"/>
    <cellStyle name="Normal 48 4 4" xfId="13019"/>
    <cellStyle name="Normal 48 5" xfId="3112"/>
    <cellStyle name="Normal 48 5 2" xfId="5846"/>
    <cellStyle name="Normal 48 5 2 2" xfId="17686"/>
    <cellStyle name="Normal 48 5 3" xfId="13020"/>
    <cellStyle name="Normal 48 5 4" xfId="13021"/>
    <cellStyle name="Normal 48 6" xfId="3113"/>
    <cellStyle name="Normal 48 6 2" xfId="5847"/>
    <cellStyle name="Normal 48 6 2 2" xfId="17687"/>
    <cellStyle name="Normal 48 6 3" xfId="13022"/>
    <cellStyle name="Normal 48 6 4" xfId="13023"/>
    <cellStyle name="Normal 48 7" xfId="5832"/>
    <cellStyle name="Normal 48 7 2" xfId="17688"/>
    <cellStyle name="Normal 48 8" xfId="13024"/>
    <cellStyle name="Normal 48 9" xfId="13025"/>
    <cellStyle name="Normal 49" xfId="3114"/>
    <cellStyle name="Normal 49 2" xfId="3115"/>
    <cellStyle name="Normal 49 2 2" xfId="3116"/>
    <cellStyle name="Normal 49 2 2 2" xfId="3117"/>
    <cellStyle name="Normal 49 2 2 2 2" xfId="5850"/>
    <cellStyle name="Normal 49 2 2 2 2 2" xfId="17689"/>
    <cellStyle name="Normal 49 2 2 2 3" xfId="13026"/>
    <cellStyle name="Normal 49 2 2 2 4" xfId="13027"/>
    <cellStyle name="Normal 49 2 2 3" xfId="3118"/>
    <cellStyle name="Normal 49 2 2 3 2" xfId="5851"/>
    <cellStyle name="Normal 49 2 2 3 2 2" xfId="17690"/>
    <cellStyle name="Normal 49 2 2 3 3" xfId="13028"/>
    <cellStyle name="Normal 49 2 2 3 4" xfId="13029"/>
    <cellStyle name="Normal 49 2 2 4" xfId="3119"/>
    <cellStyle name="Normal 49 2 2 4 2" xfId="5852"/>
    <cellStyle name="Normal 49 2 2 4 2 2" xfId="17691"/>
    <cellStyle name="Normal 49 2 2 4 3" xfId="13030"/>
    <cellStyle name="Normal 49 2 2 4 4" xfId="13031"/>
    <cellStyle name="Normal 49 2 2 5" xfId="5849"/>
    <cellStyle name="Normal 49 2 2 5 2" xfId="17692"/>
    <cellStyle name="Normal 49 2 2 6" xfId="13032"/>
    <cellStyle name="Normal 49 2 2 7" xfId="13033"/>
    <cellStyle name="Normal 49 2 3" xfId="3120"/>
    <cellStyle name="Normal 49 2 3 2" xfId="5853"/>
    <cellStyle name="Normal 49 2 3 2 2" xfId="17693"/>
    <cellStyle name="Normal 49 2 3 3" xfId="13034"/>
    <cellStyle name="Normal 49 2 3 4" xfId="13035"/>
    <cellStyle name="Normal 49 2 4" xfId="3121"/>
    <cellStyle name="Normal 49 2 4 2" xfId="5854"/>
    <cellStyle name="Normal 49 2 4 2 2" xfId="17694"/>
    <cellStyle name="Normal 49 2 4 3" xfId="13036"/>
    <cellStyle name="Normal 49 2 4 4" xfId="13037"/>
    <cellStyle name="Normal 49 2 5" xfId="3122"/>
    <cellStyle name="Normal 49 2 5 2" xfId="5855"/>
    <cellStyle name="Normal 49 2 5 2 2" xfId="17695"/>
    <cellStyle name="Normal 49 2 5 3" xfId="13038"/>
    <cellStyle name="Normal 49 2 5 4" xfId="13039"/>
    <cellStyle name="Normal 49 2 6" xfId="5848"/>
    <cellStyle name="Normal 49 2 6 2" xfId="17696"/>
    <cellStyle name="Normal 49 2 7" xfId="13040"/>
    <cellStyle name="Normal 49 2 8" xfId="13041"/>
    <cellStyle name="Normal 49 3" xfId="3123"/>
    <cellStyle name="Normal 49 3 2" xfId="3124"/>
    <cellStyle name="Normal 49 3 2 2" xfId="5857"/>
    <cellStyle name="Normal 49 3 2 2 2" xfId="17697"/>
    <cellStyle name="Normal 49 3 2 3" xfId="13042"/>
    <cellStyle name="Normal 49 3 2 4" xfId="13043"/>
    <cellStyle name="Normal 49 3 3" xfId="3125"/>
    <cellStyle name="Normal 49 3 3 2" xfId="5858"/>
    <cellStyle name="Normal 49 3 3 2 2" xfId="17698"/>
    <cellStyle name="Normal 49 3 3 3" xfId="13044"/>
    <cellStyle name="Normal 49 3 3 4" xfId="13045"/>
    <cellStyle name="Normal 49 3 4" xfId="3126"/>
    <cellStyle name="Normal 49 3 4 2" xfId="5859"/>
    <cellStyle name="Normal 49 3 4 2 2" xfId="17699"/>
    <cellStyle name="Normal 49 3 4 3" xfId="13046"/>
    <cellStyle name="Normal 49 3 4 4" xfId="13047"/>
    <cellStyle name="Normal 49 3 5" xfId="5856"/>
    <cellStyle name="Normal 49 3 5 2" xfId="17700"/>
    <cellStyle name="Normal 49 3 6" xfId="13048"/>
    <cellStyle name="Normal 49 3 7" xfId="13049"/>
    <cellStyle name="Normal 49 4" xfId="3127"/>
    <cellStyle name="Normal 49 4 2" xfId="5860"/>
    <cellStyle name="Normal 49 4 2 2" xfId="17701"/>
    <cellStyle name="Normal 49 4 3" xfId="13050"/>
    <cellStyle name="Normal 49 4 4" xfId="13051"/>
    <cellStyle name="Normal 49 5" xfId="3128"/>
    <cellStyle name="Normal 49 5 2" xfId="5861"/>
    <cellStyle name="Normal 49 5 2 2" xfId="17702"/>
    <cellStyle name="Normal 49 5 3" xfId="13052"/>
    <cellStyle name="Normal 49 5 4" xfId="13053"/>
    <cellStyle name="Normal 49 6" xfId="3129"/>
    <cellStyle name="Normal 49 6 2" xfId="5862"/>
    <cellStyle name="Normal 49 6 2 2" xfId="17703"/>
    <cellStyle name="Normal 49 6 3" xfId="13054"/>
    <cellStyle name="Normal 49 6 4" xfId="13055"/>
    <cellStyle name="Normal 49 7" xfId="4025"/>
    <cellStyle name="Normal 49 7 2" xfId="13056"/>
    <cellStyle name="Normal 49 7 3" xfId="13057"/>
    <cellStyle name="Normal 49 8" xfId="13058"/>
    <cellStyle name="Normal 49 9" xfId="13059"/>
    <cellStyle name="Normal 5" xfId="400"/>
    <cellStyle name="Normal 5 10" xfId="401"/>
    <cellStyle name="Normal 5 11" xfId="402"/>
    <cellStyle name="Normal 5 12" xfId="403"/>
    <cellStyle name="Normal 5 13" xfId="404"/>
    <cellStyle name="Normal 5 14" xfId="405"/>
    <cellStyle name="Normal 5 15" xfId="515"/>
    <cellStyle name="Normal 5 15 2" xfId="5863"/>
    <cellStyle name="Normal 5 15 3" xfId="13060"/>
    <cellStyle name="Normal 5 15 4" xfId="13061"/>
    <cellStyle name="Normal 5 15 5" xfId="17704"/>
    <cellStyle name="Normal 5 16" xfId="3130"/>
    <cellStyle name="Normal 5 17" xfId="3131"/>
    <cellStyle name="Normal 5 18" xfId="13062"/>
    <cellStyle name="Normal 5 18 2" xfId="17705"/>
    <cellStyle name="Normal 5 18 3" xfId="17706"/>
    <cellStyle name="Normal 5 19" xfId="13063"/>
    <cellStyle name="Normal 5 19 2" xfId="17707"/>
    <cellStyle name="Normal 5 2" xfId="406"/>
    <cellStyle name="Normal 5 2 10" xfId="13064"/>
    <cellStyle name="Normal 5 2 11" xfId="17708"/>
    <cellStyle name="Normal 5 2 2" xfId="580"/>
    <cellStyle name="Normal 5 2 2 2" xfId="3132"/>
    <cellStyle name="Normal 5 2 2 2 2" xfId="3133"/>
    <cellStyle name="Normal 5 2 2 2 2 2" xfId="5865"/>
    <cellStyle name="Normal 5 2 2 2 2 2 2" xfId="17709"/>
    <cellStyle name="Normal 5 2 2 2 2 3" xfId="13065"/>
    <cellStyle name="Normal 5 2 2 2 2 4" xfId="13066"/>
    <cellStyle name="Normal 5 2 2 2 3" xfId="3134"/>
    <cellStyle name="Normal 5 2 2 2 3 2" xfId="5866"/>
    <cellStyle name="Normal 5 2 2 2 3 2 2" xfId="17710"/>
    <cellStyle name="Normal 5 2 2 2 3 3" xfId="13067"/>
    <cellStyle name="Normal 5 2 2 2 3 4" xfId="13068"/>
    <cellStyle name="Normal 5 2 2 2 4" xfId="3135"/>
    <cellStyle name="Normal 5 2 2 2 4 2" xfId="5867"/>
    <cellStyle name="Normal 5 2 2 2 4 2 2" xfId="17711"/>
    <cellStyle name="Normal 5 2 2 2 4 3" xfId="13069"/>
    <cellStyle name="Normal 5 2 2 2 4 4" xfId="13070"/>
    <cellStyle name="Normal 5 2 2 2 5" xfId="5864"/>
    <cellStyle name="Normal 5 2 2 2 5 2" xfId="17712"/>
    <cellStyle name="Normal 5 2 2 2 6" xfId="13071"/>
    <cellStyle name="Normal 5 2 2 2 7" xfId="13072"/>
    <cellStyle name="Normal 5 2 2 3" xfId="3136"/>
    <cellStyle name="Normal 5 2 2 3 2" xfId="5868"/>
    <cellStyle name="Normal 5 2 2 3 2 2" xfId="17713"/>
    <cellStyle name="Normal 5 2 2 3 3" xfId="13073"/>
    <cellStyle name="Normal 5 2 2 3 4" xfId="13074"/>
    <cellStyle name="Normal 5 2 2 4" xfId="3137"/>
    <cellStyle name="Normal 5 2 2 4 2" xfId="5869"/>
    <cellStyle name="Normal 5 2 2 4 2 2" xfId="17714"/>
    <cellStyle name="Normal 5 2 2 4 3" xfId="13075"/>
    <cellStyle name="Normal 5 2 2 4 4" xfId="13076"/>
    <cellStyle name="Normal 5 2 2 5" xfId="3138"/>
    <cellStyle name="Normal 5 2 2 5 2" xfId="5870"/>
    <cellStyle name="Normal 5 2 2 5 2 2" xfId="17715"/>
    <cellStyle name="Normal 5 2 2 5 3" xfId="13077"/>
    <cellStyle name="Normal 5 2 2 5 4" xfId="13078"/>
    <cellStyle name="Normal 5 2 2 6" xfId="3139"/>
    <cellStyle name="Normal 5 2 2 7" xfId="4173"/>
    <cellStyle name="Normal 5 2 2 8" xfId="13079"/>
    <cellStyle name="Normal 5 2 2 9" xfId="13080"/>
    <cellStyle name="Normal 5 2 3" xfId="3140"/>
    <cellStyle name="Normal 5 2 3 2" xfId="3141"/>
    <cellStyle name="Normal 5 2 3 2 2" xfId="3142"/>
    <cellStyle name="Normal 5 2 3 2 2 2" xfId="5872"/>
    <cellStyle name="Normal 5 2 3 2 2 2 2" xfId="17716"/>
    <cellStyle name="Normal 5 2 3 2 2 3" xfId="13081"/>
    <cellStyle name="Normal 5 2 3 2 2 4" xfId="13082"/>
    <cellStyle name="Normal 5 2 3 2 3" xfId="3143"/>
    <cellStyle name="Normal 5 2 3 2 3 2" xfId="5873"/>
    <cellStyle name="Normal 5 2 3 2 3 2 2" xfId="17717"/>
    <cellStyle name="Normal 5 2 3 2 3 3" xfId="13083"/>
    <cellStyle name="Normal 5 2 3 2 3 4" xfId="13084"/>
    <cellStyle name="Normal 5 2 3 2 4" xfId="3144"/>
    <cellStyle name="Normal 5 2 3 2 4 2" xfId="5874"/>
    <cellStyle name="Normal 5 2 3 2 4 2 2" xfId="17718"/>
    <cellStyle name="Normal 5 2 3 2 4 3" xfId="13085"/>
    <cellStyle name="Normal 5 2 3 2 4 4" xfId="13086"/>
    <cellStyle name="Normal 5 2 3 2 5" xfId="5871"/>
    <cellStyle name="Normal 5 2 3 2 5 2" xfId="17719"/>
    <cellStyle name="Normal 5 2 3 2 6" xfId="13087"/>
    <cellStyle name="Normal 5 2 3 2 7" xfId="13088"/>
    <cellStyle name="Normal 5 2 3 3" xfId="3145"/>
    <cellStyle name="Normal 5 2 3 3 2" xfId="5875"/>
    <cellStyle name="Normal 5 2 3 3 2 2" xfId="17720"/>
    <cellStyle name="Normal 5 2 3 3 3" xfId="13089"/>
    <cellStyle name="Normal 5 2 3 3 4" xfId="13090"/>
    <cellStyle name="Normal 5 2 3 4" xfId="3146"/>
    <cellStyle name="Normal 5 2 3 4 2" xfId="5876"/>
    <cellStyle name="Normal 5 2 3 4 2 2" xfId="17721"/>
    <cellStyle name="Normal 5 2 3 4 3" xfId="13091"/>
    <cellStyle name="Normal 5 2 3 4 4" xfId="13092"/>
    <cellStyle name="Normal 5 2 3 5" xfId="3147"/>
    <cellStyle name="Normal 5 2 3 5 2" xfId="5877"/>
    <cellStyle name="Normal 5 2 3 5 2 2" xfId="17722"/>
    <cellStyle name="Normal 5 2 3 5 3" xfId="13093"/>
    <cellStyle name="Normal 5 2 3 5 4" xfId="13094"/>
    <cellStyle name="Normal 5 2 3 6" xfId="4174"/>
    <cellStyle name="Normal 5 2 3 7" xfId="13095"/>
    <cellStyle name="Normal 5 2 3 8" xfId="13096"/>
    <cellStyle name="Normal 5 2 4" xfId="3148"/>
    <cellStyle name="Normal 5 2 4 2" xfId="3149"/>
    <cellStyle name="Normal 5 2 4 2 2" xfId="5879"/>
    <cellStyle name="Normal 5 2 4 2 2 2" xfId="17723"/>
    <cellStyle name="Normal 5 2 4 2 3" xfId="13097"/>
    <cellStyle name="Normal 5 2 4 2 4" xfId="13098"/>
    <cellStyle name="Normal 5 2 4 3" xfId="3150"/>
    <cellStyle name="Normal 5 2 4 3 2" xfId="5880"/>
    <cellStyle name="Normal 5 2 4 3 2 2" xfId="17724"/>
    <cellStyle name="Normal 5 2 4 3 3" xfId="13099"/>
    <cellStyle name="Normal 5 2 4 3 4" xfId="13100"/>
    <cellStyle name="Normal 5 2 4 4" xfId="3151"/>
    <cellStyle name="Normal 5 2 4 4 2" xfId="5881"/>
    <cellStyle name="Normal 5 2 4 4 2 2" xfId="17725"/>
    <cellStyle name="Normal 5 2 4 4 3" xfId="13101"/>
    <cellStyle name="Normal 5 2 4 4 4" xfId="13102"/>
    <cellStyle name="Normal 5 2 4 5" xfId="5878"/>
    <cellStyle name="Normal 5 2 4 5 2" xfId="17726"/>
    <cellStyle name="Normal 5 2 4 6" xfId="13103"/>
    <cellStyle name="Normal 5 2 4 7" xfId="13104"/>
    <cellStyle name="Normal 5 2 5" xfId="3152"/>
    <cellStyle name="Normal 5 2 5 2" xfId="3153"/>
    <cellStyle name="Normal 5 2 5 2 2" xfId="5883"/>
    <cellStyle name="Normal 5 2 5 2 2 2" xfId="17727"/>
    <cellStyle name="Normal 5 2 5 2 3" xfId="13105"/>
    <cellStyle name="Normal 5 2 5 2 4" xfId="13106"/>
    <cellStyle name="Normal 5 2 5 3" xfId="3154"/>
    <cellStyle name="Normal 5 2 5 3 2" xfId="5884"/>
    <cellStyle name="Normal 5 2 5 3 2 2" xfId="17728"/>
    <cellStyle name="Normal 5 2 5 3 3" xfId="13107"/>
    <cellStyle name="Normal 5 2 5 3 4" xfId="13108"/>
    <cellStyle name="Normal 5 2 5 4" xfId="3155"/>
    <cellStyle name="Normal 5 2 5 4 2" xfId="5885"/>
    <cellStyle name="Normal 5 2 5 4 2 2" xfId="17729"/>
    <cellStyle name="Normal 5 2 5 4 3" xfId="13109"/>
    <cellStyle name="Normal 5 2 5 4 4" xfId="13110"/>
    <cellStyle name="Normal 5 2 5 5" xfId="5882"/>
    <cellStyle name="Normal 5 2 5 5 2" xfId="17730"/>
    <cellStyle name="Normal 5 2 5 6" xfId="13111"/>
    <cellStyle name="Normal 5 2 5 7" xfId="13112"/>
    <cellStyle name="Normal 5 2 6" xfId="3156"/>
    <cellStyle name="Normal 5 2 7" xfId="3157"/>
    <cellStyle name="Normal 5 2 8" xfId="4026"/>
    <cellStyle name="Normal 5 2 9" xfId="13113"/>
    <cellStyle name="Normal 5 2 9 2" xfId="17731"/>
    <cellStyle name="Normal 5 3" xfId="407"/>
    <cellStyle name="Normal 5 3 2" xfId="3158"/>
    <cellStyle name="Normal 5 3 3" xfId="3159"/>
    <cellStyle name="Normal 5 3 4" xfId="3160"/>
    <cellStyle name="Normal 5 3 5" xfId="13114"/>
    <cellStyle name="Normal 5 3 6" xfId="13115"/>
    <cellStyle name="Normal 5 4" xfId="408"/>
    <cellStyle name="Normal 5 4 2" xfId="3161"/>
    <cellStyle name="Normal 5 4 3" xfId="3162"/>
    <cellStyle name="Normal 5 4 4" xfId="13116"/>
    <cellStyle name="Normal 5 4 5" xfId="13117"/>
    <cellStyle name="Normal 5 5" xfId="409"/>
    <cellStyle name="Normal 5 5 2" xfId="6234"/>
    <cellStyle name="Normal 5 5 2 2" xfId="14248"/>
    <cellStyle name="Normal 5 5 3" xfId="17732"/>
    <cellStyle name="Normal 5 5 4" xfId="17733"/>
    <cellStyle name="Normal 5 6" xfId="410"/>
    <cellStyle name="Normal 5 7" xfId="411"/>
    <cellStyle name="Normal 5 8" xfId="412"/>
    <cellStyle name="Normal 5 9" xfId="413"/>
    <cellStyle name="Normal 5_Administration_Building_-_Lista_de_Partidas_y_Cantidades_-_(PVDC-004)_REVC mod" xfId="414"/>
    <cellStyle name="Normal 50" xfId="3163"/>
    <cellStyle name="Normal 50 2" xfId="3164"/>
    <cellStyle name="Normal 50 2 2" xfId="3165"/>
    <cellStyle name="Normal 50 2 2 2" xfId="3166"/>
    <cellStyle name="Normal 50 2 2 2 2" xfId="5889"/>
    <cellStyle name="Normal 50 2 2 2 2 2" xfId="17734"/>
    <cellStyle name="Normal 50 2 2 2 3" xfId="13118"/>
    <cellStyle name="Normal 50 2 2 2 4" xfId="13119"/>
    <cellStyle name="Normal 50 2 2 3" xfId="3167"/>
    <cellStyle name="Normal 50 2 2 3 2" xfId="5890"/>
    <cellStyle name="Normal 50 2 2 3 2 2" xfId="17735"/>
    <cellStyle name="Normal 50 2 2 3 3" xfId="13120"/>
    <cellStyle name="Normal 50 2 2 3 4" xfId="13121"/>
    <cellStyle name="Normal 50 2 2 4" xfId="3168"/>
    <cellStyle name="Normal 50 2 2 4 2" xfId="5891"/>
    <cellStyle name="Normal 50 2 2 4 2 2" xfId="17736"/>
    <cellStyle name="Normal 50 2 2 4 3" xfId="13122"/>
    <cellStyle name="Normal 50 2 2 4 4" xfId="13123"/>
    <cellStyle name="Normal 50 2 2 5" xfId="5888"/>
    <cellStyle name="Normal 50 2 2 5 2" xfId="17737"/>
    <cellStyle name="Normal 50 2 2 6" xfId="13124"/>
    <cellStyle name="Normal 50 2 2 7" xfId="13125"/>
    <cellStyle name="Normal 50 2 3" xfId="3169"/>
    <cellStyle name="Normal 50 2 3 2" xfId="5892"/>
    <cellStyle name="Normal 50 2 3 2 2" xfId="17738"/>
    <cellStyle name="Normal 50 2 3 3" xfId="13126"/>
    <cellStyle name="Normal 50 2 3 4" xfId="13127"/>
    <cellStyle name="Normal 50 2 4" xfId="3170"/>
    <cellStyle name="Normal 50 2 4 2" xfId="5893"/>
    <cellStyle name="Normal 50 2 4 2 2" xfId="17739"/>
    <cellStyle name="Normal 50 2 4 3" xfId="13128"/>
    <cellStyle name="Normal 50 2 4 4" xfId="13129"/>
    <cellStyle name="Normal 50 2 5" xfId="3171"/>
    <cellStyle name="Normal 50 2 5 2" xfId="5894"/>
    <cellStyle name="Normal 50 2 5 2 2" xfId="17740"/>
    <cellStyle name="Normal 50 2 5 3" xfId="13130"/>
    <cellStyle name="Normal 50 2 5 4" xfId="13131"/>
    <cellStyle name="Normal 50 2 6" xfId="5887"/>
    <cellStyle name="Normal 50 2 6 2" xfId="17741"/>
    <cellStyle name="Normal 50 2 7" xfId="13132"/>
    <cellStyle name="Normal 50 2 8" xfId="13133"/>
    <cellStyle name="Normal 50 3" xfId="3172"/>
    <cellStyle name="Normal 50 3 2" xfId="3173"/>
    <cellStyle name="Normal 50 3 2 2" xfId="5896"/>
    <cellStyle name="Normal 50 3 2 2 2" xfId="17742"/>
    <cellStyle name="Normal 50 3 2 3" xfId="13134"/>
    <cellStyle name="Normal 50 3 2 4" xfId="13135"/>
    <cellStyle name="Normal 50 3 3" xfId="3174"/>
    <cellStyle name="Normal 50 3 3 2" xfId="5897"/>
    <cellStyle name="Normal 50 3 3 2 2" xfId="17743"/>
    <cellStyle name="Normal 50 3 3 3" xfId="13136"/>
    <cellStyle name="Normal 50 3 3 4" xfId="13137"/>
    <cellStyle name="Normal 50 3 4" xfId="3175"/>
    <cellStyle name="Normal 50 3 4 2" xfId="5898"/>
    <cellStyle name="Normal 50 3 4 2 2" xfId="17744"/>
    <cellStyle name="Normal 50 3 4 3" xfId="13138"/>
    <cellStyle name="Normal 50 3 4 4" xfId="13139"/>
    <cellStyle name="Normal 50 3 5" xfId="5895"/>
    <cellStyle name="Normal 50 3 5 2" xfId="17745"/>
    <cellStyle name="Normal 50 3 6" xfId="13140"/>
    <cellStyle name="Normal 50 3 7" xfId="13141"/>
    <cellStyle name="Normal 50 4" xfId="3176"/>
    <cellStyle name="Normal 50 4 2" xfId="5899"/>
    <cellStyle name="Normal 50 4 2 2" xfId="17746"/>
    <cellStyle name="Normal 50 4 3" xfId="13142"/>
    <cellStyle name="Normal 50 4 4" xfId="13143"/>
    <cellStyle name="Normal 50 5" xfId="3177"/>
    <cellStyle name="Normal 50 5 2" xfId="5900"/>
    <cellStyle name="Normal 50 5 2 2" xfId="17747"/>
    <cellStyle name="Normal 50 5 3" xfId="13144"/>
    <cellStyle name="Normal 50 5 4" xfId="13145"/>
    <cellStyle name="Normal 50 6" xfId="3178"/>
    <cellStyle name="Normal 50 6 2" xfId="5901"/>
    <cellStyle name="Normal 50 6 2 2" xfId="17748"/>
    <cellStyle name="Normal 50 6 3" xfId="13146"/>
    <cellStyle name="Normal 50 6 4" xfId="13147"/>
    <cellStyle name="Normal 50 7" xfId="4027"/>
    <cellStyle name="Normal 50 7 2" xfId="13148"/>
    <cellStyle name="Normal 50 7 3" xfId="13149"/>
    <cellStyle name="Normal 50 8" xfId="13150"/>
    <cellStyle name="Normal 50 9" xfId="13151"/>
    <cellStyle name="Normal 51" xfId="617"/>
    <cellStyle name="Normal 51 2" xfId="3179"/>
    <cellStyle name="Normal 51 2 2" xfId="3180"/>
    <cellStyle name="Normal 51 2 2 2" xfId="3181"/>
    <cellStyle name="Normal 51 2 2 2 2" xfId="5905"/>
    <cellStyle name="Normal 51 2 2 2 2 2" xfId="17749"/>
    <cellStyle name="Normal 51 2 2 2 3" xfId="13152"/>
    <cellStyle name="Normal 51 2 2 2 4" xfId="13153"/>
    <cellStyle name="Normal 51 2 2 3" xfId="3182"/>
    <cellStyle name="Normal 51 2 2 3 2" xfId="5906"/>
    <cellStyle name="Normal 51 2 2 3 2 2" xfId="17750"/>
    <cellStyle name="Normal 51 2 2 3 3" xfId="13154"/>
    <cellStyle name="Normal 51 2 2 3 4" xfId="13155"/>
    <cellStyle name="Normal 51 2 2 4" xfId="3183"/>
    <cellStyle name="Normal 51 2 2 4 2" xfId="5907"/>
    <cellStyle name="Normal 51 2 2 4 2 2" xfId="17751"/>
    <cellStyle name="Normal 51 2 2 4 3" xfId="13156"/>
    <cellStyle name="Normal 51 2 2 4 4" xfId="13157"/>
    <cellStyle name="Normal 51 2 2 5" xfId="5904"/>
    <cellStyle name="Normal 51 2 2 5 2" xfId="17752"/>
    <cellStyle name="Normal 51 2 2 6" xfId="13158"/>
    <cellStyle name="Normal 51 2 2 7" xfId="13159"/>
    <cellStyle name="Normal 51 2 3" xfId="3184"/>
    <cellStyle name="Normal 51 2 3 2" xfId="5908"/>
    <cellStyle name="Normal 51 2 3 2 2" xfId="17753"/>
    <cellStyle name="Normal 51 2 3 3" xfId="13160"/>
    <cellStyle name="Normal 51 2 3 4" xfId="13161"/>
    <cellStyle name="Normal 51 2 4" xfId="3185"/>
    <cellStyle name="Normal 51 2 4 2" xfId="5909"/>
    <cellStyle name="Normal 51 2 4 2 2" xfId="17754"/>
    <cellStyle name="Normal 51 2 4 3" xfId="13162"/>
    <cellStyle name="Normal 51 2 4 4" xfId="13163"/>
    <cellStyle name="Normal 51 2 5" xfId="3186"/>
    <cellStyle name="Normal 51 2 5 2" xfId="5910"/>
    <cellStyle name="Normal 51 2 5 2 2" xfId="17755"/>
    <cellStyle name="Normal 51 2 5 3" xfId="13164"/>
    <cellStyle name="Normal 51 2 5 4" xfId="13165"/>
    <cellStyle name="Normal 51 2 6" xfId="5903"/>
    <cellStyle name="Normal 51 2 6 2" xfId="17756"/>
    <cellStyle name="Normal 51 2 7" xfId="13166"/>
    <cellStyle name="Normal 51 2 8" xfId="13167"/>
    <cellStyle name="Normal 51 3" xfId="3187"/>
    <cellStyle name="Normal 51 3 2" xfId="3188"/>
    <cellStyle name="Normal 51 3 2 2" xfId="5912"/>
    <cellStyle name="Normal 51 3 2 2 2" xfId="17757"/>
    <cellStyle name="Normal 51 3 2 3" xfId="13168"/>
    <cellStyle name="Normal 51 3 2 4" xfId="13169"/>
    <cellStyle name="Normal 51 3 3" xfId="3189"/>
    <cellStyle name="Normal 51 3 3 2" xfId="5913"/>
    <cellStyle name="Normal 51 3 3 2 2" xfId="17758"/>
    <cellStyle name="Normal 51 3 3 3" xfId="13170"/>
    <cellStyle name="Normal 51 3 3 4" xfId="13171"/>
    <cellStyle name="Normal 51 3 4" xfId="3190"/>
    <cellStyle name="Normal 51 3 4 2" xfId="5914"/>
    <cellStyle name="Normal 51 3 4 2 2" xfId="17759"/>
    <cellStyle name="Normal 51 3 4 3" xfId="13172"/>
    <cellStyle name="Normal 51 3 4 4" xfId="13173"/>
    <cellStyle name="Normal 51 3 5" xfId="5911"/>
    <cellStyle name="Normal 51 3 5 2" xfId="17760"/>
    <cellStyle name="Normal 51 3 6" xfId="13174"/>
    <cellStyle name="Normal 51 3 7" xfId="13175"/>
    <cellStyle name="Normal 51 4" xfId="3191"/>
    <cellStyle name="Normal 51 4 2" xfId="5915"/>
    <cellStyle name="Normal 51 4 2 2" xfId="17761"/>
    <cellStyle name="Normal 51 4 3" xfId="13176"/>
    <cellStyle name="Normal 51 4 4" xfId="13177"/>
    <cellStyle name="Normal 51 5" xfId="3192"/>
    <cellStyle name="Normal 51 5 2" xfId="5916"/>
    <cellStyle name="Normal 51 5 2 2" xfId="17762"/>
    <cellStyle name="Normal 51 5 3" xfId="13178"/>
    <cellStyle name="Normal 51 5 4" xfId="13179"/>
    <cellStyle name="Normal 51 6" xfId="3193"/>
    <cellStyle name="Normal 51 6 2" xfId="5917"/>
    <cellStyle name="Normal 51 6 2 2" xfId="17763"/>
    <cellStyle name="Normal 51 6 3" xfId="13180"/>
    <cellStyle name="Normal 51 6 4" xfId="13181"/>
    <cellStyle name="Normal 51 7" xfId="5902"/>
    <cellStyle name="Normal 51 7 2" xfId="13182"/>
    <cellStyle name="Normal 51 8" xfId="13183"/>
    <cellStyle name="Normal 51 9" xfId="13184"/>
    <cellStyle name="Normal 52" xfId="3194"/>
    <cellStyle name="Normal 52 2" xfId="3195"/>
    <cellStyle name="Normal 52 2 2" xfId="3196"/>
    <cellStyle name="Normal 52 2 2 2" xfId="3197"/>
    <cellStyle name="Normal 52 2 2 2 2" xfId="5921"/>
    <cellStyle name="Normal 52 2 2 2 2 2" xfId="17764"/>
    <cellStyle name="Normal 52 2 2 2 3" xfId="13185"/>
    <cellStyle name="Normal 52 2 2 2 4" xfId="13186"/>
    <cellStyle name="Normal 52 2 2 3" xfId="3198"/>
    <cellStyle name="Normal 52 2 2 3 2" xfId="5922"/>
    <cellStyle name="Normal 52 2 2 3 2 2" xfId="17765"/>
    <cellStyle name="Normal 52 2 2 3 3" xfId="13187"/>
    <cellStyle name="Normal 52 2 2 3 4" xfId="13188"/>
    <cellStyle name="Normal 52 2 2 4" xfId="3199"/>
    <cellStyle name="Normal 52 2 2 4 2" xfId="5923"/>
    <cellStyle name="Normal 52 2 2 4 2 2" xfId="17766"/>
    <cellStyle name="Normal 52 2 2 4 3" xfId="13189"/>
    <cellStyle name="Normal 52 2 2 4 4" xfId="13190"/>
    <cellStyle name="Normal 52 2 2 5" xfId="5920"/>
    <cellStyle name="Normal 52 2 2 5 2" xfId="17767"/>
    <cellStyle name="Normal 52 2 2 6" xfId="13191"/>
    <cellStyle name="Normal 52 2 2 7" xfId="13192"/>
    <cellStyle name="Normal 52 2 3" xfId="3200"/>
    <cellStyle name="Normal 52 2 3 2" xfId="5924"/>
    <cellStyle name="Normal 52 2 3 2 2" xfId="17768"/>
    <cellStyle name="Normal 52 2 3 3" xfId="13193"/>
    <cellStyle name="Normal 52 2 3 4" xfId="13194"/>
    <cellStyle name="Normal 52 2 4" xfId="3201"/>
    <cellStyle name="Normal 52 2 4 2" xfId="5925"/>
    <cellStyle name="Normal 52 2 4 2 2" xfId="17769"/>
    <cellStyle name="Normal 52 2 4 3" xfId="13195"/>
    <cellStyle name="Normal 52 2 4 4" xfId="13196"/>
    <cellStyle name="Normal 52 2 5" xfId="3202"/>
    <cellStyle name="Normal 52 2 5 2" xfId="5926"/>
    <cellStyle name="Normal 52 2 5 2 2" xfId="17770"/>
    <cellStyle name="Normal 52 2 5 3" xfId="13197"/>
    <cellStyle name="Normal 52 2 5 4" xfId="13198"/>
    <cellStyle name="Normal 52 2 6" xfId="5919"/>
    <cellStyle name="Normal 52 2 6 2" xfId="17771"/>
    <cellStyle name="Normal 52 2 7" xfId="13199"/>
    <cellStyle name="Normal 52 2 8" xfId="13200"/>
    <cellStyle name="Normal 52 3" xfId="3203"/>
    <cellStyle name="Normal 52 3 2" xfId="3204"/>
    <cellStyle name="Normal 52 3 2 2" xfId="5928"/>
    <cellStyle name="Normal 52 3 2 2 2" xfId="17772"/>
    <cellStyle name="Normal 52 3 2 3" xfId="13201"/>
    <cellStyle name="Normal 52 3 2 4" xfId="13202"/>
    <cellStyle name="Normal 52 3 3" xfId="3205"/>
    <cellStyle name="Normal 52 3 3 2" xfId="5929"/>
    <cellStyle name="Normal 52 3 3 2 2" xfId="17773"/>
    <cellStyle name="Normal 52 3 3 3" xfId="13203"/>
    <cellStyle name="Normal 52 3 3 4" xfId="13204"/>
    <cellStyle name="Normal 52 3 4" xfId="3206"/>
    <cellStyle name="Normal 52 3 4 2" xfId="5930"/>
    <cellStyle name="Normal 52 3 4 2 2" xfId="17774"/>
    <cellStyle name="Normal 52 3 4 3" xfId="13205"/>
    <cellStyle name="Normal 52 3 4 4" xfId="13206"/>
    <cellStyle name="Normal 52 3 5" xfId="5927"/>
    <cellStyle name="Normal 52 3 5 2" xfId="17775"/>
    <cellStyle name="Normal 52 3 6" xfId="13207"/>
    <cellStyle name="Normal 52 3 7" xfId="13208"/>
    <cellStyle name="Normal 52 4" xfId="3207"/>
    <cellStyle name="Normal 52 4 2" xfId="5931"/>
    <cellStyle name="Normal 52 4 2 2" xfId="17776"/>
    <cellStyle name="Normal 52 4 3" xfId="13209"/>
    <cellStyle name="Normal 52 4 4" xfId="13210"/>
    <cellStyle name="Normal 52 5" xfId="3208"/>
    <cellStyle name="Normal 52 5 2" xfId="5932"/>
    <cellStyle name="Normal 52 5 2 2" xfId="17777"/>
    <cellStyle name="Normal 52 5 3" xfId="13211"/>
    <cellStyle name="Normal 52 5 4" xfId="13212"/>
    <cellStyle name="Normal 52 6" xfId="3209"/>
    <cellStyle name="Normal 52 6 2" xfId="5933"/>
    <cellStyle name="Normal 52 6 2 2" xfId="17778"/>
    <cellStyle name="Normal 52 6 3" xfId="13213"/>
    <cellStyle name="Normal 52 6 4" xfId="13214"/>
    <cellStyle name="Normal 52 7" xfId="5918"/>
    <cellStyle name="Normal 52 7 2" xfId="17779"/>
    <cellStyle name="Normal 52 8" xfId="13215"/>
    <cellStyle name="Normal 52 9" xfId="13216"/>
    <cellStyle name="Normal 53" xfId="3210"/>
    <cellStyle name="Normal 53 2" xfId="17780"/>
    <cellStyle name="Normal 54" xfId="3211"/>
    <cellStyle name="Normal 54 2" xfId="17781"/>
    <cellStyle name="Normal 55" xfId="3212"/>
    <cellStyle name="Normal 55 2" xfId="17782"/>
    <cellStyle name="Normal 56" xfId="3213"/>
    <cellStyle name="Normal 56 2" xfId="17783"/>
    <cellStyle name="Normal 57" xfId="625"/>
    <cellStyle name="Normal 57 2" xfId="17784"/>
    <cellStyle name="Normal 58" xfId="3214"/>
    <cellStyle name="Normal 59" xfId="3215"/>
    <cellStyle name="Normal 6" xfId="415"/>
    <cellStyle name="Normal 6 2" xfId="416"/>
    <cellStyle name="Normal 6 2 2" xfId="3216"/>
    <cellStyle name="Normal 6 2 2 2" xfId="17785"/>
    <cellStyle name="Normal 6 2 3" xfId="4028"/>
    <cellStyle name="Normal 6 2 3 2" xfId="13217"/>
    <cellStyle name="Normal 6 2 3 3" xfId="13218"/>
    <cellStyle name="Normal 6 2 4" xfId="13219"/>
    <cellStyle name="Normal 6 2 4 2" xfId="17786"/>
    <cellStyle name="Normal 6 2 5" xfId="13220"/>
    <cellStyle name="Normal 6 3" xfId="3217"/>
    <cellStyle name="Normal 6 3 10" xfId="13221"/>
    <cellStyle name="Normal 6 3 2" xfId="3218"/>
    <cellStyle name="Normal 6 3 2 2" xfId="3219"/>
    <cellStyle name="Normal 6 3 2 2 2" xfId="3220"/>
    <cellStyle name="Normal 6 3 2 2 2 2" xfId="5936"/>
    <cellStyle name="Normal 6 3 2 2 2 2 2" xfId="17787"/>
    <cellStyle name="Normal 6 3 2 2 2 3" xfId="13222"/>
    <cellStyle name="Normal 6 3 2 2 2 4" xfId="13223"/>
    <cellStyle name="Normal 6 3 2 2 3" xfId="3221"/>
    <cellStyle name="Normal 6 3 2 2 3 2" xfId="5937"/>
    <cellStyle name="Normal 6 3 2 2 3 2 2" xfId="17788"/>
    <cellStyle name="Normal 6 3 2 2 3 3" xfId="13224"/>
    <cellStyle name="Normal 6 3 2 2 3 4" xfId="13225"/>
    <cellStyle name="Normal 6 3 2 2 4" xfId="3222"/>
    <cellStyle name="Normal 6 3 2 2 4 2" xfId="5938"/>
    <cellStyle name="Normal 6 3 2 2 4 2 2" xfId="17789"/>
    <cellStyle name="Normal 6 3 2 2 4 3" xfId="13226"/>
    <cellStyle name="Normal 6 3 2 2 4 4" xfId="13227"/>
    <cellStyle name="Normal 6 3 2 2 5" xfId="5935"/>
    <cellStyle name="Normal 6 3 2 2 5 2" xfId="17790"/>
    <cellStyle name="Normal 6 3 2 2 6" xfId="13228"/>
    <cellStyle name="Normal 6 3 2 2 7" xfId="13229"/>
    <cellStyle name="Normal 6 3 2 3" xfId="3223"/>
    <cellStyle name="Normal 6 3 2 3 2" xfId="5939"/>
    <cellStyle name="Normal 6 3 2 3 2 2" xfId="17791"/>
    <cellStyle name="Normal 6 3 2 3 3" xfId="13230"/>
    <cellStyle name="Normal 6 3 2 3 4" xfId="13231"/>
    <cellStyle name="Normal 6 3 2 4" xfId="3224"/>
    <cellStyle name="Normal 6 3 2 4 2" xfId="5940"/>
    <cellStyle name="Normal 6 3 2 4 2 2" xfId="17792"/>
    <cellStyle name="Normal 6 3 2 4 3" xfId="13232"/>
    <cellStyle name="Normal 6 3 2 4 4" xfId="13233"/>
    <cellStyle name="Normal 6 3 2 5" xfId="3225"/>
    <cellStyle name="Normal 6 3 2 5 2" xfId="5941"/>
    <cellStyle name="Normal 6 3 2 5 2 2" xfId="17793"/>
    <cellStyle name="Normal 6 3 2 5 3" xfId="13234"/>
    <cellStyle name="Normal 6 3 2 5 4" xfId="13235"/>
    <cellStyle name="Normal 6 3 2 6" xfId="5934"/>
    <cellStyle name="Normal 6 3 2 6 2" xfId="17794"/>
    <cellStyle name="Normal 6 3 2 7" xfId="13236"/>
    <cellStyle name="Normal 6 3 2 8" xfId="13237"/>
    <cellStyle name="Normal 6 3 3" xfId="3226"/>
    <cellStyle name="Normal 6 3 3 2" xfId="3227"/>
    <cellStyle name="Normal 6 3 3 2 2" xfId="3228"/>
    <cellStyle name="Normal 6 3 3 2 2 2" xfId="5944"/>
    <cellStyle name="Normal 6 3 3 2 2 2 2" xfId="17795"/>
    <cellStyle name="Normal 6 3 3 2 2 3" xfId="13238"/>
    <cellStyle name="Normal 6 3 3 2 2 4" xfId="13239"/>
    <cellStyle name="Normal 6 3 3 2 3" xfId="3229"/>
    <cellStyle name="Normal 6 3 3 2 3 2" xfId="5945"/>
    <cellStyle name="Normal 6 3 3 2 3 2 2" xfId="17796"/>
    <cellStyle name="Normal 6 3 3 2 3 3" xfId="13240"/>
    <cellStyle name="Normal 6 3 3 2 3 4" xfId="13241"/>
    <cellStyle name="Normal 6 3 3 2 4" xfId="3230"/>
    <cellStyle name="Normal 6 3 3 2 4 2" xfId="5946"/>
    <cellStyle name="Normal 6 3 3 2 4 2 2" xfId="17797"/>
    <cellStyle name="Normal 6 3 3 2 4 3" xfId="13242"/>
    <cellStyle name="Normal 6 3 3 2 4 4" xfId="13243"/>
    <cellStyle name="Normal 6 3 3 2 5" xfId="5943"/>
    <cellStyle name="Normal 6 3 3 2 5 2" xfId="17798"/>
    <cellStyle name="Normal 6 3 3 2 6" xfId="13244"/>
    <cellStyle name="Normal 6 3 3 2 7" xfId="13245"/>
    <cellStyle name="Normal 6 3 3 3" xfId="3231"/>
    <cellStyle name="Normal 6 3 3 3 2" xfId="5947"/>
    <cellStyle name="Normal 6 3 3 3 2 2" xfId="17799"/>
    <cellStyle name="Normal 6 3 3 3 3" xfId="13246"/>
    <cellStyle name="Normal 6 3 3 3 4" xfId="13247"/>
    <cellStyle name="Normal 6 3 3 4" xfId="3232"/>
    <cellStyle name="Normal 6 3 3 4 2" xfId="5948"/>
    <cellStyle name="Normal 6 3 3 4 2 2" xfId="17800"/>
    <cellStyle name="Normal 6 3 3 4 3" xfId="13248"/>
    <cellStyle name="Normal 6 3 3 4 4" xfId="13249"/>
    <cellStyle name="Normal 6 3 3 5" xfId="3233"/>
    <cellStyle name="Normal 6 3 3 5 2" xfId="5949"/>
    <cellStyle name="Normal 6 3 3 5 2 2" xfId="17801"/>
    <cellStyle name="Normal 6 3 3 5 3" xfId="13250"/>
    <cellStyle name="Normal 6 3 3 5 4" xfId="13251"/>
    <cellStyle name="Normal 6 3 3 6" xfId="5942"/>
    <cellStyle name="Normal 6 3 3 6 2" xfId="17802"/>
    <cellStyle name="Normal 6 3 3 7" xfId="13252"/>
    <cellStyle name="Normal 6 3 3 8" xfId="13253"/>
    <cellStyle name="Normal 6 3 4" xfId="3234"/>
    <cellStyle name="Normal 6 3 4 2" xfId="3235"/>
    <cellStyle name="Normal 6 3 4 2 2" xfId="5951"/>
    <cellStyle name="Normal 6 3 4 2 2 2" xfId="17803"/>
    <cellStyle name="Normal 6 3 4 2 3" xfId="13254"/>
    <cellStyle name="Normal 6 3 4 2 4" xfId="13255"/>
    <cellStyle name="Normal 6 3 4 3" xfId="3236"/>
    <cellStyle name="Normal 6 3 4 3 2" xfId="5952"/>
    <cellStyle name="Normal 6 3 4 3 2 2" xfId="17804"/>
    <cellStyle name="Normal 6 3 4 3 3" xfId="13256"/>
    <cellStyle name="Normal 6 3 4 3 4" xfId="13257"/>
    <cellStyle name="Normal 6 3 4 4" xfId="3237"/>
    <cellStyle name="Normal 6 3 4 4 2" xfId="5953"/>
    <cellStyle name="Normal 6 3 4 4 2 2" xfId="17805"/>
    <cellStyle name="Normal 6 3 4 4 3" xfId="13258"/>
    <cellStyle name="Normal 6 3 4 4 4" xfId="13259"/>
    <cellStyle name="Normal 6 3 4 5" xfId="5950"/>
    <cellStyle name="Normal 6 3 4 5 2" xfId="17806"/>
    <cellStyle name="Normal 6 3 4 6" xfId="13260"/>
    <cellStyle name="Normal 6 3 4 7" xfId="13261"/>
    <cellStyle name="Normal 6 3 5" xfId="3238"/>
    <cellStyle name="Normal 6 3 5 2" xfId="5954"/>
    <cellStyle name="Normal 6 3 5 2 2" xfId="17807"/>
    <cellStyle name="Normal 6 3 5 3" xfId="13262"/>
    <cellStyle name="Normal 6 3 5 4" xfId="13263"/>
    <cellStyle name="Normal 6 3 6" xfId="3239"/>
    <cellStyle name="Normal 6 3 6 2" xfId="5955"/>
    <cellStyle name="Normal 6 3 6 2 2" xfId="17808"/>
    <cellStyle name="Normal 6 3 6 3" xfId="13264"/>
    <cellStyle name="Normal 6 3 6 4" xfId="13265"/>
    <cellStyle name="Normal 6 3 7" xfId="3240"/>
    <cellStyle name="Normal 6 3 7 2" xfId="5956"/>
    <cellStyle name="Normal 6 3 7 2 2" xfId="17809"/>
    <cellStyle name="Normal 6 3 7 3" xfId="13266"/>
    <cellStyle name="Normal 6 3 7 4" xfId="13267"/>
    <cellStyle name="Normal 6 3 8" xfId="4029"/>
    <cellStyle name="Normal 6 3 8 2" xfId="13268"/>
    <cellStyle name="Normal 6 3 8 3" xfId="13269"/>
    <cellStyle name="Normal 6 3 9" xfId="13270"/>
    <cellStyle name="Normal 6 4" xfId="3241"/>
    <cellStyle name="Normal 6 4 2" xfId="4175"/>
    <cellStyle name="Normal 6 4 2 2" xfId="17810"/>
    <cellStyle name="Normal 6 5" xfId="3242"/>
    <cellStyle name="Normal 6 5 2" xfId="14132"/>
    <cellStyle name="Normal 6 6" xfId="14249"/>
    <cellStyle name="Normal 6_presupuesto Ciudad Sanitaria" xfId="3243"/>
    <cellStyle name="Normal 60" xfId="3244"/>
    <cellStyle name="Normal 61" xfId="3245"/>
    <cellStyle name="Normal 62" xfId="3246"/>
    <cellStyle name="Normal 63" xfId="3247"/>
    <cellStyle name="Normal 64" xfId="3248"/>
    <cellStyle name="Normal 65" xfId="3249"/>
    <cellStyle name="Normal 66" xfId="3250"/>
    <cellStyle name="Normal 67" xfId="3251"/>
    <cellStyle name="Normal 68" xfId="3252"/>
    <cellStyle name="Normal 69" xfId="3253"/>
    <cellStyle name="Normal 7" xfId="417"/>
    <cellStyle name="Normal 7 2" xfId="418"/>
    <cellStyle name="Normal 7 2 2" xfId="3894"/>
    <cellStyle name="Normal 7 2 2 2" xfId="13271"/>
    <cellStyle name="Normal 7 2 2 3" xfId="13272"/>
    <cellStyle name="Normal 7 2 3" xfId="4030"/>
    <cellStyle name="Normal 7 2 4" xfId="13273"/>
    <cellStyle name="Normal 7 2 5" xfId="13274"/>
    <cellStyle name="Normal 7 2 6" xfId="17811"/>
    <cellStyle name="Normal 7 3" xfId="3254"/>
    <cellStyle name="Normal 7 3 10" xfId="13275"/>
    <cellStyle name="Normal 7 3 2" xfId="575"/>
    <cellStyle name="Normal 7 3 2 2" xfId="3255"/>
    <cellStyle name="Normal 7 3 2 2 2" xfId="3256"/>
    <cellStyle name="Normal 7 3 2 2 2 2" xfId="5959"/>
    <cellStyle name="Normal 7 3 2 2 2 2 2" xfId="17812"/>
    <cellStyle name="Normal 7 3 2 2 2 3" xfId="13276"/>
    <cellStyle name="Normal 7 3 2 2 2 4" xfId="13277"/>
    <cellStyle name="Normal 7 3 2 2 3" xfId="3257"/>
    <cellStyle name="Normal 7 3 2 2 3 2" xfId="5960"/>
    <cellStyle name="Normal 7 3 2 2 3 2 2" xfId="17813"/>
    <cellStyle name="Normal 7 3 2 2 3 3" xfId="13278"/>
    <cellStyle name="Normal 7 3 2 2 3 4" xfId="13279"/>
    <cellStyle name="Normal 7 3 2 2 4" xfId="3258"/>
    <cellStyle name="Normal 7 3 2 2 4 2" xfId="5961"/>
    <cellStyle name="Normal 7 3 2 2 4 2 2" xfId="17814"/>
    <cellStyle name="Normal 7 3 2 2 4 3" xfId="13280"/>
    <cellStyle name="Normal 7 3 2 2 4 4" xfId="13281"/>
    <cellStyle name="Normal 7 3 2 2 5" xfId="5958"/>
    <cellStyle name="Normal 7 3 2 2 5 2" xfId="17815"/>
    <cellStyle name="Normal 7 3 2 2 6" xfId="13282"/>
    <cellStyle name="Normal 7 3 2 2 7" xfId="13283"/>
    <cellStyle name="Normal 7 3 2 3" xfId="3259"/>
    <cellStyle name="Normal 7 3 2 3 2" xfId="5962"/>
    <cellStyle name="Normal 7 3 2 3 2 2" xfId="17816"/>
    <cellStyle name="Normal 7 3 2 3 3" xfId="13284"/>
    <cellStyle name="Normal 7 3 2 3 4" xfId="13285"/>
    <cellStyle name="Normal 7 3 2 4" xfId="3260"/>
    <cellStyle name="Normal 7 3 2 4 2" xfId="5963"/>
    <cellStyle name="Normal 7 3 2 4 2 2" xfId="17817"/>
    <cellStyle name="Normal 7 3 2 4 3" xfId="13286"/>
    <cellStyle name="Normal 7 3 2 4 4" xfId="13287"/>
    <cellStyle name="Normal 7 3 2 5" xfId="3261"/>
    <cellStyle name="Normal 7 3 2 5 2" xfId="5964"/>
    <cellStyle name="Normal 7 3 2 5 2 2" xfId="17818"/>
    <cellStyle name="Normal 7 3 2 5 3" xfId="13288"/>
    <cellStyle name="Normal 7 3 2 5 4" xfId="13289"/>
    <cellStyle name="Normal 7 3 2 6" xfId="5957"/>
    <cellStyle name="Normal 7 3 2 6 2" xfId="17819"/>
    <cellStyle name="Normal 7 3 2 7" xfId="13290"/>
    <cellStyle name="Normal 7 3 2 8" xfId="13291"/>
    <cellStyle name="Normal 7 3 3" xfId="3262"/>
    <cellStyle name="Normal 7 3 3 2" xfId="3263"/>
    <cellStyle name="Normal 7 3 3 2 2" xfId="3264"/>
    <cellStyle name="Normal 7 3 3 2 2 2" xfId="5967"/>
    <cellStyle name="Normal 7 3 3 2 2 2 2" xfId="17820"/>
    <cellStyle name="Normal 7 3 3 2 2 3" xfId="13292"/>
    <cellStyle name="Normal 7 3 3 2 2 4" xfId="13293"/>
    <cellStyle name="Normal 7 3 3 2 3" xfId="3265"/>
    <cellStyle name="Normal 7 3 3 2 3 2" xfId="5968"/>
    <cellStyle name="Normal 7 3 3 2 3 2 2" xfId="17821"/>
    <cellStyle name="Normal 7 3 3 2 3 3" xfId="13294"/>
    <cellStyle name="Normal 7 3 3 2 3 4" xfId="13295"/>
    <cellStyle name="Normal 7 3 3 2 4" xfId="3266"/>
    <cellStyle name="Normal 7 3 3 2 4 2" xfId="5969"/>
    <cellStyle name="Normal 7 3 3 2 4 2 2" xfId="17822"/>
    <cellStyle name="Normal 7 3 3 2 4 3" xfId="13296"/>
    <cellStyle name="Normal 7 3 3 2 4 4" xfId="13297"/>
    <cellStyle name="Normal 7 3 3 2 5" xfId="5966"/>
    <cellStyle name="Normal 7 3 3 2 5 2" xfId="17823"/>
    <cellStyle name="Normal 7 3 3 2 6" xfId="13298"/>
    <cellStyle name="Normal 7 3 3 2 7" xfId="13299"/>
    <cellStyle name="Normal 7 3 3 3" xfId="3267"/>
    <cellStyle name="Normal 7 3 3 3 2" xfId="5970"/>
    <cellStyle name="Normal 7 3 3 3 2 2" xfId="17824"/>
    <cellStyle name="Normal 7 3 3 3 3" xfId="13300"/>
    <cellStyle name="Normal 7 3 3 3 4" xfId="13301"/>
    <cellStyle name="Normal 7 3 3 4" xfId="3268"/>
    <cellStyle name="Normal 7 3 3 4 2" xfId="5971"/>
    <cellStyle name="Normal 7 3 3 4 2 2" xfId="17825"/>
    <cellStyle name="Normal 7 3 3 4 3" xfId="13302"/>
    <cellStyle name="Normal 7 3 3 4 4" xfId="13303"/>
    <cellStyle name="Normal 7 3 3 5" xfId="3269"/>
    <cellStyle name="Normal 7 3 3 5 2" xfId="5972"/>
    <cellStyle name="Normal 7 3 3 5 2 2" xfId="17826"/>
    <cellStyle name="Normal 7 3 3 5 3" xfId="13304"/>
    <cellStyle name="Normal 7 3 3 5 4" xfId="13305"/>
    <cellStyle name="Normal 7 3 3 6" xfId="5965"/>
    <cellStyle name="Normal 7 3 3 6 2" xfId="17827"/>
    <cellStyle name="Normal 7 3 3 7" xfId="13306"/>
    <cellStyle name="Normal 7 3 3 8" xfId="13307"/>
    <cellStyle name="Normal 7 3 4" xfId="3270"/>
    <cellStyle name="Normal 7 3 4 2" xfId="3271"/>
    <cellStyle name="Normal 7 3 4 2 2" xfId="5974"/>
    <cellStyle name="Normal 7 3 4 2 2 2" xfId="17828"/>
    <cellStyle name="Normal 7 3 4 2 3" xfId="13308"/>
    <cellStyle name="Normal 7 3 4 2 4" xfId="13309"/>
    <cellStyle name="Normal 7 3 4 3" xfId="3272"/>
    <cellStyle name="Normal 7 3 4 3 2" xfId="5975"/>
    <cellStyle name="Normal 7 3 4 3 2 2" xfId="17829"/>
    <cellStyle name="Normal 7 3 4 3 3" xfId="13310"/>
    <cellStyle name="Normal 7 3 4 3 4" xfId="13311"/>
    <cellStyle name="Normal 7 3 4 4" xfId="3273"/>
    <cellStyle name="Normal 7 3 4 4 2" xfId="5976"/>
    <cellStyle name="Normal 7 3 4 4 2 2" xfId="17830"/>
    <cellStyle name="Normal 7 3 4 4 3" xfId="13312"/>
    <cellStyle name="Normal 7 3 4 4 4" xfId="13313"/>
    <cellStyle name="Normal 7 3 4 5" xfId="5973"/>
    <cellStyle name="Normal 7 3 4 5 2" xfId="17831"/>
    <cellStyle name="Normal 7 3 4 6" xfId="13314"/>
    <cellStyle name="Normal 7 3 4 7" xfId="13315"/>
    <cellStyle name="Normal 7 3 5" xfId="3274"/>
    <cellStyle name="Normal 7 3 5 2" xfId="5977"/>
    <cellStyle name="Normal 7 3 5 2 2" xfId="17832"/>
    <cellStyle name="Normal 7 3 5 3" xfId="13316"/>
    <cellStyle name="Normal 7 3 5 4" xfId="13317"/>
    <cellStyle name="Normal 7 3 6" xfId="3275"/>
    <cellStyle name="Normal 7 3 6 2" xfId="5978"/>
    <cellStyle name="Normal 7 3 6 2 2" xfId="17833"/>
    <cellStyle name="Normal 7 3 6 3" xfId="13318"/>
    <cellStyle name="Normal 7 3 6 4" xfId="13319"/>
    <cellStyle name="Normal 7 3 7" xfId="3276"/>
    <cellStyle name="Normal 7 3 7 2" xfId="5979"/>
    <cellStyle name="Normal 7 3 7 2 2" xfId="17834"/>
    <cellStyle name="Normal 7 3 7 3" xfId="13320"/>
    <cellStyle name="Normal 7 3 7 4" xfId="13321"/>
    <cellStyle name="Normal 7 3 8" xfId="4031"/>
    <cellStyle name="Normal 7 3 9" xfId="13322"/>
    <cellStyle name="Normal 7 4" xfId="3277"/>
    <cellStyle name="Normal 7 5" xfId="3278"/>
    <cellStyle name="Normal 7 6" xfId="3279"/>
    <cellStyle name="Normal 7 7" xfId="13323"/>
    <cellStyle name="Normal 7 7 2" xfId="17835"/>
    <cellStyle name="Normal 7 7 3" xfId="17836"/>
    <cellStyle name="Normal 7 8" xfId="13324"/>
    <cellStyle name="Normal 70" xfId="3280"/>
    <cellStyle name="Normal 71" xfId="3281"/>
    <cellStyle name="Normal 72" xfId="419"/>
    <cellStyle name="Normal 72 2" xfId="505"/>
    <cellStyle name="Normal 72 3" xfId="5980"/>
    <cellStyle name="Normal 72 4" xfId="13325"/>
    <cellStyle name="Normal 72 5" xfId="13326"/>
    <cellStyle name="Normal 73" xfId="3282"/>
    <cellStyle name="Normal 74" xfId="612"/>
    <cellStyle name="Normal 74 2" xfId="3283"/>
    <cellStyle name="Normal 74 2 2" xfId="5982"/>
    <cellStyle name="Normal 74 2 2 2" xfId="17837"/>
    <cellStyle name="Normal 74 2 3" xfId="13327"/>
    <cellStyle name="Normal 74 2 4" xfId="13328"/>
    <cellStyle name="Normal 74 3" xfId="3284"/>
    <cellStyle name="Normal 74 3 2" xfId="3285"/>
    <cellStyle name="Normal 74 3 2 2" xfId="5984"/>
    <cellStyle name="Normal 74 3 2 2 2" xfId="17838"/>
    <cellStyle name="Normal 74 3 2 3" xfId="13329"/>
    <cellStyle name="Normal 74 3 2 4" xfId="13330"/>
    <cellStyle name="Normal 74 3 3" xfId="5983"/>
    <cellStyle name="Normal 74 3 3 2" xfId="17839"/>
    <cellStyle name="Normal 74 3 4" xfId="13331"/>
    <cellStyle name="Normal 74 3 5" xfId="13332"/>
    <cellStyle name="Normal 74 4" xfId="3286"/>
    <cellStyle name="Normal 74 4 2" xfId="5985"/>
    <cellStyle name="Normal 74 4 2 2" xfId="17840"/>
    <cellStyle name="Normal 74 4 3" xfId="13333"/>
    <cellStyle name="Normal 74 4 4" xfId="13334"/>
    <cellStyle name="Normal 74 5" xfId="5981"/>
    <cellStyle name="Normal 74 5 2" xfId="17841"/>
    <cellStyle name="Normal 74 6" xfId="13335"/>
    <cellStyle name="Normal 74 7" xfId="13336"/>
    <cellStyle name="Normal 74 8" xfId="17842"/>
    <cellStyle name="Normal 75" xfId="3287"/>
    <cellStyle name="Normal 75 2" xfId="3288"/>
    <cellStyle name="Normal 75 2 2" xfId="5987"/>
    <cellStyle name="Normal 75 2 2 2" xfId="17843"/>
    <cellStyle name="Normal 75 2 3" xfId="13337"/>
    <cellStyle name="Normal 75 2 4" xfId="13338"/>
    <cellStyle name="Normal 75 3" xfId="3289"/>
    <cellStyle name="Normal 75 3 2" xfId="5988"/>
    <cellStyle name="Normal 75 3 2 2" xfId="17844"/>
    <cellStyle name="Normal 75 3 3" xfId="13339"/>
    <cellStyle name="Normal 75 3 4" xfId="13340"/>
    <cellStyle name="Normal 75 4" xfId="3290"/>
    <cellStyle name="Normal 75 4 2" xfId="5989"/>
    <cellStyle name="Normal 75 4 2 2" xfId="17845"/>
    <cellStyle name="Normal 75 4 3" xfId="13341"/>
    <cellStyle name="Normal 75 4 4" xfId="13342"/>
    <cellStyle name="Normal 75 5" xfId="5986"/>
    <cellStyle name="Normal 75 5 2" xfId="17846"/>
    <cellStyle name="Normal 75 6" xfId="13343"/>
    <cellStyle name="Normal 75 7" xfId="13344"/>
    <cellStyle name="Normal 76" xfId="3291"/>
    <cellStyle name="Normal 76 2" xfId="3292"/>
    <cellStyle name="Normal 76 2 2" xfId="5991"/>
    <cellStyle name="Normal 76 2 2 2" xfId="17847"/>
    <cellStyle name="Normal 76 2 3" xfId="13345"/>
    <cellStyle name="Normal 76 2 4" xfId="13346"/>
    <cellStyle name="Normal 76 3" xfId="3293"/>
    <cellStyle name="Normal 76 3 2" xfId="5992"/>
    <cellStyle name="Normal 76 3 2 2" xfId="17848"/>
    <cellStyle name="Normal 76 3 3" xfId="13347"/>
    <cellStyle name="Normal 76 3 4" xfId="13348"/>
    <cellStyle name="Normal 76 4" xfId="3294"/>
    <cellStyle name="Normal 76 4 2" xfId="5993"/>
    <cellStyle name="Normal 76 4 2 2" xfId="17849"/>
    <cellStyle name="Normal 76 4 3" xfId="13349"/>
    <cellStyle name="Normal 76 4 4" xfId="13350"/>
    <cellStyle name="Normal 76 5" xfId="5990"/>
    <cellStyle name="Normal 76 5 2" xfId="17850"/>
    <cellStyle name="Normal 76 6" xfId="13351"/>
    <cellStyle name="Normal 76 7" xfId="13352"/>
    <cellStyle name="Normal 77" xfId="3295"/>
    <cellStyle name="Normal 77 2" xfId="3296"/>
    <cellStyle name="Normal 77 2 2" xfId="5995"/>
    <cellStyle name="Normal 77 2 2 2" xfId="17851"/>
    <cellStyle name="Normal 77 2 3" xfId="13353"/>
    <cellStyle name="Normal 77 2 4" xfId="13354"/>
    <cellStyle name="Normal 77 3" xfId="3297"/>
    <cellStyle name="Normal 77 3 2" xfId="5996"/>
    <cellStyle name="Normal 77 3 2 2" xfId="17852"/>
    <cellStyle name="Normal 77 3 3" xfId="13355"/>
    <cellStyle name="Normal 77 3 4" xfId="13356"/>
    <cellStyle name="Normal 77 4" xfId="3298"/>
    <cellStyle name="Normal 77 4 2" xfId="5997"/>
    <cellStyle name="Normal 77 4 2 2" xfId="17853"/>
    <cellStyle name="Normal 77 4 3" xfId="13357"/>
    <cellStyle name="Normal 77 4 4" xfId="13358"/>
    <cellStyle name="Normal 77 5" xfId="5994"/>
    <cellStyle name="Normal 77 5 2" xfId="17854"/>
    <cellStyle name="Normal 77 6" xfId="13359"/>
    <cellStyle name="Normal 77 7" xfId="13360"/>
    <cellStyle name="Normal 78" xfId="3299"/>
    <cellStyle name="Normal 78 2" xfId="5998"/>
    <cellStyle name="Normal 78 2 2" xfId="17855"/>
    <cellStyle name="Normal 78 3" xfId="13361"/>
    <cellStyle name="Normal 78 4" xfId="13362"/>
    <cellStyle name="Normal 79" xfId="3300"/>
    <cellStyle name="Normal 8" xfId="420"/>
    <cellStyle name="Normal 8 2" xfId="3301"/>
    <cellStyle name="Normal 8 2 2" xfId="4032"/>
    <cellStyle name="Normal 8 2 3" xfId="13363"/>
    <cellStyle name="Normal 8 2 4" xfId="13364"/>
    <cellStyle name="Normal 8 3" xfId="3302"/>
    <cellStyle name="Normal 8 3 10" xfId="13365"/>
    <cellStyle name="Normal 8 3 11" xfId="17856"/>
    <cellStyle name="Normal 8 3 2" xfId="3303"/>
    <cellStyle name="Normal 8 3 2 2" xfId="3304"/>
    <cellStyle name="Normal 8 3 2 2 2" xfId="3305"/>
    <cellStyle name="Normal 8 3 2 2 2 2" xfId="6001"/>
    <cellStyle name="Normal 8 3 2 2 2 2 2" xfId="17857"/>
    <cellStyle name="Normal 8 3 2 2 2 3" xfId="13366"/>
    <cellStyle name="Normal 8 3 2 2 2 4" xfId="13367"/>
    <cellStyle name="Normal 8 3 2 2 3" xfId="3306"/>
    <cellStyle name="Normal 8 3 2 2 3 2" xfId="6002"/>
    <cellStyle name="Normal 8 3 2 2 3 2 2" xfId="17858"/>
    <cellStyle name="Normal 8 3 2 2 3 3" xfId="13368"/>
    <cellStyle name="Normal 8 3 2 2 3 4" xfId="13369"/>
    <cellStyle name="Normal 8 3 2 2 4" xfId="3307"/>
    <cellStyle name="Normal 8 3 2 2 4 2" xfId="6003"/>
    <cellStyle name="Normal 8 3 2 2 4 2 2" xfId="17859"/>
    <cellStyle name="Normal 8 3 2 2 4 3" xfId="13370"/>
    <cellStyle name="Normal 8 3 2 2 4 4" xfId="13371"/>
    <cellStyle name="Normal 8 3 2 2 5" xfId="6000"/>
    <cellStyle name="Normal 8 3 2 2 5 2" xfId="17860"/>
    <cellStyle name="Normal 8 3 2 2 6" xfId="13372"/>
    <cellStyle name="Normal 8 3 2 2 7" xfId="13373"/>
    <cellStyle name="Normal 8 3 2 3" xfId="3308"/>
    <cellStyle name="Normal 8 3 2 3 2" xfId="6004"/>
    <cellStyle name="Normal 8 3 2 3 2 2" xfId="17861"/>
    <cellStyle name="Normal 8 3 2 3 3" xfId="13374"/>
    <cellStyle name="Normal 8 3 2 3 4" xfId="13375"/>
    <cellStyle name="Normal 8 3 2 4" xfId="3309"/>
    <cellStyle name="Normal 8 3 2 4 2" xfId="6005"/>
    <cellStyle name="Normal 8 3 2 4 2 2" xfId="17862"/>
    <cellStyle name="Normal 8 3 2 4 3" xfId="13376"/>
    <cellStyle name="Normal 8 3 2 4 4" xfId="13377"/>
    <cellStyle name="Normal 8 3 2 5" xfId="3310"/>
    <cellStyle name="Normal 8 3 2 5 2" xfId="6006"/>
    <cellStyle name="Normal 8 3 2 5 2 2" xfId="17863"/>
    <cellStyle name="Normal 8 3 2 5 3" xfId="13378"/>
    <cellStyle name="Normal 8 3 2 5 4" xfId="13379"/>
    <cellStyle name="Normal 8 3 2 6" xfId="5999"/>
    <cellStyle name="Normal 8 3 2 6 2" xfId="17864"/>
    <cellStyle name="Normal 8 3 2 7" xfId="13380"/>
    <cellStyle name="Normal 8 3 2 8" xfId="13381"/>
    <cellStyle name="Normal 8 3 3" xfId="3311"/>
    <cellStyle name="Normal 8 3 3 2" xfId="3312"/>
    <cellStyle name="Normal 8 3 3 2 2" xfId="3313"/>
    <cellStyle name="Normal 8 3 3 2 2 2" xfId="6009"/>
    <cellStyle name="Normal 8 3 3 2 2 2 2" xfId="17865"/>
    <cellStyle name="Normal 8 3 3 2 2 3" xfId="13382"/>
    <cellStyle name="Normal 8 3 3 2 2 4" xfId="13383"/>
    <cellStyle name="Normal 8 3 3 2 3" xfId="3314"/>
    <cellStyle name="Normal 8 3 3 2 3 2" xfId="6010"/>
    <cellStyle name="Normal 8 3 3 2 3 2 2" xfId="17866"/>
    <cellStyle name="Normal 8 3 3 2 3 3" xfId="13384"/>
    <cellStyle name="Normal 8 3 3 2 3 4" xfId="13385"/>
    <cellStyle name="Normal 8 3 3 2 4" xfId="3315"/>
    <cellStyle name="Normal 8 3 3 2 4 2" xfId="6011"/>
    <cellStyle name="Normal 8 3 3 2 4 2 2" xfId="17867"/>
    <cellStyle name="Normal 8 3 3 2 4 3" xfId="13386"/>
    <cellStyle name="Normal 8 3 3 2 4 4" xfId="13387"/>
    <cellStyle name="Normal 8 3 3 2 5" xfId="6008"/>
    <cellStyle name="Normal 8 3 3 2 5 2" xfId="17868"/>
    <cellStyle name="Normal 8 3 3 2 6" xfId="13388"/>
    <cellStyle name="Normal 8 3 3 2 7" xfId="13389"/>
    <cellStyle name="Normal 8 3 3 3" xfId="3316"/>
    <cellStyle name="Normal 8 3 3 3 2" xfId="6012"/>
    <cellStyle name="Normal 8 3 3 3 2 2" xfId="17869"/>
    <cellStyle name="Normal 8 3 3 3 3" xfId="13390"/>
    <cellStyle name="Normal 8 3 3 3 4" xfId="13391"/>
    <cellStyle name="Normal 8 3 3 4" xfId="3317"/>
    <cellStyle name="Normal 8 3 3 4 2" xfId="6013"/>
    <cellStyle name="Normal 8 3 3 4 2 2" xfId="17870"/>
    <cellStyle name="Normal 8 3 3 4 3" xfId="13392"/>
    <cellStyle name="Normal 8 3 3 4 4" xfId="13393"/>
    <cellStyle name="Normal 8 3 3 5" xfId="3318"/>
    <cellStyle name="Normal 8 3 3 5 2" xfId="6014"/>
    <cellStyle name="Normal 8 3 3 5 2 2" xfId="17871"/>
    <cellStyle name="Normal 8 3 3 5 3" xfId="13394"/>
    <cellStyle name="Normal 8 3 3 5 4" xfId="13395"/>
    <cellStyle name="Normal 8 3 3 6" xfId="6007"/>
    <cellStyle name="Normal 8 3 3 6 2" xfId="17872"/>
    <cellStyle name="Normal 8 3 3 7" xfId="13396"/>
    <cellStyle name="Normal 8 3 3 8" xfId="13397"/>
    <cellStyle name="Normal 8 3 4" xfId="3319"/>
    <cellStyle name="Normal 8 3 4 2" xfId="3320"/>
    <cellStyle name="Normal 8 3 4 2 2" xfId="6016"/>
    <cellStyle name="Normal 8 3 4 2 2 2" xfId="17873"/>
    <cellStyle name="Normal 8 3 4 2 3" xfId="13398"/>
    <cellStyle name="Normal 8 3 4 2 4" xfId="13399"/>
    <cellStyle name="Normal 8 3 4 3" xfId="3321"/>
    <cellStyle name="Normal 8 3 4 3 2" xfId="6017"/>
    <cellStyle name="Normal 8 3 4 3 2 2" xfId="17874"/>
    <cellStyle name="Normal 8 3 4 3 3" xfId="13400"/>
    <cellStyle name="Normal 8 3 4 3 4" xfId="13401"/>
    <cellStyle name="Normal 8 3 4 4" xfId="3322"/>
    <cellStyle name="Normal 8 3 4 4 2" xfId="6018"/>
    <cellStyle name="Normal 8 3 4 4 2 2" xfId="17875"/>
    <cellStyle name="Normal 8 3 4 4 3" xfId="13402"/>
    <cellStyle name="Normal 8 3 4 4 4" xfId="13403"/>
    <cellStyle name="Normal 8 3 4 5" xfId="6015"/>
    <cellStyle name="Normal 8 3 4 5 2" xfId="17876"/>
    <cellStyle name="Normal 8 3 4 6" xfId="13404"/>
    <cellStyle name="Normal 8 3 4 7" xfId="13405"/>
    <cellStyle name="Normal 8 3 5" xfId="3323"/>
    <cellStyle name="Normal 8 3 5 2" xfId="6019"/>
    <cellStyle name="Normal 8 3 5 2 2" xfId="17877"/>
    <cellStyle name="Normal 8 3 5 3" xfId="13406"/>
    <cellStyle name="Normal 8 3 5 4" xfId="13407"/>
    <cellStyle name="Normal 8 3 6" xfId="3324"/>
    <cellStyle name="Normal 8 3 6 2" xfId="6020"/>
    <cellStyle name="Normal 8 3 6 2 2" xfId="17878"/>
    <cellStyle name="Normal 8 3 6 3" xfId="13408"/>
    <cellStyle name="Normal 8 3 6 4" xfId="13409"/>
    <cellStyle name="Normal 8 3 7" xfId="3325"/>
    <cellStyle name="Normal 8 3 7 2" xfId="6021"/>
    <cellStyle name="Normal 8 3 7 2 2" xfId="17879"/>
    <cellStyle name="Normal 8 3 7 3" xfId="13410"/>
    <cellStyle name="Normal 8 3 7 4" xfId="13411"/>
    <cellStyle name="Normal 8 3 8" xfId="4033"/>
    <cellStyle name="Normal 8 3 8 2" xfId="17880"/>
    <cellStyle name="Normal 8 3 9" xfId="13412"/>
    <cellStyle name="Normal 8 3 9 2" xfId="17881"/>
    <cellStyle name="Normal 8 4" xfId="3326"/>
    <cellStyle name="Normal 8 5" xfId="3327"/>
    <cellStyle name="Normal 8 6" xfId="3328"/>
    <cellStyle name="Normal 8 7" xfId="13413"/>
    <cellStyle name="Normal 8 7 2" xfId="17882"/>
    <cellStyle name="Normal 8 8" xfId="13414"/>
    <cellStyle name="Normal 80" xfId="3329"/>
    <cellStyle name="Normal 81" xfId="3330"/>
    <cellStyle name="Normal 82" xfId="3331"/>
    <cellStyle name="Normal 83" xfId="3332"/>
    <cellStyle name="Normal 83 2" xfId="4176"/>
    <cellStyle name="Normal 83 2 2" xfId="13415"/>
    <cellStyle name="Normal 83 2 3" xfId="13416"/>
    <cellStyle name="Normal 83 3" xfId="13417"/>
    <cellStyle name="Normal 83 4" xfId="13418"/>
    <cellStyle name="Normal 84" xfId="3333"/>
    <cellStyle name="Normal 85" xfId="3334"/>
    <cellStyle name="Normal 85 2" xfId="6022"/>
    <cellStyle name="Normal 85 2 2" xfId="17883"/>
    <cellStyle name="Normal 85 3" xfId="13419"/>
    <cellStyle name="Normal 85 4" xfId="13420"/>
    <cellStyle name="Normal 86" xfId="3335"/>
    <cellStyle name="Normal 86 2" xfId="6023"/>
    <cellStyle name="Normal 86 2 2" xfId="17884"/>
    <cellStyle name="Normal 86 3" xfId="13421"/>
    <cellStyle name="Normal 86 4" xfId="13422"/>
    <cellStyle name="Normal 87" xfId="3336"/>
    <cellStyle name="Normal 87 2" xfId="6024"/>
    <cellStyle name="Normal 87 2 2" xfId="17885"/>
    <cellStyle name="Normal 87 3" xfId="13423"/>
    <cellStyle name="Normal 87 4" xfId="13424"/>
    <cellStyle name="Normal 88" xfId="3337"/>
    <cellStyle name="Normal 88 2" xfId="3338"/>
    <cellStyle name="Normal 88 2 2" xfId="3339"/>
    <cellStyle name="Normal 88 3" xfId="3340"/>
    <cellStyle name="Normal 88 4" xfId="3341"/>
    <cellStyle name="Normal 88 5" xfId="13425"/>
    <cellStyle name="Normal 88 6" xfId="13426"/>
    <cellStyle name="Normal 89" xfId="518"/>
    <cellStyle name="Normal 89 2" xfId="6025"/>
    <cellStyle name="Normal 89 3" xfId="13427"/>
    <cellStyle name="Normal 89 4" xfId="13428"/>
    <cellStyle name="Normal 9" xfId="421"/>
    <cellStyle name="Normal 9 2" xfId="3342"/>
    <cellStyle name="Normal 9 2 2" xfId="4035"/>
    <cellStyle name="Normal 9 2 3" xfId="13429"/>
    <cellStyle name="Normal 9 2 4" xfId="13430"/>
    <cellStyle name="Normal 9 3" xfId="3343"/>
    <cellStyle name="Normal 9 3 2" xfId="13431"/>
    <cellStyle name="Normal 9 3 3" xfId="13432"/>
    <cellStyle name="Normal 9 4" xfId="3344"/>
    <cellStyle name="Normal 9 5" xfId="3345"/>
    <cellStyle name="Normal 9 6" xfId="4034"/>
    <cellStyle name="Normal 9 7" xfId="13433"/>
    <cellStyle name="Normal 9 7 2" xfId="17886"/>
    <cellStyle name="Normal 9 8" xfId="13434"/>
    <cellStyle name="Normal 90" xfId="3346"/>
    <cellStyle name="Normal 91" xfId="3347"/>
    <cellStyle name="Normal 92" xfId="3348"/>
    <cellStyle name="Normal 92 2" xfId="13435"/>
    <cellStyle name="Normal 92 3" xfId="13436"/>
    <cellStyle name="Normal 93" xfId="3349"/>
    <cellStyle name="Normal 94" xfId="3350"/>
    <cellStyle name="Normal 95" xfId="3351"/>
    <cellStyle name="Normal 96" xfId="3352"/>
    <cellStyle name="Normal 97" xfId="3353"/>
    <cellStyle name="Normal 98" xfId="3354"/>
    <cellStyle name="Normal 99" xfId="3355"/>
    <cellStyle name="Normal,80 pts rojo, Texto chispeante" xfId="3356"/>
    <cellStyle name="Normal_Cub.1comp.san fco.-aut. Duarte 2" xfId="6192"/>
    <cellStyle name="Normal_Hoja1" xfId="616"/>
    <cellStyle name="Notas" xfId="422" builtinId="10" customBuiltin="1"/>
    <cellStyle name="Notas 2" xfId="423"/>
    <cellStyle name="Notas 2 10" xfId="13437"/>
    <cellStyle name="Notas 2 10 2" xfId="13438"/>
    <cellStyle name="Notas 2 10 2 2" xfId="13439"/>
    <cellStyle name="Notas 2 10 2 3" xfId="17887"/>
    <cellStyle name="Notas 2 10 3" xfId="13440"/>
    <cellStyle name="Notas 2 10 3 2" xfId="17888"/>
    <cellStyle name="Notas 2 10 3 3" xfId="17889"/>
    <cellStyle name="Notas 2 10 4" xfId="17890"/>
    <cellStyle name="Notas 2 11" xfId="13441"/>
    <cellStyle name="Notas 2 11 2" xfId="13442"/>
    <cellStyle name="Notas 2 11 3" xfId="17891"/>
    <cellStyle name="Notas 2 12" xfId="13443"/>
    <cellStyle name="Notas 2 12 2" xfId="17892"/>
    <cellStyle name="Notas 2 12 3" xfId="17893"/>
    <cellStyle name="Notas 2 13" xfId="17894"/>
    <cellStyle name="Notas 2 14" xfId="17895"/>
    <cellStyle name="Notas 2 2" xfId="3357"/>
    <cellStyle name="Notas 2 2 2" xfId="3358"/>
    <cellStyle name="Notas 2 2 2 2" xfId="13444"/>
    <cellStyle name="Notas 2 2 2 2 2" xfId="13445"/>
    <cellStyle name="Notas 2 2 2 2 3" xfId="17896"/>
    <cellStyle name="Notas 2 2 2 3" xfId="13446"/>
    <cellStyle name="Notas 2 2 2 3 2" xfId="17897"/>
    <cellStyle name="Notas 2 2 2 3 3" xfId="17898"/>
    <cellStyle name="Notas 2 2 2 4" xfId="17899"/>
    <cellStyle name="Notas 2 2 2 5" xfId="17900"/>
    <cellStyle name="Notas 2 2 3" xfId="13447"/>
    <cellStyle name="Notas 2 2 3 2" xfId="13448"/>
    <cellStyle name="Notas 2 2 3 3" xfId="17901"/>
    <cellStyle name="Notas 2 2 4" xfId="13449"/>
    <cellStyle name="Notas 2 2 4 2" xfId="17902"/>
    <cellStyle name="Notas 2 2 4 3" xfId="17903"/>
    <cellStyle name="Notas 2 2 5" xfId="17904"/>
    <cellStyle name="Notas 2 2 6" xfId="17905"/>
    <cellStyle name="Notas 2 3" xfId="3359"/>
    <cellStyle name="Notas 2 3 2" xfId="13450"/>
    <cellStyle name="Notas 2 3 2 2" xfId="13451"/>
    <cellStyle name="Notas 2 3 2 3" xfId="17906"/>
    <cellStyle name="Notas 2 3 3" xfId="13452"/>
    <cellStyle name="Notas 2 3 3 2" xfId="17907"/>
    <cellStyle name="Notas 2 3 3 3" xfId="17908"/>
    <cellStyle name="Notas 2 3 4" xfId="17909"/>
    <cellStyle name="Notas 2 3 5" xfId="17910"/>
    <cellStyle name="Notas 2 4" xfId="3360"/>
    <cellStyle name="Notas 2 4 2" xfId="13453"/>
    <cellStyle name="Notas 2 4 2 2" xfId="13454"/>
    <cellStyle name="Notas 2 4 2 3" xfId="17911"/>
    <cellStyle name="Notas 2 4 3" xfId="13455"/>
    <cellStyle name="Notas 2 4 3 2" xfId="17912"/>
    <cellStyle name="Notas 2 4 3 3" xfId="17913"/>
    <cellStyle name="Notas 2 4 4" xfId="17914"/>
    <cellStyle name="Notas 2 4 5" xfId="17915"/>
    <cellStyle name="Notas 2 5" xfId="3361"/>
    <cellStyle name="Notas 2 5 2" xfId="13456"/>
    <cellStyle name="Notas 2 5 2 2" xfId="13457"/>
    <cellStyle name="Notas 2 5 2 3" xfId="17916"/>
    <cellStyle name="Notas 2 5 3" xfId="13458"/>
    <cellStyle name="Notas 2 5 3 2" xfId="17917"/>
    <cellStyle name="Notas 2 5 3 3" xfId="17918"/>
    <cellStyle name="Notas 2 5 4" xfId="17919"/>
    <cellStyle name="Notas 2 5 5" xfId="17920"/>
    <cellStyle name="Notas 2 6" xfId="3362"/>
    <cellStyle name="Notas 2 6 2" xfId="13459"/>
    <cellStyle name="Notas 2 6 2 2" xfId="13460"/>
    <cellStyle name="Notas 2 6 2 3" xfId="17921"/>
    <cellStyle name="Notas 2 6 3" xfId="13461"/>
    <cellStyle name="Notas 2 6 3 2" xfId="17922"/>
    <cellStyle name="Notas 2 6 3 3" xfId="17923"/>
    <cellStyle name="Notas 2 6 4" xfId="17924"/>
    <cellStyle name="Notas 2 6 5" xfId="17925"/>
    <cellStyle name="Notas 2 7" xfId="3363"/>
    <cellStyle name="Notas 2 7 2" xfId="13462"/>
    <cellStyle name="Notas 2 7 2 2" xfId="13463"/>
    <cellStyle name="Notas 2 7 2 3" xfId="17926"/>
    <cellStyle name="Notas 2 7 3" xfId="13464"/>
    <cellStyle name="Notas 2 7 3 2" xfId="17927"/>
    <cellStyle name="Notas 2 7 3 3" xfId="17928"/>
    <cellStyle name="Notas 2 7 4" xfId="17929"/>
    <cellStyle name="Notas 2 7 5" xfId="17930"/>
    <cellStyle name="Notas 2 8" xfId="4036"/>
    <cellStyle name="Notas 2 8 2" xfId="13465"/>
    <cellStyle name="Notas 2 8 2 2" xfId="13466"/>
    <cellStyle name="Notas 2 8 2 3" xfId="17931"/>
    <cellStyle name="Notas 2 8 3" xfId="13467"/>
    <cellStyle name="Notas 2 8 3 2" xfId="17932"/>
    <cellStyle name="Notas 2 8 3 3" xfId="17933"/>
    <cellStyle name="Notas 2 8 4" xfId="17934"/>
    <cellStyle name="Notas 2 8 5" xfId="17935"/>
    <cellStyle name="Notas 2 9" xfId="13468"/>
    <cellStyle name="Notas 2 9 2" xfId="13469"/>
    <cellStyle name="Notas 2 9 2 2" xfId="13470"/>
    <cellStyle name="Notas 2 9 2 3" xfId="17936"/>
    <cellStyle name="Notas 2 9 3" xfId="13471"/>
    <cellStyle name="Notas 2 9 3 2" xfId="17937"/>
    <cellStyle name="Notas 2 9 3 3" xfId="17938"/>
    <cellStyle name="Notas 2 9 4" xfId="17939"/>
    <cellStyle name="Notas 3" xfId="424"/>
    <cellStyle name="Notas 3 10" xfId="13472"/>
    <cellStyle name="Notas 3 10 2" xfId="13473"/>
    <cellStyle name="Notas 3 10 2 2" xfId="13474"/>
    <cellStyle name="Notas 3 10 2 3" xfId="17940"/>
    <cellStyle name="Notas 3 10 3" xfId="13475"/>
    <cellStyle name="Notas 3 10 3 2" xfId="17941"/>
    <cellStyle name="Notas 3 10 3 3" xfId="17942"/>
    <cellStyle name="Notas 3 10 4" xfId="17943"/>
    <cellStyle name="Notas 3 11" xfId="13476"/>
    <cellStyle name="Notas 3 11 2" xfId="13477"/>
    <cellStyle name="Notas 3 11 3" xfId="17944"/>
    <cellStyle name="Notas 3 12" xfId="13478"/>
    <cellStyle name="Notas 3 12 2" xfId="17945"/>
    <cellStyle name="Notas 3 12 3" xfId="17946"/>
    <cellStyle name="Notas 3 13" xfId="17947"/>
    <cellStyle name="Notas 3 14" xfId="17948"/>
    <cellStyle name="Notas 3 2" xfId="3364"/>
    <cellStyle name="Notas 3 2 2" xfId="3365"/>
    <cellStyle name="Notas 3 2 2 2" xfId="13479"/>
    <cellStyle name="Notas 3 2 2 2 2" xfId="13480"/>
    <cellStyle name="Notas 3 2 2 2 3" xfId="17949"/>
    <cellStyle name="Notas 3 2 2 3" xfId="13481"/>
    <cellStyle name="Notas 3 2 2 3 2" xfId="17950"/>
    <cellStyle name="Notas 3 2 2 3 3" xfId="17951"/>
    <cellStyle name="Notas 3 2 2 4" xfId="17952"/>
    <cellStyle name="Notas 3 2 2 5" xfId="17953"/>
    <cellStyle name="Notas 3 2 3" xfId="13482"/>
    <cellStyle name="Notas 3 2 3 2" xfId="13483"/>
    <cellStyle name="Notas 3 2 3 3" xfId="17954"/>
    <cellStyle name="Notas 3 2 4" xfId="13484"/>
    <cellStyle name="Notas 3 2 4 2" xfId="17955"/>
    <cellStyle name="Notas 3 2 4 3" xfId="17956"/>
    <cellStyle name="Notas 3 2 5" xfId="17957"/>
    <cellStyle name="Notas 3 2 6" xfId="17958"/>
    <cellStyle name="Notas 3 3" xfId="3366"/>
    <cellStyle name="Notas 3 3 2" xfId="13485"/>
    <cellStyle name="Notas 3 3 2 2" xfId="13486"/>
    <cellStyle name="Notas 3 3 2 3" xfId="17959"/>
    <cellStyle name="Notas 3 3 3" xfId="13487"/>
    <cellStyle name="Notas 3 3 3 2" xfId="17960"/>
    <cellStyle name="Notas 3 3 3 3" xfId="17961"/>
    <cellStyle name="Notas 3 3 4" xfId="17962"/>
    <cellStyle name="Notas 3 3 5" xfId="17963"/>
    <cellStyle name="Notas 3 4" xfId="3367"/>
    <cellStyle name="Notas 3 4 2" xfId="13488"/>
    <cellStyle name="Notas 3 4 2 2" xfId="13489"/>
    <cellStyle name="Notas 3 4 2 3" xfId="17964"/>
    <cellStyle name="Notas 3 4 3" xfId="13490"/>
    <cellStyle name="Notas 3 4 3 2" xfId="17965"/>
    <cellStyle name="Notas 3 4 3 3" xfId="17966"/>
    <cellStyle name="Notas 3 4 4" xfId="17967"/>
    <cellStyle name="Notas 3 4 5" xfId="17968"/>
    <cellStyle name="Notas 3 5" xfId="3368"/>
    <cellStyle name="Notas 3 5 2" xfId="13491"/>
    <cellStyle name="Notas 3 5 2 2" xfId="13492"/>
    <cellStyle name="Notas 3 5 2 3" xfId="17969"/>
    <cellStyle name="Notas 3 5 3" xfId="13493"/>
    <cellStyle name="Notas 3 5 3 2" xfId="17970"/>
    <cellStyle name="Notas 3 5 3 3" xfId="17971"/>
    <cellStyle name="Notas 3 5 4" xfId="17972"/>
    <cellStyle name="Notas 3 5 5" xfId="17973"/>
    <cellStyle name="Notas 3 6" xfId="3369"/>
    <cellStyle name="Notas 3 6 2" xfId="13494"/>
    <cellStyle name="Notas 3 6 2 2" xfId="13495"/>
    <cellStyle name="Notas 3 6 2 3" xfId="17974"/>
    <cellStyle name="Notas 3 6 3" xfId="13496"/>
    <cellStyle name="Notas 3 6 3 2" xfId="17975"/>
    <cellStyle name="Notas 3 6 3 3" xfId="17976"/>
    <cellStyle name="Notas 3 6 4" xfId="17977"/>
    <cellStyle name="Notas 3 6 5" xfId="17978"/>
    <cellStyle name="Notas 3 7" xfId="3370"/>
    <cellStyle name="Notas 3 7 2" xfId="13497"/>
    <cellStyle name="Notas 3 7 2 2" xfId="13498"/>
    <cellStyle name="Notas 3 7 2 3" xfId="17979"/>
    <cellStyle name="Notas 3 7 3" xfId="13499"/>
    <cellStyle name="Notas 3 7 3 2" xfId="17980"/>
    <cellStyle name="Notas 3 7 3 3" xfId="17981"/>
    <cellStyle name="Notas 3 7 4" xfId="17982"/>
    <cellStyle name="Notas 3 7 5" xfId="17983"/>
    <cellStyle name="Notas 3 8" xfId="4037"/>
    <cellStyle name="Notas 3 8 2" xfId="13500"/>
    <cellStyle name="Notas 3 8 2 2" xfId="13501"/>
    <cellStyle name="Notas 3 8 2 3" xfId="17984"/>
    <cellStyle name="Notas 3 8 3" xfId="13502"/>
    <cellStyle name="Notas 3 8 3 2" xfId="17985"/>
    <cellStyle name="Notas 3 8 3 3" xfId="17986"/>
    <cellStyle name="Notas 3 8 4" xfId="17987"/>
    <cellStyle name="Notas 3 8 5" xfId="17988"/>
    <cellStyle name="Notas 3 9" xfId="13503"/>
    <cellStyle name="Notas 3 9 2" xfId="13504"/>
    <cellStyle name="Notas 3 9 2 2" xfId="13505"/>
    <cellStyle name="Notas 3 9 2 3" xfId="17989"/>
    <cellStyle name="Notas 3 9 3" xfId="13506"/>
    <cellStyle name="Notas 3 9 3 2" xfId="17990"/>
    <cellStyle name="Notas 3 9 3 3" xfId="17991"/>
    <cellStyle name="Notas 3 9 4" xfId="17992"/>
    <cellStyle name="Notas 4" xfId="425"/>
    <cellStyle name="Notas 4 10" xfId="13507"/>
    <cellStyle name="Notas 4 10 2" xfId="13508"/>
    <cellStyle name="Notas 4 10 2 2" xfId="13509"/>
    <cellStyle name="Notas 4 10 2 3" xfId="17993"/>
    <cellStyle name="Notas 4 10 3" xfId="13510"/>
    <cellStyle name="Notas 4 10 3 2" xfId="17994"/>
    <cellStyle name="Notas 4 10 3 3" xfId="17995"/>
    <cellStyle name="Notas 4 10 4" xfId="17996"/>
    <cellStyle name="Notas 4 11" xfId="13511"/>
    <cellStyle name="Notas 4 11 2" xfId="13512"/>
    <cellStyle name="Notas 4 11 3" xfId="17997"/>
    <cellStyle name="Notas 4 12" xfId="13513"/>
    <cellStyle name="Notas 4 12 2" xfId="17998"/>
    <cellStyle name="Notas 4 12 3" xfId="17999"/>
    <cellStyle name="Notas 4 13" xfId="18000"/>
    <cellStyle name="Notas 4 14" xfId="18001"/>
    <cellStyle name="Notas 4 2" xfId="3371"/>
    <cellStyle name="Notas 4 2 2" xfId="3372"/>
    <cellStyle name="Notas 4 2 2 2" xfId="13514"/>
    <cellStyle name="Notas 4 2 2 2 2" xfId="13515"/>
    <cellStyle name="Notas 4 2 2 2 3" xfId="18002"/>
    <cellStyle name="Notas 4 2 2 3" xfId="13516"/>
    <cellStyle name="Notas 4 2 2 3 2" xfId="18003"/>
    <cellStyle name="Notas 4 2 2 3 3" xfId="18004"/>
    <cellStyle name="Notas 4 2 2 4" xfId="18005"/>
    <cellStyle name="Notas 4 2 2 5" xfId="18006"/>
    <cellStyle name="Notas 4 2 3" xfId="13517"/>
    <cellStyle name="Notas 4 2 3 2" xfId="13518"/>
    <cellStyle name="Notas 4 2 3 3" xfId="18007"/>
    <cellStyle name="Notas 4 2 4" xfId="13519"/>
    <cellStyle name="Notas 4 2 4 2" xfId="18008"/>
    <cellStyle name="Notas 4 2 4 3" xfId="18009"/>
    <cellStyle name="Notas 4 2 5" xfId="18010"/>
    <cellStyle name="Notas 4 2 6" xfId="18011"/>
    <cellStyle name="Notas 4 3" xfId="3373"/>
    <cellStyle name="Notas 4 3 2" xfId="13520"/>
    <cellStyle name="Notas 4 3 2 2" xfId="13521"/>
    <cellStyle name="Notas 4 3 2 3" xfId="18012"/>
    <cellStyle name="Notas 4 3 3" xfId="13522"/>
    <cellStyle name="Notas 4 3 3 2" xfId="18013"/>
    <cellStyle name="Notas 4 3 3 3" xfId="18014"/>
    <cellStyle name="Notas 4 3 4" xfId="18015"/>
    <cellStyle name="Notas 4 3 5" xfId="18016"/>
    <cellStyle name="Notas 4 4" xfId="3374"/>
    <cellStyle name="Notas 4 4 2" xfId="13523"/>
    <cellStyle name="Notas 4 4 2 2" xfId="13524"/>
    <cellStyle name="Notas 4 4 2 3" xfId="18017"/>
    <cellStyle name="Notas 4 4 3" xfId="13525"/>
    <cellStyle name="Notas 4 4 3 2" xfId="18018"/>
    <cellStyle name="Notas 4 4 3 3" xfId="18019"/>
    <cellStyle name="Notas 4 4 4" xfId="18020"/>
    <cellStyle name="Notas 4 4 5" xfId="18021"/>
    <cellStyle name="Notas 4 5" xfId="3375"/>
    <cellStyle name="Notas 4 5 2" xfId="13526"/>
    <cellStyle name="Notas 4 5 2 2" xfId="13527"/>
    <cellStyle name="Notas 4 5 2 3" xfId="18022"/>
    <cellStyle name="Notas 4 5 3" xfId="13528"/>
    <cellStyle name="Notas 4 5 3 2" xfId="18023"/>
    <cellStyle name="Notas 4 5 3 3" xfId="18024"/>
    <cellStyle name="Notas 4 5 4" xfId="18025"/>
    <cellStyle name="Notas 4 5 5" xfId="18026"/>
    <cellStyle name="Notas 4 6" xfId="3376"/>
    <cellStyle name="Notas 4 6 2" xfId="13529"/>
    <cellStyle name="Notas 4 6 2 2" xfId="13530"/>
    <cellStyle name="Notas 4 6 2 3" xfId="18027"/>
    <cellStyle name="Notas 4 6 3" xfId="13531"/>
    <cellStyle name="Notas 4 6 3 2" xfId="18028"/>
    <cellStyle name="Notas 4 6 3 3" xfId="18029"/>
    <cellStyle name="Notas 4 6 4" xfId="18030"/>
    <cellStyle name="Notas 4 6 5" xfId="18031"/>
    <cellStyle name="Notas 4 7" xfId="3377"/>
    <cellStyle name="Notas 4 7 2" xfId="13532"/>
    <cellStyle name="Notas 4 7 2 2" xfId="13533"/>
    <cellStyle name="Notas 4 7 2 3" xfId="18032"/>
    <cellStyle name="Notas 4 7 3" xfId="13534"/>
    <cellStyle name="Notas 4 7 3 2" xfId="18033"/>
    <cellStyle name="Notas 4 7 3 3" xfId="18034"/>
    <cellStyle name="Notas 4 7 4" xfId="18035"/>
    <cellStyle name="Notas 4 7 5" xfId="18036"/>
    <cellStyle name="Notas 4 8" xfId="4038"/>
    <cellStyle name="Notas 4 8 2" xfId="13535"/>
    <cellStyle name="Notas 4 8 2 2" xfId="13536"/>
    <cellStyle name="Notas 4 8 2 3" xfId="18037"/>
    <cellStyle name="Notas 4 8 3" xfId="13537"/>
    <cellStyle name="Notas 4 8 3 2" xfId="18038"/>
    <cellStyle name="Notas 4 8 3 3" xfId="18039"/>
    <cellStyle name="Notas 4 8 4" xfId="18040"/>
    <cellStyle name="Notas 4 8 5" xfId="18041"/>
    <cellStyle name="Notas 4 9" xfId="13538"/>
    <cellStyle name="Notas 4 9 2" xfId="13539"/>
    <cellStyle name="Notas 4 9 2 2" xfId="13540"/>
    <cellStyle name="Notas 4 9 2 3" xfId="18042"/>
    <cellStyle name="Notas 4 9 3" xfId="13541"/>
    <cellStyle name="Notas 4 9 3 2" xfId="18043"/>
    <cellStyle name="Notas 4 9 3 3" xfId="18044"/>
    <cellStyle name="Notas 4 9 4" xfId="18045"/>
    <cellStyle name="Note" xfId="426"/>
    <cellStyle name="Note 10" xfId="13542"/>
    <cellStyle name="Note 10 2" xfId="13543"/>
    <cellStyle name="Note 10 2 2" xfId="13544"/>
    <cellStyle name="Note 10 2 3" xfId="18046"/>
    <cellStyle name="Note 10 3" xfId="13545"/>
    <cellStyle name="Note 10 3 2" xfId="18047"/>
    <cellStyle name="Note 10 3 3" xfId="18048"/>
    <cellStyle name="Note 10 4" xfId="18049"/>
    <cellStyle name="Note 11" xfId="13546"/>
    <cellStyle name="Note 11 2" xfId="13547"/>
    <cellStyle name="Note 11 3" xfId="18050"/>
    <cellStyle name="Note 12" xfId="13548"/>
    <cellStyle name="Note 12 2" xfId="18051"/>
    <cellStyle name="Note 12 3" xfId="18052"/>
    <cellStyle name="Note 13" xfId="18053"/>
    <cellStyle name="Note 14" xfId="18054"/>
    <cellStyle name="Note 2" xfId="3378"/>
    <cellStyle name="Note 2 10" xfId="13549"/>
    <cellStyle name="Note 2 10 2" xfId="13550"/>
    <cellStyle name="Note 2 10 3" xfId="18055"/>
    <cellStyle name="Note 2 11" xfId="13551"/>
    <cellStyle name="Note 2 11 2" xfId="18056"/>
    <cellStyle name="Note 2 11 3" xfId="18057"/>
    <cellStyle name="Note 2 12" xfId="18058"/>
    <cellStyle name="Note 2 13" xfId="18059"/>
    <cellStyle name="Note 2 2" xfId="3379"/>
    <cellStyle name="Note 2 2 2" xfId="3380"/>
    <cellStyle name="Note 2 2 2 2" xfId="13552"/>
    <cellStyle name="Note 2 2 2 2 2" xfId="13553"/>
    <cellStyle name="Note 2 2 2 2 3" xfId="18060"/>
    <cellStyle name="Note 2 2 2 3" xfId="13554"/>
    <cellStyle name="Note 2 2 2 3 2" xfId="18061"/>
    <cellStyle name="Note 2 2 2 3 3" xfId="18062"/>
    <cellStyle name="Note 2 2 2 4" xfId="18063"/>
    <cellStyle name="Note 2 2 2 5" xfId="18064"/>
    <cellStyle name="Note 2 2 3" xfId="13555"/>
    <cellStyle name="Note 2 2 3 2" xfId="13556"/>
    <cellStyle name="Note 2 2 3 3" xfId="18065"/>
    <cellStyle name="Note 2 2 4" xfId="13557"/>
    <cellStyle name="Note 2 2 4 2" xfId="18066"/>
    <cellStyle name="Note 2 2 4 3" xfId="18067"/>
    <cellStyle name="Note 2 2 5" xfId="18068"/>
    <cellStyle name="Note 2 2 6" xfId="18069"/>
    <cellStyle name="Note 2 3" xfId="3381"/>
    <cellStyle name="Note 2 3 2" xfId="13558"/>
    <cellStyle name="Note 2 3 2 2" xfId="13559"/>
    <cellStyle name="Note 2 3 2 3" xfId="18070"/>
    <cellStyle name="Note 2 3 3" xfId="13560"/>
    <cellStyle name="Note 2 3 3 2" xfId="18071"/>
    <cellStyle name="Note 2 3 3 3" xfId="18072"/>
    <cellStyle name="Note 2 3 4" xfId="18073"/>
    <cellStyle name="Note 2 3 5" xfId="18074"/>
    <cellStyle name="Note 2 4" xfId="3382"/>
    <cellStyle name="Note 2 4 2" xfId="13561"/>
    <cellStyle name="Note 2 4 2 2" xfId="13562"/>
    <cellStyle name="Note 2 4 2 3" xfId="18075"/>
    <cellStyle name="Note 2 4 3" xfId="13563"/>
    <cellStyle name="Note 2 4 3 2" xfId="18076"/>
    <cellStyle name="Note 2 4 3 3" xfId="18077"/>
    <cellStyle name="Note 2 4 4" xfId="18078"/>
    <cellStyle name="Note 2 4 5" xfId="18079"/>
    <cellStyle name="Note 2 5" xfId="3383"/>
    <cellStyle name="Note 2 5 2" xfId="13564"/>
    <cellStyle name="Note 2 5 2 2" xfId="13565"/>
    <cellStyle name="Note 2 5 2 3" xfId="18080"/>
    <cellStyle name="Note 2 5 3" xfId="13566"/>
    <cellStyle name="Note 2 5 3 2" xfId="18081"/>
    <cellStyle name="Note 2 5 3 3" xfId="18082"/>
    <cellStyle name="Note 2 5 4" xfId="18083"/>
    <cellStyle name="Note 2 5 5" xfId="18084"/>
    <cellStyle name="Note 2 6" xfId="3384"/>
    <cellStyle name="Note 2 6 2" xfId="13567"/>
    <cellStyle name="Note 2 6 2 2" xfId="13568"/>
    <cellStyle name="Note 2 6 2 3" xfId="18085"/>
    <cellStyle name="Note 2 6 3" xfId="13569"/>
    <cellStyle name="Note 2 6 3 2" xfId="18086"/>
    <cellStyle name="Note 2 6 3 3" xfId="18087"/>
    <cellStyle name="Note 2 6 4" xfId="18088"/>
    <cellStyle name="Note 2 6 5" xfId="18089"/>
    <cellStyle name="Note 2 7" xfId="3385"/>
    <cellStyle name="Note 2 7 2" xfId="13570"/>
    <cellStyle name="Note 2 7 2 2" xfId="13571"/>
    <cellStyle name="Note 2 7 2 3" xfId="18090"/>
    <cellStyle name="Note 2 7 3" xfId="13572"/>
    <cellStyle name="Note 2 7 3 2" xfId="18091"/>
    <cellStyle name="Note 2 7 3 3" xfId="18092"/>
    <cellStyle name="Note 2 7 4" xfId="18093"/>
    <cellStyle name="Note 2 7 5" xfId="18094"/>
    <cellStyle name="Note 2 8" xfId="13573"/>
    <cellStyle name="Note 2 8 2" xfId="13574"/>
    <cellStyle name="Note 2 8 2 2" xfId="13575"/>
    <cellStyle name="Note 2 8 2 3" xfId="18095"/>
    <cellStyle name="Note 2 8 3" xfId="13576"/>
    <cellStyle name="Note 2 8 3 2" xfId="18096"/>
    <cellStyle name="Note 2 8 3 3" xfId="18097"/>
    <cellStyle name="Note 2 8 4" xfId="18098"/>
    <cellStyle name="Note 2 9" xfId="13577"/>
    <cellStyle name="Note 2 9 2" xfId="13578"/>
    <cellStyle name="Note 2 9 2 2" xfId="13579"/>
    <cellStyle name="Note 2 9 2 3" xfId="18099"/>
    <cellStyle name="Note 2 9 3" xfId="13580"/>
    <cellStyle name="Note 2 9 3 2" xfId="18100"/>
    <cellStyle name="Note 2 9 3 3" xfId="18101"/>
    <cellStyle name="Note 2 9 4" xfId="18102"/>
    <cellStyle name="Note 3" xfId="3386"/>
    <cellStyle name="Note 3 2" xfId="3387"/>
    <cellStyle name="Note 3 2 2" xfId="13581"/>
    <cellStyle name="Note 3 2 2 2" xfId="13582"/>
    <cellStyle name="Note 3 2 2 3" xfId="18103"/>
    <cellStyle name="Note 3 2 3" xfId="13583"/>
    <cellStyle name="Note 3 2 3 2" xfId="18104"/>
    <cellStyle name="Note 3 2 3 3" xfId="18105"/>
    <cellStyle name="Note 3 2 4" xfId="18106"/>
    <cellStyle name="Note 3 2 5" xfId="18107"/>
    <cellStyle name="Note 3 3" xfId="13584"/>
    <cellStyle name="Note 3 3 2" xfId="13585"/>
    <cellStyle name="Note 3 3 3" xfId="18108"/>
    <cellStyle name="Note 3 4" xfId="13586"/>
    <cellStyle name="Note 3 4 2" xfId="18109"/>
    <cellStyle name="Note 3 4 3" xfId="18110"/>
    <cellStyle name="Note 3 5" xfId="18111"/>
    <cellStyle name="Note 3 6" xfId="18112"/>
    <cellStyle name="Note 4" xfId="3388"/>
    <cellStyle name="Note 4 2" xfId="13587"/>
    <cellStyle name="Note 4 2 2" xfId="13588"/>
    <cellStyle name="Note 4 2 3" xfId="18113"/>
    <cellStyle name="Note 4 3" xfId="13589"/>
    <cellStyle name="Note 4 3 2" xfId="18114"/>
    <cellStyle name="Note 4 3 3" xfId="18115"/>
    <cellStyle name="Note 4 4" xfId="18116"/>
    <cellStyle name="Note 4 5" xfId="18117"/>
    <cellStyle name="Note 5" xfId="3389"/>
    <cellStyle name="Note 5 2" xfId="13590"/>
    <cellStyle name="Note 5 2 2" xfId="13591"/>
    <cellStyle name="Note 5 2 3" xfId="18118"/>
    <cellStyle name="Note 5 3" xfId="13592"/>
    <cellStyle name="Note 5 3 2" xfId="18119"/>
    <cellStyle name="Note 5 3 3" xfId="18120"/>
    <cellStyle name="Note 5 4" xfId="18121"/>
    <cellStyle name="Note 5 5" xfId="18122"/>
    <cellStyle name="Note 6" xfId="3390"/>
    <cellStyle name="Note 6 2" xfId="13593"/>
    <cellStyle name="Note 6 2 2" xfId="13594"/>
    <cellStyle name="Note 6 2 3" xfId="18123"/>
    <cellStyle name="Note 6 3" xfId="13595"/>
    <cellStyle name="Note 6 3 2" xfId="18124"/>
    <cellStyle name="Note 6 3 3" xfId="18125"/>
    <cellStyle name="Note 6 4" xfId="18126"/>
    <cellStyle name="Note 6 5" xfId="18127"/>
    <cellStyle name="Note 7" xfId="3391"/>
    <cellStyle name="Note 7 2" xfId="13596"/>
    <cellStyle name="Note 7 2 2" xfId="13597"/>
    <cellStyle name="Note 7 2 3" xfId="18128"/>
    <cellStyle name="Note 7 3" xfId="13598"/>
    <cellStyle name="Note 7 3 2" xfId="18129"/>
    <cellStyle name="Note 7 3 3" xfId="18130"/>
    <cellStyle name="Note 7 4" xfId="18131"/>
    <cellStyle name="Note 7 5" xfId="18132"/>
    <cellStyle name="Note 8" xfId="3392"/>
    <cellStyle name="Note 8 2" xfId="13599"/>
    <cellStyle name="Note 8 2 2" xfId="13600"/>
    <cellStyle name="Note 8 2 3" xfId="18133"/>
    <cellStyle name="Note 8 3" xfId="13601"/>
    <cellStyle name="Note 8 3 2" xfId="18134"/>
    <cellStyle name="Note 8 3 3" xfId="18135"/>
    <cellStyle name="Note 8 4" xfId="18136"/>
    <cellStyle name="Note 8 5" xfId="18137"/>
    <cellStyle name="Note 9" xfId="13602"/>
    <cellStyle name="Note 9 2" xfId="13603"/>
    <cellStyle name="Note 9 2 2" xfId="13604"/>
    <cellStyle name="Note 9 2 3" xfId="18138"/>
    <cellStyle name="Note 9 3" xfId="13605"/>
    <cellStyle name="Note 9 3 2" xfId="18139"/>
    <cellStyle name="Note 9 3 3" xfId="18140"/>
    <cellStyle name="Note 9 4" xfId="18141"/>
    <cellStyle name="Output" xfId="427"/>
    <cellStyle name="Output 10" xfId="3393"/>
    <cellStyle name="Output 10 2" xfId="13606"/>
    <cellStyle name="Output 10 2 2" xfId="13607"/>
    <cellStyle name="Output 10 2 3" xfId="18142"/>
    <cellStyle name="Output 10 2 4" xfId="18143"/>
    <cellStyle name="Output 10 3" xfId="13608"/>
    <cellStyle name="Output 10 3 2" xfId="18144"/>
    <cellStyle name="Output 10 3 3" xfId="18145"/>
    <cellStyle name="Output 10 4" xfId="18146"/>
    <cellStyle name="Output 10 5" xfId="18147"/>
    <cellStyle name="Output 11" xfId="3394"/>
    <cellStyle name="Output 11 2" xfId="13609"/>
    <cellStyle name="Output 11 2 2" xfId="13610"/>
    <cellStyle name="Output 11 2 3" xfId="18148"/>
    <cellStyle name="Output 11 2 4" xfId="18149"/>
    <cellStyle name="Output 11 3" xfId="13611"/>
    <cellStyle name="Output 11 3 2" xfId="18150"/>
    <cellStyle name="Output 11 3 3" xfId="18151"/>
    <cellStyle name="Output 11 4" xfId="18152"/>
    <cellStyle name="Output 11 5" xfId="18153"/>
    <cellStyle name="Output 12" xfId="6235"/>
    <cellStyle name="Output 12 2" xfId="13612"/>
    <cellStyle name="Output 12 2 2" xfId="13613"/>
    <cellStyle name="Output 12 2 3" xfId="18154"/>
    <cellStyle name="Output 12 3" xfId="13614"/>
    <cellStyle name="Output 12 3 2" xfId="18155"/>
    <cellStyle name="Output 12 3 3" xfId="18156"/>
    <cellStyle name="Output 12 4" xfId="18157"/>
    <cellStyle name="Output 12 5" xfId="18158"/>
    <cellStyle name="Output 13" xfId="13615"/>
    <cellStyle name="Output 13 2" xfId="13616"/>
    <cellStyle name="Output 13 2 2" xfId="13617"/>
    <cellStyle name="Output 13 2 3" xfId="18159"/>
    <cellStyle name="Output 13 3" xfId="13618"/>
    <cellStyle name="Output 13 3 2" xfId="18160"/>
    <cellStyle name="Output 13 3 3" xfId="18161"/>
    <cellStyle name="Output 13 4" xfId="18162"/>
    <cellStyle name="Output 14" xfId="13619"/>
    <cellStyle name="Output 14 2" xfId="13620"/>
    <cellStyle name="Output 14 3" xfId="18163"/>
    <cellStyle name="Output 15" xfId="13621"/>
    <cellStyle name="Output 15 2" xfId="18164"/>
    <cellStyle name="Output 15 3" xfId="18165"/>
    <cellStyle name="Output 16" xfId="14133"/>
    <cellStyle name="Output 17" xfId="18166"/>
    <cellStyle name="Output 2" xfId="3395"/>
    <cellStyle name="Output 2 10" xfId="4177"/>
    <cellStyle name="Output 2 10 2" xfId="13622"/>
    <cellStyle name="Output 2 10 2 2" xfId="13623"/>
    <cellStyle name="Output 2 10 2 3" xfId="18167"/>
    <cellStyle name="Output 2 10 2 4" xfId="18168"/>
    <cellStyle name="Output 2 10 3" xfId="13624"/>
    <cellStyle name="Output 2 10 3 2" xfId="18169"/>
    <cellStyle name="Output 2 10 3 3" xfId="18170"/>
    <cellStyle name="Output 2 10 4" xfId="18171"/>
    <cellStyle name="Output 2 10 5" xfId="18172"/>
    <cellStyle name="Output 2 11" xfId="13625"/>
    <cellStyle name="Output 2 11 2" xfId="13626"/>
    <cellStyle name="Output 2 11 2 2" xfId="13627"/>
    <cellStyle name="Output 2 11 2 3" xfId="18173"/>
    <cellStyle name="Output 2 11 3" xfId="13628"/>
    <cellStyle name="Output 2 11 3 2" xfId="18174"/>
    <cellStyle name="Output 2 11 3 3" xfId="18175"/>
    <cellStyle name="Output 2 11 4" xfId="18176"/>
    <cellStyle name="Output 2 11 5" xfId="18177"/>
    <cellStyle name="Output 2 12" xfId="13629"/>
    <cellStyle name="Output 2 12 2" xfId="13630"/>
    <cellStyle name="Output 2 12 2 2" xfId="13631"/>
    <cellStyle name="Output 2 12 2 3" xfId="18178"/>
    <cellStyle name="Output 2 12 3" xfId="13632"/>
    <cellStyle name="Output 2 12 3 2" xfId="18179"/>
    <cellStyle name="Output 2 12 3 3" xfId="18180"/>
    <cellStyle name="Output 2 12 4" xfId="18181"/>
    <cellStyle name="Output 2 12 5" xfId="18182"/>
    <cellStyle name="Output 2 13" xfId="13633"/>
    <cellStyle name="Output 2 13 2" xfId="13634"/>
    <cellStyle name="Output 2 13 3" xfId="18183"/>
    <cellStyle name="Output 2 14" xfId="13635"/>
    <cellStyle name="Output 2 14 2" xfId="18184"/>
    <cellStyle name="Output 2 14 3" xfId="18185"/>
    <cellStyle name="Output 2 15" xfId="18186"/>
    <cellStyle name="Output 2 16" xfId="18187"/>
    <cellStyle name="Output 2 2" xfId="3396"/>
    <cellStyle name="Output 2 2 2" xfId="3397"/>
    <cellStyle name="Output 2 2 2 2" xfId="13636"/>
    <cellStyle name="Output 2 2 2 2 2" xfId="13637"/>
    <cellStyle name="Output 2 2 2 2 3" xfId="18188"/>
    <cellStyle name="Output 2 2 2 2 4" xfId="18189"/>
    <cellStyle name="Output 2 2 2 3" xfId="13638"/>
    <cellStyle name="Output 2 2 2 3 2" xfId="18190"/>
    <cellStyle name="Output 2 2 2 3 3" xfId="18191"/>
    <cellStyle name="Output 2 2 2 4" xfId="18192"/>
    <cellStyle name="Output 2 2 2 5" xfId="18193"/>
    <cellStyle name="Output 2 2 3" xfId="3398"/>
    <cellStyle name="Output 2 2 3 2" xfId="13639"/>
    <cellStyle name="Output 2 2 3 2 2" xfId="13640"/>
    <cellStyle name="Output 2 2 3 2 3" xfId="18194"/>
    <cellStyle name="Output 2 2 3 2 4" xfId="18195"/>
    <cellStyle name="Output 2 2 3 3" xfId="13641"/>
    <cellStyle name="Output 2 2 3 3 2" xfId="18196"/>
    <cellStyle name="Output 2 2 3 3 3" xfId="18197"/>
    <cellStyle name="Output 2 2 3 4" xfId="18198"/>
    <cellStyle name="Output 2 2 3 5" xfId="18199"/>
    <cellStyle name="Output 2 2 4" xfId="13642"/>
    <cellStyle name="Output 2 2 4 2" xfId="13643"/>
    <cellStyle name="Output 2 2 4 3" xfId="18200"/>
    <cellStyle name="Output 2 2 4 4" xfId="18201"/>
    <cellStyle name="Output 2 2 5" xfId="13644"/>
    <cellStyle name="Output 2 2 5 2" xfId="18202"/>
    <cellStyle name="Output 2 2 5 3" xfId="18203"/>
    <cellStyle name="Output 2 2 6" xfId="18204"/>
    <cellStyle name="Output 2 2 7" xfId="18205"/>
    <cellStyle name="Output 2 3" xfId="3399"/>
    <cellStyle name="Output 2 3 2" xfId="13645"/>
    <cellStyle name="Output 2 3 2 2" xfId="13646"/>
    <cellStyle name="Output 2 3 2 3" xfId="18206"/>
    <cellStyle name="Output 2 3 2 4" xfId="18207"/>
    <cellStyle name="Output 2 3 3" xfId="13647"/>
    <cellStyle name="Output 2 3 3 2" xfId="18208"/>
    <cellStyle name="Output 2 3 3 3" xfId="18209"/>
    <cellStyle name="Output 2 3 4" xfId="18210"/>
    <cellStyle name="Output 2 3 5" xfId="18211"/>
    <cellStyle name="Output 2 4" xfId="3400"/>
    <cellStyle name="Output 2 4 2" xfId="13648"/>
    <cellStyle name="Output 2 4 2 2" xfId="13649"/>
    <cellStyle name="Output 2 4 2 3" xfId="18212"/>
    <cellStyle name="Output 2 4 2 4" xfId="18213"/>
    <cellStyle name="Output 2 4 3" xfId="13650"/>
    <cellStyle name="Output 2 4 3 2" xfId="18214"/>
    <cellStyle name="Output 2 4 3 3" xfId="18215"/>
    <cellStyle name="Output 2 4 4" xfId="18216"/>
    <cellStyle name="Output 2 4 5" xfId="18217"/>
    <cellStyle name="Output 2 5" xfId="3401"/>
    <cellStyle name="Output 2 5 2" xfId="13651"/>
    <cellStyle name="Output 2 5 2 2" xfId="13652"/>
    <cellStyle name="Output 2 5 2 3" xfId="18218"/>
    <cellStyle name="Output 2 5 2 4" xfId="18219"/>
    <cellStyle name="Output 2 5 3" xfId="13653"/>
    <cellStyle name="Output 2 5 3 2" xfId="18220"/>
    <cellStyle name="Output 2 5 3 3" xfId="18221"/>
    <cellStyle name="Output 2 5 4" xfId="18222"/>
    <cellStyle name="Output 2 5 5" xfId="18223"/>
    <cellStyle name="Output 2 6" xfId="3402"/>
    <cellStyle name="Output 2 6 2" xfId="13654"/>
    <cellStyle name="Output 2 6 2 2" xfId="13655"/>
    <cellStyle name="Output 2 6 2 3" xfId="18224"/>
    <cellStyle name="Output 2 6 2 4" xfId="18225"/>
    <cellStyle name="Output 2 6 3" xfId="13656"/>
    <cellStyle name="Output 2 6 3 2" xfId="18226"/>
    <cellStyle name="Output 2 6 3 3" xfId="18227"/>
    <cellStyle name="Output 2 6 4" xfId="18228"/>
    <cellStyle name="Output 2 6 5" xfId="18229"/>
    <cellStyle name="Output 2 7" xfId="3403"/>
    <cellStyle name="Output 2 7 2" xfId="13657"/>
    <cellStyle name="Output 2 7 2 2" xfId="13658"/>
    <cellStyle name="Output 2 7 2 3" xfId="18230"/>
    <cellStyle name="Output 2 7 2 4" xfId="18231"/>
    <cellStyle name="Output 2 7 3" xfId="13659"/>
    <cellStyle name="Output 2 7 3 2" xfId="18232"/>
    <cellStyle name="Output 2 7 3 3" xfId="18233"/>
    <cellStyle name="Output 2 7 4" xfId="18234"/>
    <cellStyle name="Output 2 7 5" xfId="18235"/>
    <cellStyle name="Output 2 8" xfId="3404"/>
    <cellStyle name="Output 2 8 2" xfId="13660"/>
    <cellStyle name="Output 2 8 2 2" xfId="13661"/>
    <cellStyle name="Output 2 8 2 3" xfId="18236"/>
    <cellStyle name="Output 2 8 2 4" xfId="18237"/>
    <cellStyle name="Output 2 8 3" xfId="13662"/>
    <cellStyle name="Output 2 8 3 2" xfId="18238"/>
    <cellStyle name="Output 2 8 3 3" xfId="18239"/>
    <cellStyle name="Output 2 8 4" xfId="18240"/>
    <cellStyle name="Output 2 8 5" xfId="18241"/>
    <cellStyle name="Output 2 9" xfId="3405"/>
    <cellStyle name="Output 2 9 2" xfId="13663"/>
    <cellStyle name="Output 2 9 2 2" xfId="13664"/>
    <cellStyle name="Output 2 9 2 3" xfId="18242"/>
    <cellStyle name="Output 2 9 2 4" xfId="18243"/>
    <cellStyle name="Output 2 9 3" xfId="13665"/>
    <cellStyle name="Output 2 9 3 2" xfId="18244"/>
    <cellStyle name="Output 2 9 3 3" xfId="18245"/>
    <cellStyle name="Output 2 9 4" xfId="18246"/>
    <cellStyle name="Output 2 9 5" xfId="18247"/>
    <cellStyle name="Output 3" xfId="3406"/>
    <cellStyle name="Output 3 10" xfId="13666"/>
    <cellStyle name="Output 3 10 2" xfId="13667"/>
    <cellStyle name="Output 3 10 3" xfId="18248"/>
    <cellStyle name="Output 3 10 4" xfId="18249"/>
    <cellStyle name="Output 3 11" xfId="13668"/>
    <cellStyle name="Output 3 11 2" xfId="18250"/>
    <cellStyle name="Output 3 11 3" xfId="18251"/>
    <cellStyle name="Output 3 12" xfId="18252"/>
    <cellStyle name="Output 3 13" xfId="18253"/>
    <cellStyle name="Output 3 2" xfId="3407"/>
    <cellStyle name="Output 3 2 2" xfId="3408"/>
    <cellStyle name="Output 3 2 2 2" xfId="13669"/>
    <cellStyle name="Output 3 2 2 2 2" xfId="13670"/>
    <cellStyle name="Output 3 2 2 2 3" xfId="18254"/>
    <cellStyle name="Output 3 2 2 2 4" xfId="18255"/>
    <cellStyle name="Output 3 2 2 3" xfId="13671"/>
    <cellStyle name="Output 3 2 2 3 2" xfId="18256"/>
    <cellStyle name="Output 3 2 2 3 3" xfId="18257"/>
    <cellStyle name="Output 3 2 2 4" xfId="18258"/>
    <cellStyle name="Output 3 2 2 5" xfId="18259"/>
    <cellStyle name="Output 3 2 3" xfId="3409"/>
    <cellStyle name="Output 3 2 3 2" xfId="13672"/>
    <cellStyle name="Output 3 2 3 2 2" xfId="13673"/>
    <cellStyle name="Output 3 2 3 2 3" xfId="18260"/>
    <cellStyle name="Output 3 2 3 2 4" xfId="18261"/>
    <cellStyle name="Output 3 2 3 3" xfId="13674"/>
    <cellStyle name="Output 3 2 3 3 2" xfId="18262"/>
    <cellStyle name="Output 3 2 3 3 3" xfId="18263"/>
    <cellStyle name="Output 3 2 3 4" xfId="18264"/>
    <cellStyle name="Output 3 2 3 5" xfId="18265"/>
    <cellStyle name="Output 3 2 4" xfId="13675"/>
    <cellStyle name="Output 3 2 4 2" xfId="13676"/>
    <cellStyle name="Output 3 2 4 3" xfId="18266"/>
    <cellStyle name="Output 3 2 4 4" xfId="18267"/>
    <cellStyle name="Output 3 2 5" xfId="13677"/>
    <cellStyle name="Output 3 2 5 2" xfId="18268"/>
    <cellStyle name="Output 3 2 5 3" xfId="18269"/>
    <cellStyle name="Output 3 2 6" xfId="18270"/>
    <cellStyle name="Output 3 2 7" xfId="18271"/>
    <cellStyle name="Output 3 3" xfId="3410"/>
    <cellStyle name="Output 3 3 2" xfId="13678"/>
    <cellStyle name="Output 3 3 2 2" xfId="13679"/>
    <cellStyle name="Output 3 3 2 3" xfId="18272"/>
    <cellStyle name="Output 3 3 2 4" xfId="18273"/>
    <cellStyle name="Output 3 3 3" xfId="13680"/>
    <cellStyle name="Output 3 3 3 2" xfId="18274"/>
    <cellStyle name="Output 3 3 3 3" xfId="18275"/>
    <cellStyle name="Output 3 3 4" xfId="18276"/>
    <cellStyle name="Output 3 3 5" xfId="18277"/>
    <cellStyle name="Output 3 4" xfId="3411"/>
    <cellStyle name="Output 3 4 2" xfId="13681"/>
    <cellStyle name="Output 3 4 2 2" xfId="13682"/>
    <cellStyle name="Output 3 4 2 3" xfId="18278"/>
    <cellStyle name="Output 3 4 2 4" xfId="18279"/>
    <cellStyle name="Output 3 4 3" xfId="13683"/>
    <cellStyle name="Output 3 4 3 2" xfId="18280"/>
    <cellStyle name="Output 3 4 3 3" xfId="18281"/>
    <cellStyle name="Output 3 4 4" xfId="18282"/>
    <cellStyle name="Output 3 4 5" xfId="18283"/>
    <cellStyle name="Output 3 5" xfId="3412"/>
    <cellStyle name="Output 3 5 2" xfId="13684"/>
    <cellStyle name="Output 3 5 2 2" xfId="13685"/>
    <cellStyle name="Output 3 5 2 3" xfId="18284"/>
    <cellStyle name="Output 3 5 2 4" xfId="18285"/>
    <cellStyle name="Output 3 5 3" xfId="13686"/>
    <cellStyle name="Output 3 5 3 2" xfId="18286"/>
    <cellStyle name="Output 3 5 3 3" xfId="18287"/>
    <cellStyle name="Output 3 5 4" xfId="18288"/>
    <cellStyle name="Output 3 5 5" xfId="18289"/>
    <cellStyle name="Output 3 6" xfId="3413"/>
    <cellStyle name="Output 3 6 2" xfId="13687"/>
    <cellStyle name="Output 3 6 2 2" xfId="13688"/>
    <cellStyle name="Output 3 6 2 3" xfId="18290"/>
    <cellStyle name="Output 3 6 2 4" xfId="18291"/>
    <cellStyle name="Output 3 6 3" xfId="13689"/>
    <cellStyle name="Output 3 6 3 2" xfId="18292"/>
    <cellStyle name="Output 3 6 3 3" xfId="18293"/>
    <cellStyle name="Output 3 6 4" xfId="18294"/>
    <cellStyle name="Output 3 6 5" xfId="18295"/>
    <cellStyle name="Output 3 7" xfId="3414"/>
    <cellStyle name="Output 3 7 2" xfId="13690"/>
    <cellStyle name="Output 3 7 2 2" xfId="13691"/>
    <cellStyle name="Output 3 7 2 3" xfId="18296"/>
    <cellStyle name="Output 3 7 2 4" xfId="18297"/>
    <cellStyle name="Output 3 7 3" xfId="13692"/>
    <cellStyle name="Output 3 7 3 2" xfId="18298"/>
    <cellStyle name="Output 3 7 3 3" xfId="18299"/>
    <cellStyle name="Output 3 7 4" xfId="18300"/>
    <cellStyle name="Output 3 7 5" xfId="18301"/>
    <cellStyle name="Output 3 8" xfId="3415"/>
    <cellStyle name="Output 3 8 2" xfId="13693"/>
    <cellStyle name="Output 3 8 2 2" xfId="13694"/>
    <cellStyle name="Output 3 8 2 3" xfId="18302"/>
    <cellStyle name="Output 3 8 2 4" xfId="18303"/>
    <cellStyle name="Output 3 8 3" xfId="13695"/>
    <cellStyle name="Output 3 8 3 2" xfId="18304"/>
    <cellStyle name="Output 3 8 3 3" xfId="18305"/>
    <cellStyle name="Output 3 8 4" xfId="18306"/>
    <cellStyle name="Output 3 8 5" xfId="18307"/>
    <cellStyle name="Output 3 9" xfId="3416"/>
    <cellStyle name="Output 3 9 2" xfId="13696"/>
    <cellStyle name="Output 3 9 2 2" xfId="13697"/>
    <cellStyle name="Output 3 9 2 3" xfId="18308"/>
    <cellStyle name="Output 3 9 2 4" xfId="18309"/>
    <cellStyle name="Output 3 9 3" xfId="13698"/>
    <cellStyle name="Output 3 9 3 2" xfId="18310"/>
    <cellStyle name="Output 3 9 3 3" xfId="18311"/>
    <cellStyle name="Output 3 9 4" xfId="18312"/>
    <cellStyle name="Output 3 9 5" xfId="18313"/>
    <cellStyle name="Output 4" xfId="3417"/>
    <cellStyle name="Output 4 2" xfId="3418"/>
    <cellStyle name="Output 4 2 2" xfId="13699"/>
    <cellStyle name="Output 4 2 2 2" xfId="13700"/>
    <cellStyle name="Output 4 2 2 3" xfId="18314"/>
    <cellStyle name="Output 4 2 2 4" xfId="18315"/>
    <cellStyle name="Output 4 2 3" xfId="13701"/>
    <cellStyle name="Output 4 2 3 2" xfId="18316"/>
    <cellStyle name="Output 4 2 3 3" xfId="18317"/>
    <cellStyle name="Output 4 2 4" xfId="18318"/>
    <cellStyle name="Output 4 2 5" xfId="18319"/>
    <cellStyle name="Output 4 3" xfId="3419"/>
    <cellStyle name="Output 4 3 2" xfId="13702"/>
    <cellStyle name="Output 4 3 2 2" xfId="13703"/>
    <cellStyle name="Output 4 3 2 3" xfId="18320"/>
    <cellStyle name="Output 4 3 2 4" xfId="18321"/>
    <cellStyle name="Output 4 3 3" xfId="13704"/>
    <cellStyle name="Output 4 3 3 2" xfId="18322"/>
    <cellStyle name="Output 4 3 3 3" xfId="18323"/>
    <cellStyle name="Output 4 3 4" xfId="18324"/>
    <cellStyle name="Output 4 3 5" xfId="18325"/>
    <cellStyle name="Output 4 4" xfId="13705"/>
    <cellStyle name="Output 4 4 2" xfId="13706"/>
    <cellStyle name="Output 4 4 3" xfId="18326"/>
    <cellStyle name="Output 4 4 4" xfId="18327"/>
    <cellStyle name="Output 4 5" xfId="13707"/>
    <cellStyle name="Output 4 5 2" xfId="18328"/>
    <cellStyle name="Output 4 5 3" xfId="18329"/>
    <cellStyle name="Output 4 6" xfId="18330"/>
    <cellStyle name="Output 4 7" xfId="18331"/>
    <cellStyle name="Output 5" xfId="3420"/>
    <cellStyle name="Output 5 2" xfId="13708"/>
    <cellStyle name="Output 5 2 2" xfId="13709"/>
    <cellStyle name="Output 5 2 3" xfId="18332"/>
    <cellStyle name="Output 5 2 4" xfId="18333"/>
    <cellStyle name="Output 5 3" xfId="13710"/>
    <cellStyle name="Output 5 3 2" xfId="18334"/>
    <cellStyle name="Output 5 3 3" xfId="18335"/>
    <cellStyle name="Output 5 4" xfId="18336"/>
    <cellStyle name="Output 5 5" xfId="18337"/>
    <cellStyle name="Output 6" xfId="3421"/>
    <cellStyle name="Output 6 2" xfId="13711"/>
    <cellStyle name="Output 6 2 2" xfId="13712"/>
    <cellStyle name="Output 6 2 3" xfId="18338"/>
    <cellStyle name="Output 6 2 4" xfId="18339"/>
    <cellStyle name="Output 6 3" xfId="13713"/>
    <cellStyle name="Output 6 3 2" xfId="18340"/>
    <cellStyle name="Output 6 3 3" xfId="18341"/>
    <cellStyle name="Output 6 4" xfId="18342"/>
    <cellStyle name="Output 6 5" xfId="18343"/>
    <cellStyle name="Output 7" xfId="3422"/>
    <cellStyle name="Output 7 2" xfId="13714"/>
    <cellStyle name="Output 7 2 2" xfId="13715"/>
    <cellStyle name="Output 7 2 3" xfId="18344"/>
    <cellStyle name="Output 7 2 4" xfId="18345"/>
    <cellStyle name="Output 7 3" xfId="13716"/>
    <cellStyle name="Output 7 3 2" xfId="18346"/>
    <cellStyle name="Output 7 3 3" xfId="18347"/>
    <cellStyle name="Output 7 4" xfId="18348"/>
    <cellStyle name="Output 7 5" xfId="18349"/>
    <cellStyle name="Output 8" xfId="3423"/>
    <cellStyle name="Output 8 2" xfId="13717"/>
    <cellStyle name="Output 8 2 2" xfId="13718"/>
    <cellStyle name="Output 8 2 3" xfId="18350"/>
    <cellStyle name="Output 8 2 4" xfId="18351"/>
    <cellStyle name="Output 8 3" xfId="13719"/>
    <cellStyle name="Output 8 3 2" xfId="18352"/>
    <cellStyle name="Output 8 3 3" xfId="18353"/>
    <cellStyle name="Output 8 4" xfId="18354"/>
    <cellStyle name="Output 8 5" xfId="18355"/>
    <cellStyle name="Output 9" xfId="3424"/>
    <cellStyle name="Output 9 2" xfId="13720"/>
    <cellStyle name="Output 9 2 2" xfId="13721"/>
    <cellStyle name="Output 9 2 3" xfId="18356"/>
    <cellStyle name="Output 9 2 4" xfId="18357"/>
    <cellStyle name="Output 9 3" xfId="13722"/>
    <cellStyle name="Output 9 3 2" xfId="18358"/>
    <cellStyle name="Output 9 3 3" xfId="18359"/>
    <cellStyle name="Output 9 4" xfId="18360"/>
    <cellStyle name="Output 9 5" xfId="18361"/>
    <cellStyle name="Percent 2" xfId="428"/>
    <cellStyle name="Percent 2 2" xfId="429"/>
    <cellStyle name="Percent 2 2 2" xfId="3425"/>
    <cellStyle name="Percent 2 2 2 2" xfId="3895"/>
    <cellStyle name="Percent 2 2 3" xfId="13723"/>
    <cellStyle name="Percent 2 2 4" xfId="13724"/>
    <cellStyle name="Percent 2 3" xfId="3426"/>
    <cellStyle name="Percent 2 3 10" xfId="14250"/>
    <cellStyle name="Percent 2 3 11" xfId="14251"/>
    <cellStyle name="Percent 2 3 2" xfId="3427"/>
    <cellStyle name="Percent 2 3 2 2" xfId="3428"/>
    <cellStyle name="Percent 2 3 2 2 2" xfId="3429"/>
    <cellStyle name="Percent 2 3 2 2 2 2" xfId="3430"/>
    <cellStyle name="Percent 2 3 2 2 2 2 2" xfId="6026"/>
    <cellStyle name="Percent 2 3 2 2 2 2 2 2" xfId="18362"/>
    <cellStyle name="Percent 2 3 2 2 2 2 3" xfId="18363"/>
    <cellStyle name="Percent 2 3 2 2 2 3" xfId="18364"/>
    <cellStyle name="Percent 2 3 2 2 3" xfId="3431"/>
    <cellStyle name="Percent 2 3 2 2 3 2" xfId="3432"/>
    <cellStyle name="Percent 2 3 2 2 3 2 2" xfId="6027"/>
    <cellStyle name="Percent 2 3 2 2 3 2 2 2" xfId="18365"/>
    <cellStyle name="Percent 2 3 2 2 3 2 3" xfId="18366"/>
    <cellStyle name="Percent 2 3 2 2 3 3" xfId="18367"/>
    <cellStyle name="Percent 2 3 2 2 4" xfId="3433"/>
    <cellStyle name="Percent 2 3 2 2 4 2" xfId="3434"/>
    <cellStyle name="Percent 2 3 2 2 4 2 2" xfId="6028"/>
    <cellStyle name="Percent 2 3 2 2 4 2 2 2" xfId="18368"/>
    <cellStyle name="Percent 2 3 2 2 4 2 3" xfId="18369"/>
    <cellStyle name="Percent 2 3 2 2 4 3" xfId="18370"/>
    <cellStyle name="Percent 2 3 2 2 5" xfId="3435"/>
    <cellStyle name="Percent 2 3 2 2 5 2" xfId="6029"/>
    <cellStyle name="Percent 2 3 2 2 5 2 2" xfId="18371"/>
    <cellStyle name="Percent 2 3 2 2 5 3" xfId="18372"/>
    <cellStyle name="Percent 2 3 2 2 6" xfId="18373"/>
    <cellStyle name="Percent 2 3 2 3" xfId="3436"/>
    <cellStyle name="Percent 2 3 2 3 2" xfId="3437"/>
    <cellStyle name="Percent 2 3 2 3 2 2" xfId="6030"/>
    <cellStyle name="Percent 2 3 2 3 2 2 2" xfId="18374"/>
    <cellStyle name="Percent 2 3 2 3 2 3" xfId="18375"/>
    <cellStyle name="Percent 2 3 2 3 3" xfId="18376"/>
    <cellStyle name="Percent 2 3 2 4" xfId="3438"/>
    <cellStyle name="Percent 2 3 2 4 2" xfId="3439"/>
    <cellStyle name="Percent 2 3 2 4 2 2" xfId="6031"/>
    <cellStyle name="Percent 2 3 2 4 2 2 2" xfId="18377"/>
    <cellStyle name="Percent 2 3 2 4 2 3" xfId="18378"/>
    <cellStyle name="Percent 2 3 2 4 3" xfId="18379"/>
    <cellStyle name="Percent 2 3 2 5" xfId="3440"/>
    <cellStyle name="Percent 2 3 2 5 2" xfId="3441"/>
    <cellStyle name="Percent 2 3 2 5 2 2" xfId="6032"/>
    <cellStyle name="Percent 2 3 2 5 2 2 2" xfId="18380"/>
    <cellStyle name="Percent 2 3 2 5 2 3" xfId="18381"/>
    <cellStyle name="Percent 2 3 2 5 3" xfId="18382"/>
    <cellStyle name="Percent 2 3 2 6" xfId="3442"/>
    <cellStyle name="Percent 2 3 2 6 2" xfId="6033"/>
    <cellStyle name="Percent 2 3 2 6 2 2" xfId="18383"/>
    <cellStyle name="Percent 2 3 2 6 3" xfId="18384"/>
    <cellStyle name="Percent 2 3 2 7" xfId="18385"/>
    <cellStyle name="Percent 2 3 3" xfId="3443"/>
    <cellStyle name="Percent 2 3 3 2" xfId="3444"/>
    <cellStyle name="Percent 2 3 3 2 2" xfId="3445"/>
    <cellStyle name="Percent 2 3 3 2 2 2" xfId="3446"/>
    <cellStyle name="Percent 2 3 3 2 2 2 2" xfId="6034"/>
    <cellStyle name="Percent 2 3 3 2 2 2 2 2" xfId="18386"/>
    <cellStyle name="Percent 2 3 3 2 2 2 3" xfId="18387"/>
    <cellStyle name="Percent 2 3 3 2 2 3" xfId="18388"/>
    <cellStyle name="Percent 2 3 3 2 3" xfId="3447"/>
    <cellStyle name="Percent 2 3 3 2 3 2" xfId="3448"/>
    <cellStyle name="Percent 2 3 3 2 3 2 2" xfId="6035"/>
    <cellStyle name="Percent 2 3 3 2 3 2 2 2" xfId="18389"/>
    <cellStyle name="Percent 2 3 3 2 3 2 3" xfId="18390"/>
    <cellStyle name="Percent 2 3 3 2 3 3" xfId="18391"/>
    <cellStyle name="Percent 2 3 3 2 4" xfId="3449"/>
    <cellStyle name="Percent 2 3 3 2 4 2" xfId="3450"/>
    <cellStyle name="Percent 2 3 3 2 4 2 2" xfId="6036"/>
    <cellStyle name="Percent 2 3 3 2 4 2 2 2" xfId="18392"/>
    <cellStyle name="Percent 2 3 3 2 4 2 3" xfId="18393"/>
    <cellStyle name="Percent 2 3 3 2 4 3" xfId="18394"/>
    <cellStyle name="Percent 2 3 3 2 5" xfId="3451"/>
    <cellStyle name="Percent 2 3 3 2 5 2" xfId="6037"/>
    <cellStyle name="Percent 2 3 3 2 5 2 2" xfId="18395"/>
    <cellStyle name="Percent 2 3 3 2 5 3" xfId="18396"/>
    <cellStyle name="Percent 2 3 3 2 6" xfId="18397"/>
    <cellStyle name="Percent 2 3 3 3" xfId="3452"/>
    <cellStyle name="Percent 2 3 3 3 2" xfId="3453"/>
    <cellStyle name="Percent 2 3 3 3 2 2" xfId="6038"/>
    <cellStyle name="Percent 2 3 3 3 2 2 2" xfId="18398"/>
    <cellStyle name="Percent 2 3 3 3 2 3" xfId="18399"/>
    <cellStyle name="Percent 2 3 3 3 3" xfId="18400"/>
    <cellStyle name="Percent 2 3 3 4" xfId="3454"/>
    <cellStyle name="Percent 2 3 3 4 2" xfId="3455"/>
    <cellStyle name="Percent 2 3 3 4 2 2" xfId="6039"/>
    <cellStyle name="Percent 2 3 3 4 2 2 2" xfId="18401"/>
    <cellStyle name="Percent 2 3 3 4 2 3" xfId="18402"/>
    <cellStyle name="Percent 2 3 3 4 3" xfId="18403"/>
    <cellStyle name="Percent 2 3 3 5" xfId="3456"/>
    <cellStyle name="Percent 2 3 3 5 2" xfId="3457"/>
    <cellStyle name="Percent 2 3 3 5 2 2" xfId="6040"/>
    <cellStyle name="Percent 2 3 3 5 2 2 2" xfId="18404"/>
    <cellStyle name="Percent 2 3 3 5 2 3" xfId="18405"/>
    <cellStyle name="Percent 2 3 3 5 3" xfId="18406"/>
    <cellStyle name="Percent 2 3 3 6" xfId="3458"/>
    <cellStyle name="Percent 2 3 3 6 2" xfId="6041"/>
    <cellStyle name="Percent 2 3 3 6 2 2" xfId="18407"/>
    <cellStyle name="Percent 2 3 3 6 3" xfId="18408"/>
    <cellStyle name="Percent 2 3 3 7" xfId="18409"/>
    <cellStyle name="Percent 2 3 4" xfId="3459"/>
    <cellStyle name="Percent 2 3 4 2" xfId="3460"/>
    <cellStyle name="Percent 2 3 4 2 2" xfId="3461"/>
    <cellStyle name="Percent 2 3 4 2 2 2" xfId="6042"/>
    <cellStyle name="Percent 2 3 4 2 2 2 2" xfId="18410"/>
    <cellStyle name="Percent 2 3 4 2 2 3" xfId="18411"/>
    <cellStyle name="Percent 2 3 4 2 3" xfId="18412"/>
    <cellStyle name="Percent 2 3 4 3" xfId="3462"/>
    <cellStyle name="Percent 2 3 4 3 2" xfId="3463"/>
    <cellStyle name="Percent 2 3 4 3 2 2" xfId="6043"/>
    <cellStyle name="Percent 2 3 4 3 2 2 2" xfId="18413"/>
    <cellStyle name="Percent 2 3 4 3 2 3" xfId="18414"/>
    <cellStyle name="Percent 2 3 4 3 3" xfId="18415"/>
    <cellStyle name="Percent 2 3 4 4" xfId="3464"/>
    <cellStyle name="Percent 2 3 4 4 2" xfId="3465"/>
    <cellStyle name="Percent 2 3 4 4 2 2" xfId="6044"/>
    <cellStyle name="Percent 2 3 4 4 2 2 2" xfId="18416"/>
    <cellStyle name="Percent 2 3 4 4 2 3" xfId="18417"/>
    <cellStyle name="Percent 2 3 4 4 3" xfId="18418"/>
    <cellStyle name="Percent 2 3 4 5" xfId="3466"/>
    <cellStyle name="Percent 2 3 4 5 2" xfId="6045"/>
    <cellStyle name="Percent 2 3 4 5 2 2" xfId="18419"/>
    <cellStyle name="Percent 2 3 4 5 3" xfId="18420"/>
    <cellStyle name="Percent 2 3 4 6" xfId="18421"/>
    <cellStyle name="Percent 2 3 5" xfId="3467"/>
    <cellStyle name="Percent 2 3 5 2" xfId="3468"/>
    <cellStyle name="Percent 2 3 5 2 2" xfId="6046"/>
    <cellStyle name="Percent 2 3 5 2 2 2" xfId="18422"/>
    <cellStyle name="Percent 2 3 5 2 3" xfId="18423"/>
    <cellStyle name="Percent 2 3 5 3" xfId="18424"/>
    <cellStyle name="Percent 2 3 6" xfId="3469"/>
    <cellStyle name="Percent 2 3 6 2" xfId="3470"/>
    <cellStyle name="Percent 2 3 6 2 2" xfId="6047"/>
    <cellStyle name="Percent 2 3 6 2 2 2" xfId="18425"/>
    <cellStyle name="Percent 2 3 6 2 3" xfId="18426"/>
    <cellStyle name="Percent 2 3 6 3" xfId="18427"/>
    <cellStyle name="Percent 2 3 7" xfId="3471"/>
    <cellStyle name="Percent 2 3 7 2" xfId="3472"/>
    <cellStyle name="Percent 2 3 7 2 2" xfId="6048"/>
    <cellStyle name="Percent 2 3 7 2 2 2" xfId="18428"/>
    <cellStyle name="Percent 2 3 7 2 3" xfId="18429"/>
    <cellStyle name="Percent 2 3 7 3" xfId="18430"/>
    <cellStyle name="Percent 2 3 8" xfId="3473"/>
    <cellStyle name="Percent 2 3 9" xfId="3474"/>
    <cellStyle name="Percent 2 3 9 2" xfId="6049"/>
    <cellStyle name="Percent 2 3 9 2 2" xfId="18431"/>
    <cellStyle name="Percent 2 3 9 3" xfId="18432"/>
    <cellStyle name="Percent 2 4" xfId="3475"/>
    <cellStyle name="Percent 2 4 2" xfId="3476"/>
    <cellStyle name="Percent 2 4 2 2" xfId="3477"/>
    <cellStyle name="Percent 2 4 2 2 2" xfId="3478"/>
    <cellStyle name="Percent 2 4 2 2 2 2" xfId="3479"/>
    <cellStyle name="Percent 2 4 2 2 2 2 2" xfId="6050"/>
    <cellStyle name="Percent 2 4 2 2 2 2 2 2" xfId="18433"/>
    <cellStyle name="Percent 2 4 2 2 2 2 3" xfId="18434"/>
    <cellStyle name="Percent 2 4 2 2 2 3" xfId="18435"/>
    <cellStyle name="Percent 2 4 2 2 3" xfId="3480"/>
    <cellStyle name="Percent 2 4 2 2 3 2" xfId="3481"/>
    <cellStyle name="Percent 2 4 2 2 3 2 2" xfId="6051"/>
    <cellStyle name="Percent 2 4 2 2 3 2 2 2" xfId="18436"/>
    <cellStyle name="Percent 2 4 2 2 3 2 3" xfId="18437"/>
    <cellStyle name="Percent 2 4 2 2 3 3" xfId="18438"/>
    <cellStyle name="Percent 2 4 2 2 4" xfId="3482"/>
    <cellStyle name="Percent 2 4 2 2 4 2" xfId="3483"/>
    <cellStyle name="Percent 2 4 2 2 4 2 2" xfId="6052"/>
    <cellStyle name="Percent 2 4 2 2 4 2 2 2" xfId="18439"/>
    <cellStyle name="Percent 2 4 2 2 4 2 3" xfId="18440"/>
    <cellStyle name="Percent 2 4 2 2 4 3" xfId="18441"/>
    <cellStyle name="Percent 2 4 2 2 5" xfId="3484"/>
    <cellStyle name="Percent 2 4 2 2 5 2" xfId="6053"/>
    <cellStyle name="Percent 2 4 2 2 5 2 2" xfId="18442"/>
    <cellStyle name="Percent 2 4 2 2 5 3" xfId="18443"/>
    <cellStyle name="Percent 2 4 2 2 6" xfId="18444"/>
    <cellStyle name="Percent 2 4 2 3" xfId="3485"/>
    <cellStyle name="Percent 2 4 2 3 2" xfId="3486"/>
    <cellStyle name="Percent 2 4 2 3 2 2" xfId="6054"/>
    <cellStyle name="Percent 2 4 2 3 2 2 2" xfId="18445"/>
    <cellStyle name="Percent 2 4 2 3 2 3" xfId="18446"/>
    <cellStyle name="Percent 2 4 2 3 3" xfId="18447"/>
    <cellStyle name="Percent 2 4 2 4" xfId="3487"/>
    <cellStyle name="Percent 2 4 2 4 2" xfId="3488"/>
    <cellStyle name="Percent 2 4 2 4 2 2" xfId="6055"/>
    <cellStyle name="Percent 2 4 2 4 2 2 2" xfId="18448"/>
    <cellStyle name="Percent 2 4 2 4 2 3" xfId="18449"/>
    <cellStyle name="Percent 2 4 2 4 3" xfId="18450"/>
    <cellStyle name="Percent 2 4 2 5" xfId="3489"/>
    <cellStyle name="Percent 2 4 2 5 2" xfId="3490"/>
    <cellStyle name="Percent 2 4 2 5 2 2" xfId="6056"/>
    <cellStyle name="Percent 2 4 2 5 2 2 2" xfId="18451"/>
    <cellStyle name="Percent 2 4 2 5 2 3" xfId="18452"/>
    <cellStyle name="Percent 2 4 2 5 3" xfId="18453"/>
    <cellStyle name="Percent 2 4 2 6" xfId="3491"/>
    <cellStyle name="Percent 2 4 2 6 2" xfId="6057"/>
    <cellStyle name="Percent 2 4 2 6 2 2" xfId="18454"/>
    <cellStyle name="Percent 2 4 2 6 3" xfId="18455"/>
    <cellStyle name="Percent 2 4 2 7" xfId="18456"/>
    <cellStyle name="Percent 2 4 3" xfId="3492"/>
    <cellStyle name="Percent 2 4 3 2" xfId="3493"/>
    <cellStyle name="Percent 2 4 3 2 2" xfId="3494"/>
    <cellStyle name="Percent 2 4 3 2 2 2" xfId="3495"/>
    <cellStyle name="Percent 2 4 3 2 2 2 2" xfId="6058"/>
    <cellStyle name="Percent 2 4 3 2 2 2 2 2" xfId="18457"/>
    <cellStyle name="Percent 2 4 3 2 2 2 3" xfId="18458"/>
    <cellStyle name="Percent 2 4 3 2 2 3" xfId="18459"/>
    <cellStyle name="Percent 2 4 3 2 3" xfId="3496"/>
    <cellStyle name="Percent 2 4 3 2 3 2" xfId="3497"/>
    <cellStyle name="Percent 2 4 3 2 3 2 2" xfId="6059"/>
    <cellStyle name="Percent 2 4 3 2 3 2 2 2" xfId="18460"/>
    <cellStyle name="Percent 2 4 3 2 3 2 3" xfId="18461"/>
    <cellStyle name="Percent 2 4 3 2 3 3" xfId="18462"/>
    <cellStyle name="Percent 2 4 3 2 4" xfId="3498"/>
    <cellStyle name="Percent 2 4 3 2 4 2" xfId="3499"/>
    <cellStyle name="Percent 2 4 3 2 4 2 2" xfId="6060"/>
    <cellStyle name="Percent 2 4 3 2 4 2 2 2" xfId="18463"/>
    <cellStyle name="Percent 2 4 3 2 4 2 3" xfId="18464"/>
    <cellStyle name="Percent 2 4 3 2 4 3" xfId="18465"/>
    <cellStyle name="Percent 2 4 3 2 5" xfId="3500"/>
    <cellStyle name="Percent 2 4 3 2 5 2" xfId="6061"/>
    <cellStyle name="Percent 2 4 3 2 5 2 2" xfId="18466"/>
    <cellStyle name="Percent 2 4 3 2 5 3" xfId="18467"/>
    <cellStyle name="Percent 2 4 3 2 6" xfId="18468"/>
    <cellStyle name="Percent 2 4 3 3" xfId="3501"/>
    <cellStyle name="Percent 2 4 3 3 2" xfId="3502"/>
    <cellStyle name="Percent 2 4 3 3 2 2" xfId="6062"/>
    <cellStyle name="Percent 2 4 3 3 2 2 2" xfId="18469"/>
    <cellStyle name="Percent 2 4 3 3 2 3" xfId="18470"/>
    <cellStyle name="Percent 2 4 3 3 3" xfId="18471"/>
    <cellStyle name="Percent 2 4 3 4" xfId="3503"/>
    <cellStyle name="Percent 2 4 3 4 2" xfId="3504"/>
    <cellStyle name="Percent 2 4 3 4 2 2" xfId="6063"/>
    <cellStyle name="Percent 2 4 3 4 2 2 2" xfId="18472"/>
    <cellStyle name="Percent 2 4 3 4 2 3" xfId="18473"/>
    <cellStyle name="Percent 2 4 3 4 3" xfId="18474"/>
    <cellStyle name="Percent 2 4 3 5" xfId="3505"/>
    <cellStyle name="Percent 2 4 3 5 2" xfId="3506"/>
    <cellStyle name="Percent 2 4 3 5 2 2" xfId="6064"/>
    <cellStyle name="Percent 2 4 3 5 2 2 2" xfId="18475"/>
    <cellStyle name="Percent 2 4 3 5 2 3" xfId="18476"/>
    <cellStyle name="Percent 2 4 3 5 3" xfId="18477"/>
    <cellStyle name="Percent 2 4 3 6" xfId="3507"/>
    <cellStyle name="Percent 2 4 3 6 2" xfId="6065"/>
    <cellStyle name="Percent 2 4 3 6 2 2" xfId="18478"/>
    <cellStyle name="Percent 2 4 3 6 3" xfId="18479"/>
    <cellStyle name="Percent 2 4 3 7" xfId="18480"/>
    <cellStyle name="Percent 2 4 4" xfId="3508"/>
    <cellStyle name="Percent 2 4 4 2" xfId="3509"/>
    <cellStyle name="Percent 2 4 4 2 2" xfId="3510"/>
    <cellStyle name="Percent 2 4 4 2 2 2" xfId="6066"/>
    <cellStyle name="Percent 2 4 4 2 2 2 2" xfId="18481"/>
    <cellStyle name="Percent 2 4 4 2 2 3" xfId="18482"/>
    <cellStyle name="Percent 2 4 4 2 3" xfId="18483"/>
    <cellStyle name="Percent 2 4 4 3" xfId="3511"/>
    <cellStyle name="Percent 2 4 4 3 2" xfId="3512"/>
    <cellStyle name="Percent 2 4 4 3 2 2" xfId="6067"/>
    <cellStyle name="Percent 2 4 4 3 2 2 2" xfId="18484"/>
    <cellStyle name="Percent 2 4 4 3 2 3" xfId="18485"/>
    <cellStyle name="Percent 2 4 4 3 3" xfId="18486"/>
    <cellStyle name="Percent 2 4 4 4" xfId="3513"/>
    <cellStyle name="Percent 2 4 4 4 2" xfId="3514"/>
    <cellStyle name="Percent 2 4 4 4 2 2" xfId="6068"/>
    <cellStyle name="Percent 2 4 4 4 2 2 2" xfId="18487"/>
    <cellStyle name="Percent 2 4 4 4 2 3" xfId="18488"/>
    <cellStyle name="Percent 2 4 4 4 3" xfId="18489"/>
    <cellStyle name="Percent 2 4 4 5" xfId="3515"/>
    <cellStyle name="Percent 2 4 4 5 2" xfId="6069"/>
    <cellStyle name="Percent 2 4 4 5 2 2" xfId="18490"/>
    <cellStyle name="Percent 2 4 4 5 3" xfId="18491"/>
    <cellStyle name="Percent 2 4 4 6" xfId="18492"/>
    <cellStyle name="Percent 2 4 5" xfId="3516"/>
    <cellStyle name="Percent 2 4 5 2" xfId="3517"/>
    <cellStyle name="Percent 2 4 5 2 2" xfId="6070"/>
    <cellStyle name="Percent 2 4 5 2 2 2" xfId="18493"/>
    <cellStyle name="Percent 2 4 5 2 3" xfId="18494"/>
    <cellStyle name="Percent 2 4 5 3" xfId="18495"/>
    <cellStyle name="Percent 2 4 6" xfId="3518"/>
    <cellStyle name="Percent 2 4 6 2" xfId="3519"/>
    <cellStyle name="Percent 2 4 6 2 2" xfId="6071"/>
    <cellStyle name="Percent 2 4 6 2 2 2" xfId="18496"/>
    <cellStyle name="Percent 2 4 6 2 3" xfId="18497"/>
    <cellStyle name="Percent 2 4 6 3" xfId="18498"/>
    <cellStyle name="Percent 2 4 7" xfId="3520"/>
    <cellStyle name="Percent 2 4 7 2" xfId="3521"/>
    <cellStyle name="Percent 2 4 7 2 2" xfId="6072"/>
    <cellStyle name="Percent 2 4 7 2 2 2" xfId="18499"/>
    <cellStyle name="Percent 2 4 7 2 3" xfId="18500"/>
    <cellStyle name="Percent 2 4 7 3" xfId="18501"/>
    <cellStyle name="Percent 2 4 8" xfId="3522"/>
    <cellStyle name="Percent 2 4 8 2" xfId="6073"/>
    <cellStyle name="Percent 2 4 8 2 2" xfId="18502"/>
    <cellStyle name="Percent 2 4 8 3" xfId="18503"/>
    <cellStyle name="Percent 2 4 9" xfId="18504"/>
    <cellStyle name="Percent 2 5" xfId="13725"/>
    <cellStyle name="Percent 2 6" xfId="13726"/>
    <cellStyle name="Percent 3" xfId="430"/>
    <cellStyle name="Percent 3 2" xfId="431"/>
    <cellStyle name="Percent 3 2 2" xfId="3523"/>
    <cellStyle name="Percent 3 2 3" xfId="3524"/>
    <cellStyle name="Percent 3 2 3 2" xfId="3525"/>
    <cellStyle name="Percent 3 2 3 2 2" xfId="3526"/>
    <cellStyle name="Percent 3 2 3 2 2 2" xfId="3527"/>
    <cellStyle name="Percent 3 2 3 2 2 2 2" xfId="6074"/>
    <cellStyle name="Percent 3 2 3 2 2 2 2 2" xfId="18505"/>
    <cellStyle name="Percent 3 2 3 2 2 2 3" xfId="18506"/>
    <cellStyle name="Percent 3 2 3 2 2 3" xfId="18507"/>
    <cellStyle name="Percent 3 2 3 2 3" xfId="3528"/>
    <cellStyle name="Percent 3 2 3 2 3 2" xfId="3529"/>
    <cellStyle name="Percent 3 2 3 2 3 2 2" xfId="6075"/>
    <cellStyle name="Percent 3 2 3 2 3 2 2 2" xfId="18508"/>
    <cellStyle name="Percent 3 2 3 2 3 2 3" xfId="18509"/>
    <cellStyle name="Percent 3 2 3 2 3 3" xfId="18510"/>
    <cellStyle name="Percent 3 2 3 2 4" xfId="3530"/>
    <cellStyle name="Percent 3 2 3 2 4 2" xfId="3531"/>
    <cellStyle name="Percent 3 2 3 2 4 2 2" xfId="6076"/>
    <cellStyle name="Percent 3 2 3 2 4 2 2 2" xfId="18511"/>
    <cellStyle name="Percent 3 2 3 2 4 2 3" xfId="18512"/>
    <cellStyle name="Percent 3 2 3 2 4 3" xfId="18513"/>
    <cellStyle name="Percent 3 2 3 2 5" xfId="3532"/>
    <cellStyle name="Percent 3 2 3 2 5 2" xfId="6077"/>
    <cellStyle name="Percent 3 2 3 2 5 2 2" xfId="18514"/>
    <cellStyle name="Percent 3 2 3 2 5 3" xfId="18515"/>
    <cellStyle name="Percent 3 2 3 2 6" xfId="18516"/>
    <cellStyle name="Percent 3 2 3 3" xfId="3533"/>
    <cellStyle name="Percent 3 2 3 3 2" xfId="3534"/>
    <cellStyle name="Percent 3 2 3 3 2 2" xfId="6078"/>
    <cellStyle name="Percent 3 2 3 3 2 2 2" xfId="18517"/>
    <cellStyle name="Percent 3 2 3 3 2 3" xfId="18518"/>
    <cellStyle name="Percent 3 2 3 3 3" xfId="18519"/>
    <cellStyle name="Percent 3 2 3 4" xfId="3535"/>
    <cellStyle name="Percent 3 2 3 4 2" xfId="3536"/>
    <cellStyle name="Percent 3 2 3 4 2 2" xfId="6079"/>
    <cellStyle name="Percent 3 2 3 4 2 2 2" xfId="18520"/>
    <cellStyle name="Percent 3 2 3 4 2 3" xfId="18521"/>
    <cellStyle name="Percent 3 2 3 4 3" xfId="18522"/>
    <cellStyle name="Percent 3 2 3 5" xfId="3537"/>
    <cellStyle name="Percent 3 2 3 5 2" xfId="3538"/>
    <cellStyle name="Percent 3 2 3 5 2 2" xfId="6080"/>
    <cellStyle name="Percent 3 2 3 5 2 2 2" xfId="18523"/>
    <cellStyle name="Percent 3 2 3 5 2 3" xfId="18524"/>
    <cellStyle name="Percent 3 2 3 5 3" xfId="18525"/>
    <cellStyle name="Percent 3 2 3 6" xfId="3539"/>
    <cellStyle name="Percent 3 2 3 6 2" xfId="6081"/>
    <cellStyle name="Percent 3 2 3 6 2 2" xfId="18526"/>
    <cellStyle name="Percent 3 2 3 6 3" xfId="18527"/>
    <cellStyle name="Percent 3 2 3 7" xfId="18528"/>
    <cellStyle name="Percent 3 2 4" xfId="3540"/>
    <cellStyle name="Percent 3 2 5" xfId="3541"/>
    <cellStyle name="Percent 3 2 5 2" xfId="6082"/>
    <cellStyle name="Percent 3 2 5 2 2" xfId="18529"/>
    <cellStyle name="Percent 3 2 5 3" xfId="18530"/>
    <cellStyle name="Percent 3 2 6" xfId="3542"/>
    <cellStyle name="Percent 3 2 7" xfId="6236"/>
    <cellStyle name="Percent 3 2 7 2" xfId="14252"/>
    <cellStyle name="Percent 3 2 7 3" xfId="18531"/>
    <cellStyle name="Percent 3 2 8" xfId="13727"/>
    <cellStyle name="Percent 3 2 8 2" xfId="18532"/>
    <cellStyle name="Percent 3 2 9" xfId="14134"/>
    <cellStyle name="Percent 3 3" xfId="3543"/>
    <cellStyle name="Percent 3 3 2" xfId="3544"/>
    <cellStyle name="Percent 3 3 2 2" xfId="6084"/>
    <cellStyle name="Percent 3 3 2 2 2" xfId="18533"/>
    <cellStyle name="Percent 3 3 2 3" xfId="18534"/>
    <cellStyle name="Percent 3 3 3" xfId="3545"/>
    <cellStyle name="Percent 3 3 4" xfId="6083"/>
    <cellStyle name="Percent 3 3 4 2" xfId="18535"/>
    <cellStyle name="Percent 3 3 5" xfId="13728"/>
    <cellStyle name="Percent 3 3 5 2" xfId="18536"/>
    <cellStyle name="Percent 3 3 6" xfId="13729"/>
    <cellStyle name="Percent 3 3 6 2" xfId="18537"/>
    <cellStyle name="Percent 3 4" xfId="3546"/>
    <cellStyle name="Percent 3 4 2" xfId="3547"/>
    <cellStyle name="Percent 3 4 2 2" xfId="3548"/>
    <cellStyle name="Percent 3 4 2 2 2" xfId="3549"/>
    <cellStyle name="Percent 3 4 2 2 2 2" xfId="6085"/>
    <cellStyle name="Percent 3 4 2 2 2 2 2" xfId="18538"/>
    <cellStyle name="Percent 3 4 2 2 2 3" xfId="18539"/>
    <cellStyle name="Percent 3 4 2 2 3" xfId="18540"/>
    <cellStyle name="Percent 3 4 2 3" xfId="3550"/>
    <cellStyle name="Percent 3 4 2 3 2" xfId="3551"/>
    <cellStyle name="Percent 3 4 2 3 2 2" xfId="6086"/>
    <cellStyle name="Percent 3 4 2 3 2 2 2" xfId="18541"/>
    <cellStyle name="Percent 3 4 2 3 2 3" xfId="18542"/>
    <cellStyle name="Percent 3 4 2 3 3" xfId="18543"/>
    <cellStyle name="Percent 3 4 2 4" xfId="3552"/>
    <cellStyle name="Percent 3 4 2 4 2" xfId="3553"/>
    <cellStyle name="Percent 3 4 2 4 2 2" xfId="6087"/>
    <cellStyle name="Percent 3 4 2 4 2 2 2" xfId="18544"/>
    <cellStyle name="Percent 3 4 2 4 2 3" xfId="18545"/>
    <cellStyle name="Percent 3 4 2 4 3" xfId="18546"/>
    <cellStyle name="Percent 3 4 2 5" xfId="3554"/>
    <cellStyle name="Percent 3 4 2 5 2" xfId="6088"/>
    <cellStyle name="Percent 3 4 2 5 2 2" xfId="18547"/>
    <cellStyle name="Percent 3 4 2 5 3" xfId="18548"/>
    <cellStyle name="Percent 3 4 2 6" xfId="18549"/>
    <cellStyle name="Percent 3 4 3" xfId="3555"/>
    <cellStyle name="Percent 3 4 3 2" xfId="3556"/>
    <cellStyle name="Percent 3 4 3 2 2" xfId="6089"/>
    <cellStyle name="Percent 3 4 3 2 2 2" xfId="18550"/>
    <cellStyle name="Percent 3 4 3 2 3" xfId="18551"/>
    <cellStyle name="Percent 3 4 3 3" xfId="18552"/>
    <cellStyle name="Percent 3 4 4" xfId="3557"/>
    <cellStyle name="Percent 3 4 4 2" xfId="3558"/>
    <cellStyle name="Percent 3 4 4 2 2" xfId="6090"/>
    <cellStyle name="Percent 3 4 4 2 2 2" xfId="18553"/>
    <cellStyle name="Percent 3 4 4 2 3" xfId="18554"/>
    <cellStyle name="Percent 3 4 4 3" xfId="18555"/>
    <cellStyle name="Percent 3 4 5" xfId="3559"/>
    <cellStyle name="Percent 3 4 5 2" xfId="3560"/>
    <cellStyle name="Percent 3 4 5 2 2" xfId="6091"/>
    <cellStyle name="Percent 3 4 5 2 2 2" xfId="18556"/>
    <cellStyle name="Percent 3 4 5 2 3" xfId="18557"/>
    <cellStyle name="Percent 3 4 5 3" xfId="18558"/>
    <cellStyle name="Percent 3 4 6" xfId="3561"/>
    <cellStyle name="Percent 3 4 6 2" xfId="6092"/>
    <cellStyle name="Percent 3 4 6 2 2" xfId="18559"/>
    <cellStyle name="Percent 3 4 6 3" xfId="18560"/>
    <cellStyle name="Percent 3 4 7" xfId="18561"/>
    <cellStyle name="Percent 3 5" xfId="3562"/>
    <cellStyle name="Percent 3 6" xfId="3563"/>
    <cellStyle name="Percent 3 6 2" xfId="6093"/>
    <cellStyle name="Percent 3 6 2 2" xfId="18562"/>
    <cellStyle name="Percent 3 6 3" xfId="13730"/>
    <cellStyle name="Percent 3 6 4" xfId="13731"/>
    <cellStyle name="Percent 3 7" xfId="3564"/>
    <cellStyle name="Percent 3 8" xfId="13732"/>
    <cellStyle name="Percent 3 9" xfId="13733"/>
    <cellStyle name="Percent 4" xfId="432"/>
    <cellStyle name="Percent 4 2" xfId="3565"/>
    <cellStyle name="Percent 4 2 2" xfId="3566"/>
    <cellStyle name="Percent 4 2 2 2" xfId="3567"/>
    <cellStyle name="Percent 4 2 2 2 2" xfId="3568"/>
    <cellStyle name="Percent 4 2 2 2 2 2" xfId="3569"/>
    <cellStyle name="Percent 4 2 2 2 2 2 2" xfId="6094"/>
    <cellStyle name="Percent 4 2 2 2 2 2 2 2" xfId="18563"/>
    <cellStyle name="Percent 4 2 2 2 2 2 3" xfId="18564"/>
    <cellStyle name="Percent 4 2 2 2 2 3" xfId="18565"/>
    <cellStyle name="Percent 4 2 2 2 3" xfId="3570"/>
    <cellStyle name="Percent 4 2 2 2 3 2" xfId="3571"/>
    <cellStyle name="Percent 4 2 2 2 3 2 2" xfId="6095"/>
    <cellStyle name="Percent 4 2 2 2 3 2 2 2" xfId="18566"/>
    <cellStyle name="Percent 4 2 2 2 3 2 3" xfId="18567"/>
    <cellStyle name="Percent 4 2 2 2 3 3" xfId="18568"/>
    <cellStyle name="Percent 4 2 2 2 4" xfId="3572"/>
    <cellStyle name="Percent 4 2 2 2 4 2" xfId="3573"/>
    <cellStyle name="Percent 4 2 2 2 4 2 2" xfId="6096"/>
    <cellStyle name="Percent 4 2 2 2 4 2 2 2" xfId="18569"/>
    <cellStyle name="Percent 4 2 2 2 4 2 3" xfId="18570"/>
    <cellStyle name="Percent 4 2 2 2 4 3" xfId="18571"/>
    <cellStyle name="Percent 4 2 2 2 5" xfId="3574"/>
    <cellStyle name="Percent 4 2 2 2 5 2" xfId="6097"/>
    <cellStyle name="Percent 4 2 2 2 5 2 2" xfId="18572"/>
    <cellStyle name="Percent 4 2 2 2 5 3" xfId="18573"/>
    <cellStyle name="Percent 4 2 2 2 6" xfId="18574"/>
    <cellStyle name="Percent 4 2 2 3" xfId="3575"/>
    <cellStyle name="Percent 4 2 2 3 2" xfId="3576"/>
    <cellStyle name="Percent 4 2 2 3 2 2" xfId="6098"/>
    <cellStyle name="Percent 4 2 2 3 2 2 2" xfId="18575"/>
    <cellStyle name="Percent 4 2 2 3 2 3" xfId="18576"/>
    <cellStyle name="Percent 4 2 2 3 3" xfId="18577"/>
    <cellStyle name="Percent 4 2 2 4" xfId="3577"/>
    <cellStyle name="Percent 4 2 2 4 2" xfId="3578"/>
    <cellStyle name="Percent 4 2 2 4 2 2" xfId="6099"/>
    <cellStyle name="Percent 4 2 2 4 2 2 2" xfId="18578"/>
    <cellStyle name="Percent 4 2 2 4 2 3" xfId="18579"/>
    <cellStyle name="Percent 4 2 2 4 3" xfId="18580"/>
    <cellStyle name="Percent 4 2 2 5" xfId="3579"/>
    <cellStyle name="Percent 4 2 2 5 2" xfId="3580"/>
    <cellStyle name="Percent 4 2 2 5 2 2" xfId="6100"/>
    <cellStyle name="Percent 4 2 2 5 2 2 2" xfId="18581"/>
    <cellStyle name="Percent 4 2 2 5 2 3" xfId="18582"/>
    <cellStyle name="Percent 4 2 2 5 3" xfId="18583"/>
    <cellStyle name="Percent 4 2 2 6" xfId="3581"/>
    <cellStyle name="Percent 4 2 2 6 2" xfId="6101"/>
    <cellStyle name="Percent 4 2 2 6 2 2" xfId="18584"/>
    <cellStyle name="Percent 4 2 2 6 3" xfId="18585"/>
    <cellStyle name="Percent 4 2 2 7" xfId="18586"/>
    <cellStyle name="Percent 4 2 3" xfId="3582"/>
    <cellStyle name="Percent 4 2 3 2" xfId="3583"/>
    <cellStyle name="Percent 4 2 3 2 2" xfId="3584"/>
    <cellStyle name="Percent 4 2 3 2 2 2" xfId="3585"/>
    <cellStyle name="Percent 4 2 3 2 2 2 2" xfId="6102"/>
    <cellStyle name="Percent 4 2 3 2 2 2 2 2" xfId="18587"/>
    <cellStyle name="Percent 4 2 3 2 2 2 3" xfId="18588"/>
    <cellStyle name="Percent 4 2 3 2 2 3" xfId="18589"/>
    <cellStyle name="Percent 4 2 3 2 3" xfId="3586"/>
    <cellStyle name="Percent 4 2 3 2 3 2" xfId="3587"/>
    <cellStyle name="Percent 4 2 3 2 3 2 2" xfId="6103"/>
    <cellStyle name="Percent 4 2 3 2 3 2 2 2" xfId="18590"/>
    <cellStyle name="Percent 4 2 3 2 3 2 3" xfId="18591"/>
    <cellStyle name="Percent 4 2 3 2 3 3" xfId="18592"/>
    <cellStyle name="Percent 4 2 3 2 4" xfId="3588"/>
    <cellStyle name="Percent 4 2 3 2 4 2" xfId="3589"/>
    <cellStyle name="Percent 4 2 3 2 4 2 2" xfId="6104"/>
    <cellStyle name="Percent 4 2 3 2 4 2 2 2" xfId="18593"/>
    <cellStyle name="Percent 4 2 3 2 4 2 3" xfId="18594"/>
    <cellStyle name="Percent 4 2 3 2 4 3" xfId="18595"/>
    <cellStyle name="Percent 4 2 3 2 5" xfId="3590"/>
    <cellStyle name="Percent 4 2 3 2 5 2" xfId="6105"/>
    <cellStyle name="Percent 4 2 3 2 5 2 2" xfId="18596"/>
    <cellStyle name="Percent 4 2 3 2 5 3" xfId="18597"/>
    <cellStyle name="Percent 4 2 3 2 6" xfId="18598"/>
    <cellStyle name="Percent 4 2 3 3" xfId="3591"/>
    <cellStyle name="Percent 4 2 3 3 2" xfId="3592"/>
    <cellStyle name="Percent 4 2 3 3 2 2" xfId="6106"/>
    <cellStyle name="Percent 4 2 3 3 2 2 2" xfId="18599"/>
    <cellStyle name="Percent 4 2 3 3 2 3" xfId="18600"/>
    <cellStyle name="Percent 4 2 3 3 3" xfId="18601"/>
    <cellStyle name="Percent 4 2 3 4" xfId="3593"/>
    <cellStyle name="Percent 4 2 3 4 2" xfId="3594"/>
    <cellStyle name="Percent 4 2 3 4 2 2" xfId="6107"/>
    <cellStyle name="Percent 4 2 3 4 2 2 2" xfId="18602"/>
    <cellStyle name="Percent 4 2 3 4 2 3" xfId="18603"/>
    <cellStyle name="Percent 4 2 3 4 3" xfId="18604"/>
    <cellStyle name="Percent 4 2 3 5" xfId="3595"/>
    <cellStyle name="Percent 4 2 3 5 2" xfId="3596"/>
    <cellStyle name="Percent 4 2 3 5 2 2" xfId="6108"/>
    <cellStyle name="Percent 4 2 3 5 2 2 2" xfId="18605"/>
    <cellStyle name="Percent 4 2 3 5 2 3" xfId="18606"/>
    <cellStyle name="Percent 4 2 3 5 3" xfId="18607"/>
    <cellStyle name="Percent 4 2 3 6" xfId="3597"/>
    <cellStyle name="Percent 4 2 3 6 2" xfId="6109"/>
    <cellStyle name="Percent 4 2 3 6 2 2" xfId="18608"/>
    <cellStyle name="Percent 4 2 3 6 3" xfId="18609"/>
    <cellStyle name="Percent 4 2 3 7" xfId="18610"/>
    <cellStyle name="Percent 4 2 4" xfId="3598"/>
    <cellStyle name="Percent 4 2 4 2" xfId="3599"/>
    <cellStyle name="Percent 4 2 4 2 2" xfId="3600"/>
    <cellStyle name="Percent 4 2 4 2 2 2" xfId="6110"/>
    <cellStyle name="Percent 4 2 4 2 2 2 2" xfId="18611"/>
    <cellStyle name="Percent 4 2 4 2 2 3" xfId="18612"/>
    <cellStyle name="Percent 4 2 4 2 3" xfId="18613"/>
    <cellStyle name="Percent 4 2 4 3" xfId="3601"/>
    <cellStyle name="Percent 4 2 4 3 2" xfId="3602"/>
    <cellStyle name="Percent 4 2 4 3 2 2" xfId="6111"/>
    <cellStyle name="Percent 4 2 4 3 2 2 2" xfId="18614"/>
    <cellStyle name="Percent 4 2 4 3 2 3" xfId="18615"/>
    <cellStyle name="Percent 4 2 4 3 3" xfId="18616"/>
    <cellStyle name="Percent 4 2 4 4" xfId="3603"/>
    <cellStyle name="Percent 4 2 4 4 2" xfId="3604"/>
    <cellStyle name="Percent 4 2 4 4 2 2" xfId="6112"/>
    <cellStyle name="Percent 4 2 4 4 2 2 2" xfId="18617"/>
    <cellStyle name="Percent 4 2 4 4 2 3" xfId="18618"/>
    <cellStyle name="Percent 4 2 4 4 3" xfId="18619"/>
    <cellStyle name="Percent 4 2 4 5" xfId="3605"/>
    <cellStyle name="Percent 4 2 4 5 2" xfId="6113"/>
    <cellStyle name="Percent 4 2 4 5 2 2" xfId="18620"/>
    <cellStyle name="Percent 4 2 4 5 3" xfId="18621"/>
    <cellStyle name="Percent 4 2 4 6" xfId="18622"/>
    <cellStyle name="Percent 4 2 5" xfId="3606"/>
    <cellStyle name="Percent 4 2 5 2" xfId="3607"/>
    <cellStyle name="Percent 4 2 5 2 2" xfId="6114"/>
    <cellStyle name="Percent 4 2 5 2 2 2" xfId="18623"/>
    <cellStyle name="Percent 4 2 5 2 3" xfId="18624"/>
    <cellStyle name="Percent 4 2 5 3" xfId="18625"/>
    <cellStyle name="Percent 4 2 6" xfId="3608"/>
    <cellStyle name="Percent 4 2 6 2" xfId="3609"/>
    <cellStyle name="Percent 4 2 6 2 2" xfId="6115"/>
    <cellStyle name="Percent 4 2 6 2 2 2" xfId="18626"/>
    <cellStyle name="Percent 4 2 6 2 3" xfId="18627"/>
    <cellStyle name="Percent 4 2 6 3" xfId="18628"/>
    <cellStyle name="Percent 4 2 7" xfId="3610"/>
    <cellStyle name="Percent 4 2 7 2" xfId="3611"/>
    <cellStyle name="Percent 4 2 7 2 2" xfId="6116"/>
    <cellStyle name="Percent 4 2 7 2 2 2" xfId="18629"/>
    <cellStyle name="Percent 4 2 7 2 3" xfId="18630"/>
    <cellStyle name="Percent 4 2 7 3" xfId="18631"/>
    <cellStyle name="Percent 4 2 8" xfId="3612"/>
    <cellStyle name="Percent 4 2 8 2" xfId="6117"/>
    <cellStyle name="Percent 4 2 8 2 2" xfId="18632"/>
    <cellStyle name="Percent 4 2 8 3" xfId="18633"/>
    <cellStyle name="Percent 4 2 9" xfId="18634"/>
    <cellStyle name="Percent 4 3" xfId="3613"/>
    <cellStyle name="Percent 4 3 2" xfId="3614"/>
    <cellStyle name="Percent 4 3 2 2" xfId="3615"/>
    <cellStyle name="Percent 4 3 2 2 2" xfId="3616"/>
    <cellStyle name="Percent 4 3 2 2 2 2" xfId="3617"/>
    <cellStyle name="Percent 4 3 2 2 2 2 2" xfId="6118"/>
    <cellStyle name="Percent 4 3 2 2 2 2 2 2" xfId="18635"/>
    <cellStyle name="Percent 4 3 2 2 2 2 3" xfId="18636"/>
    <cellStyle name="Percent 4 3 2 2 2 3" xfId="18637"/>
    <cellStyle name="Percent 4 3 2 2 3" xfId="3618"/>
    <cellStyle name="Percent 4 3 2 2 3 2" xfId="3619"/>
    <cellStyle name="Percent 4 3 2 2 3 2 2" xfId="6119"/>
    <cellStyle name="Percent 4 3 2 2 3 2 2 2" xfId="18638"/>
    <cellStyle name="Percent 4 3 2 2 3 2 3" xfId="18639"/>
    <cellStyle name="Percent 4 3 2 2 3 3" xfId="18640"/>
    <cellStyle name="Percent 4 3 2 2 4" xfId="3620"/>
    <cellStyle name="Percent 4 3 2 2 4 2" xfId="3621"/>
    <cellStyle name="Percent 4 3 2 2 4 2 2" xfId="6120"/>
    <cellStyle name="Percent 4 3 2 2 4 2 2 2" xfId="18641"/>
    <cellStyle name="Percent 4 3 2 2 4 2 3" xfId="18642"/>
    <cellStyle name="Percent 4 3 2 2 4 3" xfId="18643"/>
    <cellStyle name="Percent 4 3 2 2 5" xfId="3622"/>
    <cellStyle name="Percent 4 3 2 2 5 2" xfId="6121"/>
    <cellStyle name="Percent 4 3 2 2 5 2 2" xfId="18644"/>
    <cellStyle name="Percent 4 3 2 2 5 3" xfId="18645"/>
    <cellStyle name="Percent 4 3 2 2 6" xfId="18646"/>
    <cellStyle name="Percent 4 3 2 3" xfId="3623"/>
    <cellStyle name="Percent 4 3 2 3 2" xfId="3624"/>
    <cellStyle name="Percent 4 3 2 3 2 2" xfId="6122"/>
    <cellStyle name="Percent 4 3 2 3 2 2 2" xfId="18647"/>
    <cellStyle name="Percent 4 3 2 3 2 3" xfId="18648"/>
    <cellStyle name="Percent 4 3 2 3 3" xfId="18649"/>
    <cellStyle name="Percent 4 3 2 4" xfId="3625"/>
    <cellStyle name="Percent 4 3 2 4 2" xfId="3626"/>
    <cellStyle name="Percent 4 3 2 4 2 2" xfId="6123"/>
    <cellStyle name="Percent 4 3 2 4 2 2 2" xfId="18650"/>
    <cellStyle name="Percent 4 3 2 4 2 3" xfId="18651"/>
    <cellStyle name="Percent 4 3 2 4 3" xfId="18652"/>
    <cellStyle name="Percent 4 3 2 5" xfId="3627"/>
    <cellStyle name="Percent 4 3 2 5 2" xfId="3628"/>
    <cellStyle name="Percent 4 3 2 5 2 2" xfId="6124"/>
    <cellStyle name="Percent 4 3 2 5 2 2 2" xfId="18653"/>
    <cellStyle name="Percent 4 3 2 5 2 3" xfId="18654"/>
    <cellStyle name="Percent 4 3 2 5 3" xfId="18655"/>
    <cellStyle name="Percent 4 3 2 6" xfId="3629"/>
    <cellStyle name="Percent 4 3 2 6 2" xfId="6125"/>
    <cellStyle name="Percent 4 3 2 6 2 2" xfId="18656"/>
    <cellStyle name="Percent 4 3 2 6 3" xfId="18657"/>
    <cellStyle name="Percent 4 3 2 7" xfId="18658"/>
    <cellStyle name="Percent 4 3 3" xfId="3630"/>
    <cellStyle name="Percent 4 3 3 2" xfId="3631"/>
    <cellStyle name="Percent 4 3 3 2 2" xfId="3632"/>
    <cellStyle name="Percent 4 3 3 2 2 2" xfId="3633"/>
    <cellStyle name="Percent 4 3 3 2 2 2 2" xfId="6126"/>
    <cellStyle name="Percent 4 3 3 2 2 2 2 2" xfId="18659"/>
    <cellStyle name="Percent 4 3 3 2 2 2 3" xfId="18660"/>
    <cellStyle name="Percent 4 3 3 2 2 3" xfId="18661"/>
    <cellStyle name="Percent 4 3 3 2 3" xfId="3634"/>
    <cellStyle name="Percent 4 3 3 2 3 2" xfId="3635"/>
    <cellStyle name="Percent 4 3 3 2 3 2 2" xfId="6127"/>
    <cellStyle name="Percent 4 3 3 2 3 2 2 2" xfId="18662"/>
    <cellStyle name="Percent 4 3 3 2 3 2 3" xfId="18663"/>
    <cellStyle name="Percent 4 3 3 2 3 3" xfId="18664"/>
    <cellStyle name="Percent 4 3 3 2 4" xfId="3636"/>
    <cellStyle name="Percent 4 3 3 2 4 2" xfId="3637"/>
    <cellStyle name="Percent 4 3 3 2 4 2 2" xfId="6128"/>
    <cellStyle name="Percent 4 3 3 2 4 2 2 2" xfId="18665"/>
    <cellStyle name="Percent 4 3 3 2 4 2 3" xfId="18666"/>
    <cellStyle name="Percent 4 3 3 2 4 3" xfId="18667"/>
    <cellStyle name="Percent 4 3 3 2 5" xfId="3638"/>
    <cellStyle name="Percent 4 3 3 2 5 2" xfId="6129"/>
    <cellStyle name="Percent 4 3 3 2 5 2 2" xfId="18668"/>
    <cellStyle name="Percent 4 3 3 2 5 3" xfId="18669"/>
    <cellStyle name="Percent 4 3 3 2 6" xfId="18670"/>
    <cellStyle name="Percent 4 3 3 3" xfId="3639"/>
    <cellStyle name="Percent 4 3 3 3 2" xfId="3640"/>
    <cellStyle name="Percent 4 3 3 3 2 2" xfId="6130"/>
    <cellStyle name="Percent 4 3 3 3 2 2 2" xfId="18671"/>
    <cellStyle name="Percent 4 3 3 3 2 3" xfId="18672"/>
    <cellStyle name="Percent 4 3 3 3 3" xfId="18673"/>
    <cellStyle name="Percent 4 3 3 4" xfId="3641"/>
    <cellStyle name="Percent 4 3 3 4 2" xfId="3642"/>
    <cellStyle name="Percent 4 3 3 4 2 2" xfId="6131"/>
    <cellStyle name="Percent 4 3 3 4 2 2 2" xfId="18674"/>
    <cellStyle name="Percent 4 3 3 4 2 3" xfId="18675"/>
    <cellStyle name="Percent 4 3 3 4 3" xfId="18676"/>
    <cellStyle name="Percent 4 3 3 5" xfId="3643"/>
    <cellStyle name="Percent 4 3 3 5 2" xfId="3644"/>
    <cellStyle name="Percent 4 3 3 5 2 2" xfId="6132"/>
    <cellStyle name="Percent 4 3 3 5 2 2 2" xfId="18677"/>
    <cellStyle name="Percent 4 3 3 5 2 3" xfId="18678"/>
    <cellStyle name="Percent 4 3 3 5 3" xfId="18679"/>
    <cellStyle name="Percent 4 3 3 6" xfId="3645"/>
    <cellStyle name="Percent 4 3 3 6 2" xfId="6133"/>
    <cellStyle name="Percent 4 3 3 6 2 2" xfId="18680"/>
    <cellStyle name="Percent 4 3 3 6 3" xfId="18681"/>
    <cellStyle name="Percent 4 3 3 7" xfId="18682"/>
    <cellStyle name="Percent 4 3 4" xfId="3646"/>
    <cellStyle name="Percent 4 3 4 2" xfId="3647"/>
    <cellStyle name="Percent 4 3 4 2 2" xfId="3648"/>
    <cellStyle name="Percent 4 3 4 2 2 2" xfId="6134"/>
    <cellStyle name="Percent 4 3 4 2 2 2 2" xfId="18683"/>
    <cellStyle name="Percent 4 3 4 2 2 3" xfId="18684"/>
    <cellStyle name="Percent 4 3 4 2 3" xfId="18685"/>
    <cellStyle name="Percent 4 3 4 3" xfId="3649"/>
    <cellStyle name="Percent 4 3 4 3 2" xfId="3650"/>
    <cellStyle name="Percent 4 3 4 3 2 2" xfId="6135"/>
    <cellStyle name="Percent 4 3 4 3 2 2 2" xfId="18686"/>
    <cellStyle name="Percent 4 3 4 3 2 3" xfId="18687"/>
    <cellStyle name="Percent 4 3 4 3 3" xfId="18688"/>
    <cellStyle name="Percent 4 3 4 4" xfId="3651"/>
    <cellStyle name="Percent 4 3 4 4 2" xfId="3652"/>
    <cellStyle name="Percent 4 3 4 4 2 2" xfId="6136"/>
    <cellStyle name="Percent 4 3 4 4 2 2 2" xfId="18689"/>
    <cellStyle name="Percent 4 3 4 4 2 3" xfId="18690"/>
    <cellStyle name="Percent 4 3 4 4 3" xfId="18691"/>
    <cellStyle name="Percent 4 3 4 5" xfId="3653"/>
    <cellStyle name="Percent 4 3 4 5 2" xfId="6137"/>
    <cellStyle name="Percent 4 3 4 5 2 2" xfId="18692"/>
    <cellStyle name="Percent 4 3 4 5 3" xfId="18693"/>
    <cellStyle name="Percent 4 3 4 6" xfId="18694"/>
    <cellStyle name="Percent 4 3 5" xfId="3654"/>
    <cellStyle name="Percent 4 3 5 2" xfId="3655"/>
    <cellStyle name="Percent 4 3 5 2 2" xfId="6138"/>
    <cellStyle name="Percent 4 3 5 2 2 2" xfId="18695"/>
    <cellStyle name="Percent 4 3 5 2 3" xfId="18696"/>
    <cellStyle name="Percent 4 3 5 3" xfId="18697"/>
    <cellStyle name="Percent 4 3 6" xfId="3656"/>
    <cellStyle name="Percent 4 3 6 2" xfId="3657"/>
    <cellStyle name="Percent 4 3 6 2 2" xfId="6139"/>
    <cellStyle name="Percent 4 3 6 2 2 2" xfId="18698"/>
    <cellStyle name="Percent 4 3 6 2 3" xfId="18699"/>
    <cellStyle name="Percent 4 3 6 3" xfId="18700"/>
    <cellStyle name="Percent 4 3 7" xfId="3658"/>
    <cellStyle name="Percent 4 3 7 2" xfId="3659"/>
    <cellStyle name="Percent 4 3 7 2 2" xfId="6140"/>
    <cellStyle name="Percent 4 3 7 2 2 2" xfId="18701"/>
    <cellStyle name="Percent 4 3 7 2 3" xfId="18702"/>
    <cellStyle name="Percent 4 3 7 3" xfId="18703"/>
    <cellStyle name="Percent 4 3 8" xfId="3660"/>
    <cellStyle name="Percent 4 3 8 2" xfId="6141"/>
    <cellStyle name="Percent 4 3 8 2 2" xfId="18704"/>
    <cellStyle name="Percent 4 3 8 3" xfId="18705"/>
    <cellStyle name="Percent 4 3 9" xfId="18706"/>
    <cellStyle name="Percent 4 4" xfId="4039"/>
    <cellStyle name="Percent 4 4 2" xfId="13734"/>
    <cellStyle name="Percent 4 4 3" xfId="13735"/>
    <cellStyle name="Percent 4 5" xfId="13736"/>
    <cellStyle name="Percent 4 6" xfId="13737"/>
    <cellStyle name="Percent 5" xfId="3661"/>
    <cellStyle name="Percent 5 2" xfId="3662"/>
    <cellStyle name="Percent 5 2 2" xfId="3663"/>
    <cellStyle name="Percent 5 2 2 2" xfId="3664"/>
    <cellStyle name="Percent 5 2 2 2 2" xfId="3665"/>
    <cellStyle name="Percent 5 2 2 2 2 2" xfId="6142"/>
    <cellStyle name="Percent 5 2 2 2 2 2 2" xfId="18707"/>
    <cellStyle name="Percent 5 2 2 2 2 3" xfId="18708"/>
    <cellStyle name="Percent 5 2 2 2 3" xfId="18709"/>
    <cellStyle name="Percent 5 2 2 3" xfId="3666"/>
    <cellStyle name="Percent 5 2 2 3 2" xfId="3667"/>
    <cellStyle name="Percent 5 2 2 3 2 2" xfId="6143"/>
    <cellStyle name="Percent 5 2 2 3 2 2 2" xfId="18710"/>
    <cellStyle name="Percent 5 2 2 3 2 3" xfId="18711"/>
    <cellStyle name="Percent 5 2 2 3 3" xfId="18712"/>
    <cellStyle name="Percent 5 2 2 4" xfId="3668"/>
    <cellStyle name="Percent 5 2 2 4 2" xfId="3669"/>
    <cellStyle name="Percent 5 2 2 4 2 2" xfId="6144"/>
    <cellStyle name="Percent 5 2 2 4 2 2 2" xfId="18713"/>
    <cellStyle name="Percent 5 2 2 4 2 3" xfId="18714"/>
    <cellStyle name="Percent 5 2 2 4 3" xfId="18715"/>
    <cellStyle name="Percent 5 2 2 5" xfId="3670"/>
    <cellStyle name="Percent 5 2 2 5 2" xfId="6145"/>
    <cellStyle name="Percent 5 2 2 5 2 2" xfId="18716"/>
    <cellStyle name="Percent 5 2 2 5 3" xfId="18717"/>
    <cellStyle name="Percent 5 2 2 6" xfId="18718"/>
    <cellStyle name="Percent 5 2 3" xfId="3671"/>
    <cellStyle name="Percent 5 2 3 2" xfId="3672"/>
    <cellStyle name="Percent 5 2 3 2 2" xfId="6146"/>
    <cellStyle name="Percent 5 2 3 2 2 2" xfId="18719"/>
    <cellStyle name="Percent 5 2 3 2 3" xfId="18720"/>
    <cellStyle name="Percent 5 2 3 3" xfId="18721"/>
    <cellStyle name="Percent 5 2 4" xfId="3673"/>
    <cellStyle name="Percent 5 2 4 2" xfId="3674"/>
    <cellStyle name="Percent 5 2 4 2 2" xfId="6147"/>
    <cellStyle name="Percent 5 2 4 2 2 2" xfId="18722"/>
    <cellStyle name="Percent 5 2 4 2 3" xfId="18723"/>
    <cellStyle name="Percent 5 2 4 3" xfId="18724"/>
    <cellStyle name="Percent 5 2 5" xfId="3675"/>
    <cellStyle name="Percent 5 2 5 2" xfId="3676"/>
    <cellStyle name="Percent 5 2 5 2 2" xfId="6148"/>
    <cellStyle name="Percent 5 2 5 2 2 2" xfId="18725"/>
    <cellStyle name="Percent 5 2 5 2 3" xfId="18726"/>
    <cellStyle name="Percent 5 2 5 3" xfId="18727"/>
    <cellStyle name="Percent 5 2 6" xfId="3677"/>
    <cellStyle name="Percent 5 2 6 2" xfId="6149"/>
    <cellStyle name="Percent 5 2 6 2 2" xfId="18728"/>
    <cellStyle name="Percent 5 2 6 3" xfId="18729"/>
    <cellStyle name="Percent 5 2 7" xfId="18730"/>
    <cellStyle name="Percent 5 3" xfId="3678"/>
    <cellStyle name="Percent 5 3 2" xfId="3679"/>
    <cellStyle name="Percent 5 3 2 2" xfId="3680"/>
    <cellStyle name="Percent 5 3 2 2 2" xfId="3681"/>
    <cellStyle name="Percent 5 3 2 2 2 2" xfId="6150"/>
    <cellStyle name="Percent 5 3 2 2 2 2 2" xfId="18731"/>
    <cellStyle name="Percent 5 3 2 2 2 3" xfId="18732"/>
    <cellStyle name="Percent 5 3 2 2 3" xfId="18733"/>
    <cellStyle name="Percent 5 3 2 3" xfId="3682"/>
    <cellStyle name="Percent 5 3 2 3 2" xfId="3683"/>
    <cellStyle name="Percent 5 3 2 3 2 2" xfId="6151"/>
    <cellStyle name="Percent 5 3 2 3 2 2 2" xfId="18734"/>
    <cellStyle name="Percent 5 3 2 3 2 3" xfId="18735"/>
    <cellStyle name="Percent 5 3 2 3 3" xfId="18736"/>
    <cellStyle name="Percent 5 3 2 4" xfId="3684"/>
    <cellStyle name="Percent 5 3 2 4 2" xfId="3685"/>
    <cellStyle name="Percent 5 3 2 4 2 2" xfId="6152"/>
    <cellStyle name="Percent 5 3 2 4 2 2 2" xfId="18737"/>
    <cellStyle name="Percent 5 3 2 4 2 3" xfId="18738"/>
    <cellStyle name="Percent 5 3 2 4 3" xfId="18739"/>
    <cellStyle name="Percent 5 3 2 5" xfId="3686"/>
    <cellStyle name="Percent 5 3 2 5 2" xfId="6153"/>
    <cellStyle name="Percent 5 3 2 5 2 2" xfId="18740"/>
    <cellStyle name="Percent 5 3 2 5 3" xfId="18741"/>
    <cellStyle name="Percent 5 3 2 6" xfId="18742"/>
    <cellStyle name="Percent 5 3 3" xfId="3687"/>
    <cellStyle name="Percent 5 3 3 2" xfId="3688"/>
    <cellStyle name="Percent 5 3 3 2 2" xfId="6154"/>
    <cellStyle name="Percent 5 3 3 2 2 2" xfId="18743"/>
    <cellStyle name="Percent 5 3 3 2 3" xfId="18744"/>
    <cellStyle name="Percent 5 3 3 3" xfId="18745"/>
    <cellStyle name="Percent 5 3 4" xfId="3689"/>
    <cellStyle name="Percent 5 3 4 2" xfId="3690"/>
    <cellStyle name="Percent 5 3 4 2 2" xfId="6155"/>
    <cellStyle name="Percent 5 3 4 2 2 2" xfId="18746"/>
    <cellStyle name="Percent 5 3 4 2 3" xfId="18747"/>
    <cellStyle name="Percent 5 3 4 3" xfId="18748"/>
    <cellStyle name="Percent 5 3 5" xfId="3691"/>
    <cellStyle name="Percent 5 3 5 2" xfId="3692"/>
    <cellStyle name="Percent 5 3 5 2 2" xfId="6156"/>
    <cellStyle name="Percent 5 3 5 2 2 2" xfId="18749"/>
    <cellStyle name="Percent 5 3 5 2 3" xfId="18750"/>
    <cellStyle name="Percent 5 3 5 3" xfId="18751"/>
    <cellStyle name="Percent 5 3 6" xfId="3693"/>
    <cellStyle name="Percent 5 3 6 2" xfId="6157"/>
    <cellStyle name="Percent 5 3 6 2 2" xfId="18752"/>
    <cellStyle name="Percent 5 3 6 3" xfId="18753"/>
    <cellStyle name="Percent 5 3 7" xfId="18754"/>
    <cellStyle name="Percent 5 4" xfId="3694"/>
    <cellStyle name="Percent 5 4 2" xfId="3695"/>
    <cellStyle name="Percent 5 4 2 2" xfId="3696"/>
    <cellStyle name="Percent 5 4 2 2 2" xfId="6158"/>
    <cellStyle name="Percent 5 4 2 2 2 2" xfId="18755"/>
    <cellStyle name="Percent 5 4 2 2 3" xfId="18756"/>
    <cellStyle name="Percent 5 4 2 3" xfId="18757"/>
    <cellStyle name="Percent 5 4 3" xfId="3697"/>
    <cellStyle name="Percent 5 4 3 2" xfId="3698"/>
    <cellStyle name="Percent 5 4 3 2 2" xfId="6159"/>
    <cellStyle name="Percent 5 4 3 2 2 2" xfId="18758"/>
    <cellStyle name="Percent 5 4 3 2 3" xfId="18759"/>
    <cellStyle name="Percent 5 4 3 3" xfId="18760"/>
    <cellStyle name="Percent 5 4 4" xfId="3699"/>
    <cellStyle name="Percent 5 4 4 2" xfId="3700"/>
    <cellStyle name="Percent 5 4 4 2 2" xfId="6160"/>
    <cellStyle name="Percent 5 4 4 2 2 2" xfId="18761"/>
    <cellStyle name="Percent 5 4 4 2 3" xfId="18762"/>
    <cellStyle name="Percent 5 4 4 3" xfId="18763"/>
    <cellStyle name="Percent 5 4 5" xfId="3701"/>
    <cellStyle name="Percent 5 4 5 2" xfId="6161"/>
    <cellStyle name="Percent 5 4 5 2 2" xfId="18764"/>
    <cellStyle name="Percent 5 4 5 3" xfId="18765"/>
    <cellStyle name="Percent 5 4 6" xfId="18766"/>
    <cellStyle name="Percent 5 5" xfId="3702"/>
    <cellStyle name="Percent 5 5 2" xfId="3703"/>
    <cellStyle name="Percent 5 5 2 2" xfId="6162"/>
    <cellStyle name="Percent 5 5 2 2 2" xfId="18767"/>
    <cellStyle name="Percent 5 5 2 3" xfId="18768"/>
    <cellStyle name="Percent 5 5 3" xfId="18769"/>
    <cellStyle name="Percent 5 6" xfId="3704"/>
    <cellStyle name="Percent 5 6 2" xfId="3705"/>
    <cellStyle name="Percent 5 6 2 2" xfId="6163"/>
    <cellStyle name="Percent 5 6 2 2 2" xfId="18770"/>
    <cellStyle name="Percent 5 6 2 3" xfId="18771"/>
    <cellStyle name="Percent 5 6 3" xfId="18772"/>
    <cellStyle name="Percent 5 7" xfId="3706"/>
    <cellStyle name="Percent 5 7 2" xfId="3707"/>
    <cellStyle name="Percent 5 7 2 2" xfId="6164"/>
    <cellStyle name="Percent 5 7 2 2 2" xfId="18773"/>
    <cellStyle name="Percent 5 7 2 3" xfId="18774"/>
    <cellStyle name="Percent 5 7 3" xfId="18775"/>
    <cellStyle name="Percent 5 8" xfId="3708"/>
    <cellStyle name="Percent 5 8 2" xfId="6165"/>
    <cellStyle name="Percent 5 8 2 2" xfId="18776"/>
    <cellStyle name="Percent 5 8 3" xfId="18777"/>
    <cellStyle name="Percent 5 9" xfId="18778"/>
    <cellStyle name="Percent 6" xfId="13738"/>
    <cellStyle name="Porcentaje 2" xfId="433"/>
    <cellStyle name="Porcentaje 2 2" xfId="434"/>
    <cellStyle name="Porcentaje 2 2 2" xfId="613"/>
    <cellStyle name="Porcentaje 2 2 3" xfId="4178"/>
    <cellStyle name="Porcentaje 2 2 4" xfId="13739"/>
    <cellStyle name="Porcentaje 2 2 5" xfId="13740"/>
    <cellStyle name="Porcentaje 2 3" xfId="3833"/>
    <cellStyle name="Porcentaje 2 4" xfId="3896"/>
    <cellStyle name="Porcentaje 2 5" xfId="13741"/>
    <cellStyle name="Porcentaje 2 6" xfId="13742"/>
    <cellStyle name="Porcentaje 3" xfId="435"/>
    <cellStyle name="Porcentaje 3 2" xfId="3709"/>
    <cellStyle name="Porcentaje 3 2 2" xfId="3897"/>
    <cellStyle name="Porcentaje 3 3" xfId="6237"/>
    <cellStyle name="Porcentaje 3 3 2" xfId="13743"/>
    <cellStyle name="Porcentaje 3 3 3" xfId="13744"/>
    <cellStyle name="Porcentaje 3 4" xfId="13745"/>
    <cellStyle name="Porcentaje 4" xfId="3710"/>
    <cellStyle name="Porcentaje 4 2" xfId="4179"/>
    <cellStyle name="Porcentaje 4 3" xfId="13746"/>
    <cellStyle name="Porcentaje 4 4" xfId="13747"/>
    <cellStyle name="Porcentaje 5" xfId="3711"/>
    <cellStyle name="Porcentaje 6" xfId="6247"/>
    <cellStyle name="Porcentaje 7" xfId="14144"/>
    <cellStyle name="Porcentual 10" xfId="436"/>
    <cellStyle name="Porcentual 10 2" xfId="4040"/>
    <cellStyle name="Porcentual 10 2 2" xfId="13748"/>
    <cellStyle name="Porcentual 10 2 2 2" xfId="18779"/>
    <cellStyle name="Porcentual 10 3" xfId="13749"/>
    <cellStyle name="Porcentual 10 4" xfId="13750"/>
    <cellStyle name="Porcentual 11" xfId="437"/>
    <cellStyle name="Porcentual 11 2" xfId="4041"/>
    <cellStyle name="Porcentual 11 3" xfId="13751"/>
    <cellStyle name="Porcentual 11 3 2" xfId="18780"/>
    <cellStyle name="Porcentual 11 4" xfId="13752"/>
    <cellStyle name="Porcentual 12" xfId="592"/>
    <cellStyle name="Porcentual 12 2" xfId="4204"/>
    <cellStyle name="Porcentual 12 2 2" xfId="18781"/>
    <cellStyle name="Porcentual 12 3" xfId="13753"/>
    <cellStyle name="Porcentual 12 4" xfId="13754"/>
    <cellStyle name="Porcentual 13" xfId="635"/>
    <cellStyle name="Porcentual 13 2" xfId="6166"/>
    <cellStyle name="Porcentual 13 3" xfId="14253"/>
    <cellStyle name="Porcentual 14" xfId="6191"/>
    <cellStyle name="Porcentual 14 2" xfId="18782"/>
    <cellStyle name="Porcentual 15" xfId="14254"/>
    <cellStyle name="Porcentual 2" xfId="438"/>
    <cellStyle name="Porcentual 2 2" xfId="439"/>
    <cellStyle name="Porcentual 2 2 2" xfId="440"/>
    <cellStyle name="Porcentual 2 2 2 2" xfId="4180"/>
    <cellStyle name="Porcentual 2 2 2 2 2" xfId="13755"/>
    <cellStyle name="Porcentual 2 2 2 2 3" xfId="13756"/>
    <cellStyle name="Porcentual 2 2 2 2 4" xfId="13757"/>
    <cellStyle name="Porcentual 2 2 2 3" xfId="13758"/>
    <cellStyle name="Porcentual 2 2 2 3 2" xfId="13759"/>
    <cellStyle name="Porcentual 2 2 2 3 3" xfId="13760"/>
    <cellStyle name="Porcentual 2 2 2 4" xfId="13761"/>
    <cellStyle name="Porcentual 2 2 2 5" xfId="13762"/>
    <cellStyle name="Porcentual 2 2 3" xfId="3712"/>
    <cellStyle name="Porcentual 2 2 3 2" xfId="18783"/>
    <cellStyle name="Porcentual 2 2 4" xfId="3713"/>
    <cellStyle name="Porcentual 2 2 4 2" xfId="13763"/>
    <cellStyle name="Porcentual 2 2 4 3" xfId="13764"/>
    <cellStyle name="Porcentual 2 2 5" xfId="13765"/>
    <cellStyle name="Porcentual 2 2 5 2" xfId="13766"/>
    <cellStyle name="Porcentual 2 2 5 3" xfId="13767"/>
    <cellStyle name="Porcentual 2 2 6" xfId="13768"/>
    <cellStyle name="Porcentual 2 2 7" xfId="13769"/>
    <cellStyle name="Porcentual 2 3" xfId="441"/>
    <cellStyle name="Porcentual 2 3 2" xfId="442"/>
    <cellStyle name="Porcentual 2 3 2 2" xfId="4181"/>
    <cellStyle name="Porcentual 2 3 2 3" xfId="13770"/>
    <cellStyle name="Porcentual 2 3 2 4" xfId="13771"/>
    <cellStyle name="Porcentual 2 3 3" xfId="3714"/>
    <cellStyle name="Porcentual 2 3 4" xfId="13772"/>
    <cellStyle name="Porcentual 2 3 4 2" xfId="13773"/>
    <cellStyle name="Porcentual 2 3 4 3" xfId="13774"/>
    <cellStyle name="Porcentual 2 3 5" xfId="13775"/>
    <cellStyle name="Porcentual 2 4" xfId="443"/>
    <cellStyle name="Porcentual 2 5" xfId="3715"/>
    <cellStyle name="Porcentual 2 5 2" xfId="18784"/>
    <cellStyle name="Porcentual 2 6" xfId="3716"/>
    <cellStyle name="Porcentual 2 7" xfId="3717"/>
    <cellStyle name="Porcentual 2 7 2" xfId="13776"/>
    <cellStyle name="Porcentual 2 7 3" xfId="13777"/>
    <cellStyle name="Porcentual 2 8" xfId="13778"/>
    <cellStyle name="Porcentual 2_ANALISIS COSTOS PORTICOS GRAN TECHO" xfId="444"/>
    <cellStyle name="Porcentual 3" xfId="445"/>
    <cellStyle name="Porcentual 3 10" xfId="446"/>
    <cellStyle name="Porcentual 3 11" xfId="447"/>
    <cellStyle name="Porcentual 3 12" xfId="448"/>
    <cellStyle name="Porcentual 3 13" xfId="449"/>
    <cellStyle name="Porcentual 3 14" xfId="450"/>
    <cellStyle name="Porcentual 3 15" xfId="451"/>
    <cellStyle name="Porcentual 3 15 2" xfId="4182"/>
    <cellStyle name="Porcentual 3 15 2 2" xfId="13779"/>
    <cellStyle name="Porcentual 3 15 2 3" xfId="13780"/>
    <cellStyle name="Porcentual 3 15 3" xfId="13781"/>
    <cellStyle name="Porcentual 3 15 4" xfId="13782"/>
    <cellStyle name="Porcentual 3 16" xfId="3718"/>
    <cellStyle name="Porcentual 3 17" xfId="4042"/>
    <cellStyle name="Porcentual 3 17 2" xfId="13783"/>
    <cellStyle name="Porcentual 3 17 3" xfId="13784"/>
    <cellStyle name="Porcentual 3 18" xfId="13785"/>
    <cellStyle name="Porcentual 3 19" xfId="13786"/>
    <cellStyle name="Porcentual 3 2" xfId="452"/>
    <cellStyle name="Porcentual 3 2 2" xfId="4043"/>
    <cellStyle name="Porcentual 3 2 2 2" xfId="18785"/>
    <cellStyle name="Porcentual 3 2 3" xfId="6238"/>
    <cellStyle name="Porcentual 3 2 4" xfId="13787"/>
    <cellStyle name="Porcentual 3 3" xfId="453"/>
    <cellStyle name="Porcentual 3 4" xfId="454"/>
    <cellStyle name="Porcentual 3 5" xfId="455"/>
    <cellStyle name="Porcentual 3 6" xfId="456"/>
    <cellStyle name="Porcentual 3 7" xfId="457"/>
    <cellStyle name="Porcentual 3 8" xfId="458"/>
    <cellStyle name="Porcentual 3 9" xfId="459"/>
    <cellStyle name="Porcentual 4" xfId="460"/>
    <cellStyle name="Porcentual 4 2" xfId="614"/>
    <cellStyle name="Porcentual 4 3" xfId="3719"/>
    <cellStyle name="Porcentual 4 4" xfId="3720"/>
    <cellStyle name="Porcentual 4 5" xfId="13788"/>
    <cellStyle name="Porcentual 4 6" xfId="13789"/>
    <cellStyle name="Porcentual 5" xfId="461"/>
    <cellStyle name="Porcentual 5 2" xfId="462"/>
    <cellStyle name="Porcentual 5 2 2" xfId="463"/>
    <cellStyle name="Porcentual 5 2 2 2" xfId="4046"/>
    <cellStyle name="Porcentual 5 2 2 3" xfId="13790"/>
    <cellStyle name="Porcentual 5 2 2 4" xfId="13791"/>
    <cellStyle name="Porcentual 5 2 3" xfId="3721"/>
    <cellStyle name="Porcentual 5 2 3 2" xfId="6167"/>
    <cellStyle name="Porcentual 5 2 3 2 2" xfId="18786"/>
    <cellStyle name="Porcentual 5 2 3 3" xfId="18787"/>
    <cellStyle name="Porcentual 5 2 4" xfId="4045"/>
    <cellStyle name="Porcentual 5 2 5" xfId="13792"/>
    <cellStyle name="Porcentual 5 2 6" xfId="13793"/>
    <cellStyle name="Porcentual 5 3" xfId="3722"/>
    <cellStyle name="Porcentual 5 3 2" xfId="6168"/>
    <cellStyle name="Porcentual 5 3 2 2" xfId="18788"/>
    <cellStyle name="Porcentual 5 3 3" xfId="13794"/>
    <cellStyle name="Porcentual 5 3 4" xfId="13795"/>
    <cellStyle name="Porcentual 5 4" xfId="3723"/>
    <cellStyle name="Porcentual 5 5" xfId="3724"/>
    <cellStyle name="Porcentual 5 5 2" xfId="6169"/>
    <cellStyle name="Porcentual 5 5 2 2" xfId="18789"/>
    <cellStyle name="Porcentual 5 5 3" xfId="18790"/>
    <cellStyle name="Porcentual 5 6" xfId="4044"/>
    <cellStyle name="Porcentual 5 7" xfId="13796"/>
    <cellStyle name="Porcentual 5 7 2" xfId="18791"/>
    <cellStyle name="Porcentual 5 8" xfId="13797"/>
    <cellStyle name="Porcentual 6" xfId="464"/>
    <cellStyle name="Porcentual 6 2" xfId="3725"/>
    <cellStyle name="Porcentual 6 3" xfId="3726"/>
    <cellStyle name="Porcentual 6 4" xfId="3727"/>
    <cellStyle name="Porcentual 6 5" xfId="13798"/>
    <cellStyle name="Porcentual 6 6" xfId="13799"/>
    <cellStyle name="Porcentual 7" xfId="465"/>
    <cellStyle name="Porcentual 7 2" xfId="4183"/>
    <cellStyle name="Porcentual 7 2 2" xfId="14255"/>
    <cellStyle name="Porcentual 7 2 3" xfId="18792"/>
    <cellStyle name="Porcentual 7 3" xfId="4047"/>
    <cellStyle name="Porcentual 7 4" xfId="13800"/>
    <cellStyle name="Porcentual 7 5" xfId="13801"/>
    <cellStyle name="Porcentual 8" xfId="466"/>
    <cellStyle name="Porcentual 8 2" xfId="4048"/>
    <cellStyle name="Porcentual 8 3" xfId="13802"/>
    <cellStyle name="Porcentual 8 4" xfId="13803"/>
    <cellStyle name="Porcentual 9" xfId="467"/>
    <cellStyle name="Porcentual 9 2" xfId="3728"/>
    <cellStyle name="Porcentual 9 2 2" xfId="6170"/>
    <cellStyle name="Porcentual 9 2 2 2" xfId="18793"/>
    <cellStyle name="Porcentual 9 2 3" xfId="18794"/>
    <cellStyle name="Porcentual 9 3" xfId="4049"/>
    <cellStyle name="Porcentual 9 3 2" xfId="18795"/>
    <cellStyle name="Porcentual 9 4" xfId="13804"/>
    <cellStyle name="Porcentual 9 4 2" xfId="18796"/>
    <cellStyle name="Porcentual 9 5" xfId="13805"/>
    <cellStyle name="Punto0" xfId="3898"/>
    <cellStyle name="RM" xfId="3729"/>
    <cellStyle name="Salida" xfId="468" builtinId="21" customBuiltin="1"/>
    <cellStyle name="Salida 2" xfId="469"/>
    <cellStyle name="Salida 2 10" xfId="4184"/>
    <cellStyle name="Salida 2 10 2" xfId="13806"/>
    <cellStyle name="Salida 2 10 2 2" xfId="13807"/>
    <cellStyle name="Salida 2 10 2 3" xfId="18797"/>
    <cellStyle name="Salida 2 10 2 4" xfId="18798"/>
    <cellStyle name="Salida 2 10 3" xfId="13808"/>
    <cellStyle name="Salida 2 10 3 2" xfId="18799"/>
    <cellStyle name="Salida 2 10 3 3" xfId="18800"/>
    <cellStyle name="Salida 2 10 4" xfId="18801"/>
    <cellStyle name="Salida 2 10 5" xfId="18802"/>
    <cellStyle name="Salida 2 11" xfId="13809"/>
    <cellStyle name="Salida 2 11 2" xfId="13810"/>
    <cellStyle name="Salida 2 11 2 2" xfId="13811"/>
    <cellStyle name="Salida 2 11 2 3" xfId="18803"/>
    <cellStyle name="Salida 2 11 3" xfId="13812"/>
    <cellStyle name="Salida 2 11 3 2" xfId="18804"/>
    <cellStyle name="Salida 2 11 3 3" xfId="18805"/>
    <cellStyle name="Salida 2 11 4" xfId="18806"/>
    <cellStyle name="Salida 2 11 5" xfId="18807"/>
    <cellStyle name="Salida 2 12" xfId="13813"/>
    <cellStyle name="Salida 2 12 2" xfId="13814"/>
    <cellStyle name="Salida 2 12 2 2" xfId="13815"/>
    <cellStyle name="Salida 2 12 2 3" xfId="18808"/>
    <cellStyle name="Salida 2 12 3" xfId="13816"/>
    <cellStyle name="Salida 2 12 3 2" xfId="18809"/>
    <cellStyle name="Salida 2 12 3 3" xfId="18810"/>
    <cellStyle name="Salida 2 12 4" xfId="18811"/>
    <cellStyle name="Salida 2 13" xfId="13817"/>
    <cellStyle name="Salida 2 13 2" xfId="13818"/>
    <cellStyle name="Salida 2 13 3" xfId="18812"/>
    <cellStyle name="Salida 2 14" xfId="13819"/>
    <cellStyle name="Salida 2 14 2" xfId="18813"/>
    <cellStyle name="Salida 2 14 3" xfId="18814"/>
    <cellStyle name="Salida 2 15" xfId="18815"/>
    <cellStyle name="Salida 2 16" xfId="18816"/>
    <cellStyle name="Salida 2 2" xfId="3730"/>
    <cellStyle name="Salida 2 2 2" xfId="3731"/>
    <cellStyle name="Salida 2 2 2 2" xfId="13820"/>
    <cellStyle name="Salida 2 2 2 2 2" xfId="13821"/>
    <cellStyle name="Salida 2 2 2 2 3" xfId="18817"/>
    <cellStyle name="Salida 2 2 2 2 4" xfId="18818"/>
    <cellStyle name="Salida 2 2 2 3" xfId="13822"/>
    <cellStyle name="Salida 2 2 2 3 2" xfId="18819"/>
    <cellStyle name="Salida 2 2 2 3 3" xfId="18820"/>
    <cellStyle name="Salida 2 2 2 4" xfId="18821"/>
    <cellStyle name="Salida 2 2 2 5" xfId="18822"/>
    <cellStyle name="Salida 2 2 3" xfId="3732"/>
    <cellStyle name="Salida 2 2 3 2" xfId="13823"/>
    <cellStyle name="Salida 2 2 3 2 2" xfId="13824"/>
    <cellStyle name="Salida 2 2 3 2 3" xfId="18823"/>
    <cellStyle name="Salida 2 2 3 2 4" xfId="18824"/>
    <cellStyle name="Salida 2 2 3 3" xfId="13825"/>
    <cellStyle name="Salida 2 2 3 3 2" xfId="18825"/>
    <cellStyle name="Salida 2 2 3 3 3" xfId="18826"/>
    <cellStyle name="Salida 2 2 3 4" xfId="18827"/>
    <cellStyle name="Salida 2 2 3 5" xfId="18828"/>
    <cellStyle name="Salida 2 2 4" xfId="13826"/>
    <cellStyle name="Salida 2 2 4 2" xfId="13827"/>
    <cellStyle name="Salida 2 2 4 3" xfId="18829"/>
    <cellStyle name="Salida 2 2 4 4" xfId="18830"/>
    <cellStyle name="Salida 2 2 5" xfId="13828"/>
    <cellStyle name="Salida 2 2 5 2" xfId="18831"/>
    <cellStyle name="Salida 2 2 5 3" xfId="18832"/>
    <cellStyle name="Salida 2 2 6" xfId="18833"/>
    <cellStyle name="Salida 2 2 7" xfId="18834"/>
    <cellStyle name="Salida 2 3" xfId="3733"/>
    <cellStyle name="Salida 2 3 2" xfId="13829"/>
    <cellStyle name="Salida 2 3 2 2" xfId="13830"/>
    <cellStyle name="Salida 2 3 2 3" xfId="18835"/>
    <cellStyle name="Salida 2 3 2 4" xfId="18836"/>
    <cellStyle name="Salida 2 3 3" xfId="13831"/>
    <cellStyle name="Salida 2 3 3 2" xfId="18837"/>
    <cellStyle name="Salida 2 3 3 3" xfId="18838"/>
    <cellStyle name="Salida 2 3 4" xfId="18839"/>
    <cellStyle name="Salida 2 3 5" xfId="18840"/>
    <cellStyle name="Salida 2 4" xfId="3734"/>
    <cellStyle name="Salida 2 4 2" xfId="13832"/>
    <cellStyle name="Salida 2 4 2 2" xfId="13833"/>
    <cellStyle name="Salida 2 4 2 3" xfId="18841"/>
    <cellStyle name="Salida 2 4 2 4" xfId="18842"/>
    <cellStyle name="Salida 2 4 3" xfId="13834"/>
    <cellStyle name="Salida 2 4 3 2" xfId="18843"/>
    <cellStyle name="Salida 2 4 3 3" xfId="18844"/>
    <cellStyle name="Salida 2 4 4" xfId="18845"/>
    <cellStyle name="Salida 2 4 5" xfId="18846"/>
    <cellStyle name="Salida 2 5" xfId="3735"/>
    <cellStyle name="Salida 2 5 2" xfId="13835"/>
    <cellStyle name="Salida 2 5 2 2" xfId="13836"/>
    <cellStyle name="Salida 2 5 2 3" xfId="18847"/>
    <cellStyle name="Salida 2 5 2 4" xfId="18848"/>
    <cellStyle name="Salida 2 5 3" xfId="13837"/>
    <cellStyle name="Salida 2 5 3 2" xfId="18849"/>
    <cellStyle name="Salida 2 5 3 3" xfId="18850"/>
    <cellStyle name="Salida 2 5 4" xfId="18851"/>
    <cellStyle name="Salida 2 5 5" xfId="18852"/>
    <cellStyle name="Salida 2 6" xfId="3736"/>
    <cellStyle name="Salida 2 6 2" xfId="13838"/>
    <cellStyle name="Salida 2 6 2 2" xfId="13839"/>
    <cellStyle name="Salida 2 6 2 3" xfId="18853"/>
    <cellStyle name="Salida 2 6 2 4" xfId="18854"/>
    <cellStyle name="Salida 2 6 3" xfId="13840"/>
    <cellStyle name="Salida 2 6 3 2" xfId="18855"/>
    <cellStyle name="Salida 2 6 3 3" xfId="18856"/>
    <cellStyle name="Salida 2 6 4" xfId="18857"/>
    <cellStyle name="Salida 2 6 5" xfId="18858"/>
    <cellStyle name="Salida 2 7" xfId="3737"/>
    <cellStyle name="Salida 2 7 2" xfId="13841"/>
    <cellStyle name="Salida 2 7 2 2" xfId="13842"/>
    <cellStyle name="Salida 2 7 2 3" xfId="18859"/>
    <cellStyle name="Salida 2 7 2 4" xfId="18860"/>
    <cellStyle name="Salida 2 7 3" xfId="13843"/>
    <cellStyle name="Salida 2 7 3 2" xfId="18861"/>
    <cellStyle name="Salida 2 7 3 3" xfId="18862"/>
    <cellStyle name="Salida 2 7 4" xfId="18863"/>
    <cellStyle name="Salida 2 7 5" xfId="18864"/>
    <cellStyle name="Salida 2 8" xfId="3738"/>
    <cellStyle name="Salida 2 8 2" xfId="13844"/>
    <cellStyle name="Salida 2 8 2 2" xfId="13845"/>
    <cellStyle name="Salida 2 8 2 3" xfId="18865"/>
    <cellStyle name="Salida 2 8 2 4" xfId="18866"/>
    <cellStyle name="Salida 2 8 3" xfId="13846"/>
    <cellStyle name="Salida 2 8 3 2" xfId="18867"/>
    <cellStyle name="Salida 2 8 3 3" xfId="18868"/>
    <cellStyle name="Salida 2 8 4" xfId="18869"/>
    <cellStyle name="Salida 2 8 5" xfId="18870"/>
    <cellStyle name="Salida 2 9" xfId="3739"/>
    <cellStyle name="Salida 2 9 2" xfId="13847"/>
    <cellStyle name="Salida 2 9 2 2" xfId="13848"/>
    <cellStyle name="Salida 2 9 2 3" xfId="18871"/>
    <cellStyle name="Salida 2 9 2 4" xfId="18872"/>
    <cellStyle name="Salida 2 9 3" xfId="13849"/>
    <cellStyle name="Salida 2 9 3 2" xfId="18873"/>
    <cellStyle name="Salida 2 9 3 3" xfId="18874"/>
    <cellStyle name="Salida 2 9 4" xfId="18875"/>
    <cellStyle name="Salida 2 9 5" xfId="18876"/>
    <cellStyle name="Salida 3" xfId="470"/>
    <cellStyle name="Salida 3 10" xfId="13850"/>
    <cellStyle name="Salida 3 10 2" xfId="13851"/>
    <cellStyle name="Salida 3 10 2 2" xfId="13852"/>
    <cellStyle name="Salida 3 10 2 3" xfId="18877"/>
    <cellStyle name="Salida 3 10 3" xfId="13853"/>
    <cellStyle name="Salida 3 10 3 2" xfId="18878"/>
    <cellStyle name="Salida 3 10 3 3" xfId="18879"/>
    <cellStyle name="Salida 3 10 4" xfId="18880"/>
    <cellStyle name="Salida 3 10 5" xfId="18881"/>
    <cellStyle name="Salida 3 11" xfId="13854"/>
    <cellStyle name="Salida 3 11 2" xfId="13855"/>
    <cellStyle name="Salida 3 11 2 2" xfId="13856"/>
    <cellStyle name="Salida 3 11 2 3" xfId="18882"/>
    <cellStyle name="Salida 3 11 3" xfId="13857"/>
    <cellStyle name="Salida 3 11 3 2" xfId="18883"/>
    <cellStyle name="Salida 3 11 3 3" xfId="18884"/>
    <cellStyle name="Salida 3 11 4" xfId="18885"/>
    <cellStyle name="Salida 3 12" xfId="13858"/>
    <cellStyle name="Salida 3 12 2" xfId="13859"/>
    <cellStyle name="Salida 3 12 3" xfId="18886"/>
    <cellStyle name="Salida 3 13" xfId="13860"/>
    <cellStyle name="Salida 3 13 2" xfId="18887"/>
    <cellStyle name="Salida 3 13 3" xfId="18888"/>
    <cellStyle name="Salida 3 14" xfId="18889"/>
    <cellStyle name="Salida 3 15" xfId="18890"/>
    <cellStyle name="Salida 3 2" xfId="3740"/>
    <cellStyle name="Salida 3 2 2" xfId="3741"/>
    <cellStyle name="Salida 3 2 2 2" xfId="13861"/>
    <cellStyle name="Salida 3 2 2 2 2" xfId="13862"/>
    <cellStyle name="Salida 3 2 2 2 3" xfId="18891"/>
    <cellStyle name="Salida 3 2 2 2 4" xfId="18892"/>
    <cellStyle name="Salida 3 2 2 3" xfId="13863"/>
    <cellStyle name="Salida 3 2 2 3 2" xfId="18893"/>
    <cellStyle name="Salida 3 2 2 3 3" xfId="18894"/>
    <cellStyle name="Salida 3 2 2 4" xfId="18895"/>
    <cellStyle name="Salida 3 2 2 5" xfId="18896"/>
    <cellStyle name="Salida 3 2 3" xfId="3742"/>
    <cellStyle name="Salida 3 2 3 2" xfId="13864"/>
    <cellStyle name="Salida 3 2 3 2 2" xfId="13865"/>
    <cellStyle name="Salida 3 2 3 2 3" xfId="18897"/>
    <cellStyle name="Salida 3 2 3 2 4" xfId="18898"/>
    <cellStyle name="Salida 3 2 3 3" xfId="13866"/>
    <cellStyle name="Salida 3 2 3 3 2" xfId="18899"/>
    <cellStyle name="Salida 3 2 3 3 3" xfId="18900"/>
    <cellStyle name="Salida 3 2 3 4" xfId="18901"/>
    <cellStyle name="Salida 3 2 3 5" xfId="18902"/>
    <cellStyle name="Salida 3 2 4" xfId="13867"/>
    <cellStyle name="Salida 3 2 4 2" xfId="13868"/>
    <cellStyle name="Salida 3 2 4 3" xfId="18903"/>
    <cellStyle name="Salida 3 2 4 4" xfId="18904"/>
    <cellStyle name="Salida 3 2 5" xfId="13869"/>
    <cellStyle name="Salida 3 2 5 2" xfId="18905"/>
    <cellStyle name="Salida 3 2 5 3" xfId="18906"/>
    <cellStyle name="Salida 3 2 6" xfId="18907"/>
    <cellStyle name="Salida 3 2 7" xfId="18908"/>
    <cellStyle name="Salida 3 3" xfId="3743"/>
    <cellStyle name="Salida 3 3 2" xfId="13870"/>
    <cellStyle name="Salida 3 3 2 2" xfId="13871"/>
    <cellStyle name="Salida 3 3 2 3" xfId="18909"/>
    <cellStyle name="Salida 3 3 2 4" xfId="18910"/>
    <cellStyle name="Salida 3 3 3" xfId="13872"/>
    <cellStyle name="Salida 3 3 3 2" xfId="18911"/>
    <cellStyle name="Salida 3 3 3 3" xfId="18912"/>
    <cellStyle name="Salida 3 3 4" xfId="18913"/>
    <cellStyle name="Salida 3 3 5" xfId="18914"/>
    <cellStyle name="Salida 3 4" xfId="3744"/>
    <cellStyle name="Salida 3 4 2" xfId="13873"/>
    <cellStyle name="Salida 3 4 2 2" xfId="13874"/>
    <cellStyle name="Salida 3 4 2 3" xfId="18915"/>
    <cellStyle name="Salida 3 4 2 4" xfId="18916"/>
    <cellStyle name="Salida 3 4 3" xfId="13875"/>
    <cellStyle name="Salida 3 4 3 2" xfId="18917"/>
    <cellStyle name="Salida 3 4 3 3" xfId="18918"/>
    <cellStyle name="Salida 3 4 4" xfId="18919"/>
    <cellStyle name="Salida 3 4 5" xfId="18920"/>
    <cellStyle name="Salida 3 5" xfId="3745"/>
    <cellStyle name="Salida 3 5 2" xfId="13876"/>
    <cellStyle name="Salida 3 5 2 2" xfId="13877"/>
    <cellStyle name="Salida 3 5 2 3" xfId="18921"/>
    <cellStyle name="Salida 3 5 2 4" xfId="18922"/>
    <cellStyle name="Salida 3 5 3" xfId="13878"/>
    <cellStyle name="Salida 3 5 3 2" xfId="18923"/>
    <cellStyle name="Salida 3 5 3 3" xfId="18924"/>
    <cellStyle name="Salida 3 5 4" xfId="18925"/>
    <cellStyle name="Salida 3 5 5" xfId="18926"/>
    <cellStyle name="Salida 3 6" xfId="3746"/>
    <cellStyle name="Salida 3 6 2" xfId="13879"/>
    <cellStyle name="Salida 3 6 2 2" xfId="13880"/>
    <cellStyle name="Salida 3 6 2 3" xfId="18927"/>
    <cellStyle name="Salida 3 6 2 4" xfId="18928"/>
    <cellStyle name="Salida 3 6 3" xfId="13881"/>
    <cellStyle name="Salida 3 6 3 2" xfId="18929"/>
    <cellStyle name="Salida 3 6 3 3" xfId="18930"/>
    <cellStyle name="Salida 3 6 4" xfId="18931"/>
    <cellStyle name="Salida 3 6 5" xfId="18932"/>
    <cellStyle name="Salida 3 7" xfId="3747"/>
    <cellStyle name="Salida 3 7 2" xfId="13882"/>
    <cellStyle name="Salida 3 7 2 2" xfId="13883"/>
    <cellStyle name="Salida 3 7 2 3" xfId="18933"/>
    <cellStyle name="Salida 3 7 2 4" xfId="18934"/>
    <cellStyle name="Salida 3 7 3" xfId="13884"/>
    <cellStyle name="Salida 3 7 3 2" xfId="18935"/>
    <cellStyle name="Salida 3 7 3 3" xfId="18936"/>
    <cellStyle name="Salida 3 7 4" xfId="18937"/>
    <cellStyle name="Salida 3 7 5" xfId="18938"/>
    <cellStyle name="Salida 3 8" xfId="3748"/>
    <cellStyle name="Salida 3 8 2" xfId="13885"/>
    <cellStyle name="Salida 3 8 2 2" xfId="13886"/>
    <cellStyle name="Salida 3 8 2 3" xfId="18939"/>
    <cellStyle name="Salida 3 8 2 4" xfId="18940"/>
    <cellStyle name="Salida 3 8 3" xfId="13887"/>
    <cellStyle name="Salida 3 8 3 2" xfId="18941"/>
    <cellStyle name="Salida 3 8 3 3" xfId="18942"/>
    <cellStyle name="Salida 3 8 4" xfId="18943"/>
    <cellStyle name="Salida 3 8 5" xfId="18944"/>
    <cellStyle name="Salida 3 9" xfId="3749"/>
    <cellStyle name="Salida 3 9 2" xfId="13888"/>
    <cellStyle name="Salida 3 9 2 2" xfId="13889"/>
    <cellStyle name="Salida 3 9 2 3" xfId="18945"/>
    <cellStyle name="Salida 3 9 2 4" xfId="18946"/>
    <cellStyle name="Salida 3 9 3" xfId="13890"/>
    <cellStyle name="Salida 3 9 3 2" xfId="18947"/>
    <cellStyle name="Salida 3 9 3 3" xfId="18948"/>
    <cellStyle name="Salida 3 9 4" xfId="18949"/>
    <cellStyle name="Salida 3 9 5" xfId="18950"/>
    <cellStyle name="Salida 4" xfId="471"/>
    <cellStyle name="Salida 4 10" xfId="13891"/>
    <cellStyle name="Salida 4 10 2" xfId="13892"/>
    <cellStyle name="Salida 4 10 2 2" xfId="13893"/>
    <cellStyle name="Salida 4 10 2 3" xfId="18951"/>
    <cellStyle name="Salida 4 10 3" xfId="13894"/>
    <cellStyle name="Salida 4 10 3 2" xfId="18952"/>
    <cellStyle name="Salida 4 10 3 3" xfId="18953"/>
    <cellStyle name="Salida 4 10 4" xfId="18954"/>
    <cellStyle name="Salida 4 10 5" xfId="18955"/>
    <cellStyle name="Salida 4 11" xfId="13895"/>
    <cellStyle name="Salida 4 11 2" xfId="13896"/>
    <cellStyle name="Salida 4 11 2 2" xfId="13897"/>
    <cellStyle name="Salida 4 11 2 3" xfId="18956"/>
    <cellStyle name="Salida 4 11 3" xfId="13898"/>
    <cellStyle name="Salida 4 11 3 2" xfId="18957"/>
    <cellStyle name="Salida 4 11 3 3" xfId="18958"/>
    <cellStyle name="Salida 4 11 4" xfId="18959"/>
    <cellStyle name="Salida 4 12" xfId="13899"/>
    <cellStyle name="Salida 4 12 2" xfId="13900"/>
    <cellStyle name="Salida 4 12 3" xfId="18960"/>
    <cellStyle name="Salida 4 13" xfId="13901"/>
    <cellStyle name="Salida 4 13 2" xfId="18961"/>
    <cellStyle name="Salida 4 13 3" xfId="18962"/>
    <cellStyle name="Salida 4 14" xfId="18963"/>
    <cellStyle name="Salida 4 15" xfId="18964"/>
    <cellStyle name="Salida 4 2" xfId="3750"/>
    <cellStyle name="Salida 4 2 2" xfId="3751"/>
    <cellStyle name="Salida 4 2 2 2" xfId="13902"/>
    <cellStyle name="Salida 4 2 2 2 2" xfId="13903"/>
    <cellStyle name="Salida 4 2 2 2 3" xfId="18965"/>
    <cellStyle name="Salida 4 2 2 2 4" xfId="18966"/>
    <cellStyle name="Salida 4 2 2 3" xfId="13904"/>
    <cellStyle name="Salida 4 2 2 3 2" xfId="18967"/>
    <cellStyle name="Salida 4 2 2 3 3" xfId="18968"/>
    <cellStyle name="Salida 4 2 2 4" xfId="18969"/>
    <cellStyle name="Salida 4 2 2 5" xfId="18970"/>
    <cellStyle name="Salida 4 2 3" xfId="3752"/>
    <cellStyle name="Salida 4 2 3 2" xfId="13905"/>
    <cellStyle name="Salida 4 2 3 2 2" xfId="13906"/>
    <cellStyle name="Salida 4 2 3 2 3" xfId="18971"/>
    <cellStyle name="Salida 4 2 3 2 4" xfId="18972"/>
    <cellStyle name="Salida 4 2 3 3" xfId="13907"/>
    <cellStyle name="Salida 4 2 3 3 2" xfId="18973"/>
    <cellStyle name="Salida 4 2 3 3 3" xfId="18974"/>
    <cellStyle name="Salida 4 2 3 4" xfId="18975"/>
    <cellStyle name="Salida 4 2 3 5" xfId="18976"/>
    <cellStyle name="Salida 4 2 4" xfId="13908"/>
    <cellStyle name="Salida 4 2 4 2" xfId="13909"/>
    <cellStyle name="Salida 4 2 4 3" xfId="18977"/>
    <cellStyle name="Salida 4 2 4 4" xfId="18978"/>
    <cellStyle name="Salida 4 2 5" xfId="13910"/>
    <cellStyle name="Salida 4 2 5 2" xfId="18979"/>
    <cellStyle name="Salida 4 2 5 3" xfId="18980"/>
    <cellStyle name="Salida 4 2 6" xfId="18981"/>
    <cellStyle name="Salida 4 2 7" xfId="18982"/>
    <cellStyle name="Salida 4 3" xfId="3753"/>
    <cellStyle name="Salida 4 3 2" xfId="13911"/>
    <cellStyle name="Salida 4 3 2 2" xfId="13912"/>
    <cellStyle name="Salida 4 3 2 3" xfId="18983"/>
    <cellStyle name="Salida 4 3 2 4" xfId="18984"/>
    <cellStyle name="Salida 4 3 3" xfId="13913"/>
    <cellStyle name="Salida 4 3 3 2" xfId="18985"/>
    <cellStyle name="Salida 4 3 3 3" xfId="18986"/>
    <cellStyle name="Salida 4 3 4" xfId="18987"/>
    <cellStyle name="Salida 4 3 5" xfId="18988"/>
    <cellStyle name="Salida 4 4" xfId="3754"/>
    <cellStyle name="Salida 4 4 2" xfId="13914"/>
    <cellStyle name="Salida 4 4 2 2" xfId="13915"/>
    <cellStyle name="Salida 4 4 2 3" xfId="18989"/>
    <cellStyle name="Salida 4 4 2 4" xfId="18990"/>
    <cellStyle name="Salida 4 4 3" xfId="13916"/>
    <cellStyle name="Salida 4 4 3 2" xfId="18991"/>
    <cellStyle name="Salida 4 4 3 3" xfId="18992"/>
    <cellStyle name="Salida 4 4 4" xfId="18993"/>
    <cellStyle name="Salida 4 4 5" xfId="18994"/>
    <cellStyle name="Salida 4 5" xfId="3755"/>
    <cellStyle name="Salida 4 5 2" xfId="13917"/>
    <cellStyle name="Salida 4 5 2 2" xfId="13918"/>
    <cellStyle name="Salida 4 5 2 3" xfId="18995"/>
    <cellStyle name="Salida 4 5 2 4" xfId="18996"/>
    <cellStyle name="Salida 4 5 3" xfId="13919"/>
    <cellStyle name="Salida 4 5 3 2" xfId="18997"/>
    <cellStyle name="Salida 4 5 3 3" xfId="18998"/>
    <cellStyle name="Salida 4 5 4" xfId="18999"/>
    <cellStyle name="Salida 4 5 5" xfId="19000"/>
    <cellStyle name="Salida 4 6" xfId="3756"/>
    <cellStyle name="Salida 4 6 2" xfId="13920"/>
    <cellStyle name="Salida 4 6 2 2" xfId="13921"/>
    <cellStyle name="Salida 4 6 2 3" xfId="19001"/>
    <cellStyle name="Salida 4 6 2 4" xfId="19002"/>
    <cellStyle name="Salida 4 6 3" xfId="13922"/>
    <cellStyle name="Salida 4 6 3 2" xfId="19003"/>
    <cellStyle name="Salida 4 6 3 3" xfId="19004"/>
    <cellStyle name="Salida 4 6 4" xfId="19005"/>
    <cellStyle name="Salida 4 6 5" xfId="19006"/>
    <cellStyle name="Salida 4 7" xfId="3757"/>
    <cellStyle name="Salida 4 7 2" xfId="13923"/>
    <cellStyle name="Salida 4 7 2 2" xfId="13924"/>
    <cellStyle name="Salida 4 7 2 3" xfId="19007"/>
    <cellStyle name="Salida 4 7 2 4" xfId="19008"/>
    <cellStyle name="Salida 4 7 3" xfId="13925"/>
    <cellStyle name="Salida 4 7 3 2" xfId="19009"/>
    <cellStyle name="Salida 4 7 3 3" xfId="19010"/>
    <cellStyle name="Salida 4 7 4" xfId="19011"/>
    <cellStyle name="Salida 4 7 5" xfId="19012"/>
    <cellStyle name="Salida 4 8" xfId="3758"/>
    <cellStyle name="Salida 4 8 2" xfId="13926"/>
    <cellStyle name="Salida 4 8 2 2" xfId="13927"/>
    <cellStyle name="Salida 4 8 2 3" xfId="19013"/>
    <cellStyle name="Salida 4 8 2 4" xfId="19014"/>
    <cellStyle name="Salida 4 8 3" xfId="13928"/>
    <cellStyle name="Salida 4 8 3 2" xfId="19015"/>
    <cellStyle name="Salida 4 8 3 3" xfId="19016"/>
    <cellStyle name="Salida 4 8 4" xfId="19017"/>
    <cellStyle name="Salida 4 8 5" xfId="19018"/>
    <cellStyle name="Salida 4 9" xfId="3759"/>
    <cellStyle name="Salida 4 9 2" xfId="13929"/>
    <cellStyle name="Salida 4 9 2 2" xfId="13930"/>
    <cellStyle name="Salida 4 9 2 3" xfId="19019"/>
    <cellStyle name="Salida 4 9 2 4" xfId="19020"/>
    <cellStyle name="Salida 4 9 3" xfId="13931"/>
    <cellStyle name="Salida 4 9 3 2" xfId="19021"/>
    <cellStyle name="Salida 4 9 3 3" xfId="19022"/>
    <cellStyle name="Salida 4 9 4" xfId="19023"/>
    <cellStyle name="Salida 4 9 5" xfId="19024"/>
    <cellStyle name="Sheet Title" xfId="472"/>
    <cellStyle name="Sheet Title 2" xfId="13932"/>
    <cellStyle name="Sheet Title 3" xfId="13933"/>
    <cellStyle name="Sheet Title 4" xfId="13934"/>
    <cellStyle name="Standard_Anpassen der Amortisation" xfId="13935"/>
    <cellStyle name="TableStyleLight1" xfId="14135"/>
    <cellStyle name="Texto de advertencia" xfId="473" builtinId="11" customBuiltin="1"/>
    <cellStyle name="Texto de advertencia 2" xfId="474"/>
    <cellStyle name="Texto de advertencia 2 2" xfId="4185"/>
    <cellStyle name="Texto de advertencia 3" xfId="475"/>
    <cellStyle name="Texto de advertencia 4" xfId="476"/>
    <cellStyle name="Texto explicativo" xfId="477" builtinId="53" customBuiltin="1"/>
    <cellStyle name="Texto explicativo 2" xfId="478"/>
    <cellStyle name="Texto explicativo 2 2" xfId="4186"/>
    <cellStyle name="Texto explicativo 3" xfId="479"/>
    <cellStyle name="Texto explicativo 4" xfId="480"/>
    <cellStyle name="Title" xfId="481"/>
    <cellStyle name="Title 2" xfId="3760"/>
    <cellStyle name="Title 2 2" xfId="19025"/>
    <cellStyle name="Título" xfId="482" builtinId="15" customBuiltin="1"/>
    <cellStyle name="Título 1 2" xfId="484"/>
    <cellStyle name="Título 1 2 2" xfId="4187"/>
    <cellStyle name="Título 1 3" xfId="485"/>
    <cellStyle name="Título 1 4" xfId="486"/>
    <cellStyle name="Título 2" xfId="487" builtinId="17" customBuiltin="1"/>
    <cellStyle name="Título 2 2" xfId="488"/>
    <cellStyle name="Título 2 2 2" xfId="4188"/>
    <cellStyle name="Título 2 3" xfId="489"/>
    <cellStyle name="Título 2 4" xfId="490"/>
    <cellStyle name="Título 3" xfId="491" builtinId="18" customBuiltin="1"/>
    <cellStyle name="Título 3 2" xfId="492"/>
    <cellStyle name="Título 3 2 2" xfId="3761"/>
    <cellStyle name="Título 3 2 2 2" xfId="3762"/>
    <cellStyle name="Título 3 2 3" xfId="3763"/>
    <cellStyle name="Título 3 2 3 2" xfId="3764"/>
    <cellStyle name="Título 3 2 4" xfId="3765"/>
    <cellStyle name="Título 3 2 5" xfId="3766"/>
    <cellStyle name="Título 3 2 6" xfId="3767"/>
    <cellStyle name="Título 3 2 7" xfId="4189"/>
    <cellStyle name="Título 3 3" xfId="493"/>
    <cellStyle name="Título 3 3 2" xfId="3768"/>
    <cellStyle name="Título 3 3 2 2" xfId="3769"/>
    <cellStyle name="Título 3 3 3" xfId="3770"/>
    <cellStyle name="Título 3 3 3 2" xfId="3771"/>
    <cellStyle name="Título 3 3 4" xfId="3772"/>
    <cellStyle name="Título 3 3 5" xfId="3773"/>
    <cellStyle name="Título 3 3 6" xfId="3774"/>
    <cellStyle name="Título 3 4" xfId="494"/>
    <cellStyle name="Título 3 4 2" xfId="3775"/>
    <cellStyle name="Título 3 4 2 2" xfId="3776"/>
    <cellStyle name="Título 3 4 3" xfId="3777"/>
    <cellStyle name="Título 3 4 3 2" xfId="3778"/>
    <cellStyle name="Título 3 4 4" xfId="3779"/>
    <cellStyle name="Título 3 4 5" xfId="3780"/>
    <cellStyle name="Título 3 4 6" xfId="3781"/>
    <cellStyle name="Título 4" xfId="495"/>
    <cellStyle name="Título 4 2" xfId="4190"/>
    <cellStyle name="Título 5" xfId="496"/>
    <cellStyle name="Título 6" xfId="497"/>
    <cellStyle name="Título de hoja" xfId="498"/>
    <cellStyle name="Total" xfId="499" builtinId="25" customBuiltin="1"/>
    <cellStyle name="Total 2" xfId="500"/>
    <cellStyle name="Total 2 10" xfId="3782"/>
    <cellStyle name="Total 2 10 2" xfId="13936"/>
    <cellStyle name="Total 2 10 2 2" xfId="13937"/>
    <cellStyle name="Total 2 10 2 3" xfId="19026"/>
    <cellStyle name="Total 2 10 3" xfId="13938"/>
    <cellStyle name="Total 2 10 3 2" xfId="19027"/>
    <cellStyle name="Total 2 10 3 3" xfId="19028"/>
    <cellStyle name="Total 2 10 4" xfId="19029"/>
    <cellStyle name="Total 2 10 5" xfId="19030"/>
    <cellStyle name="Total 2 11" xfId="3783"/>
    <cellStyle name="Total 2 11 2" xfId="13939"/>
    <cellStyle name="Total 2 11 2 2" xfId="13940"/>
    <cellStyle name="Total 2 11 2 3" xfId="19031"/>
    <cellStyle name="Total 2 11 3" xfId="13941"/>
    <cellStyle name="Total 2 11 3 2" xfId="19032"/>
    <cellStyle name="Total 2 11 3 3" xfId="19033"/>
    <cellStyle name="Total 2 11 4" xfId="19034"/>
    <cellStyle name="Total 2 11 5" xfId="19035"/>
    <cellStyle name="Total 2 12" xfId="4050"/>
    <cellStyle name="Total 2 12 2" xfId="13942"/>
    <cellStyle name="Total 2 12 2 2" xfId="13943"/>
    <cellStyle name="Total 2 12 2 3" xfId="19036"/>
    <cellStyle name="Total 2 12 3" xfId="13944"/>
    <cellStyle name="Total 2 12 3 2" xfId="19037"/>
    <cellStyle name="Total 2 12 3 3" xfId="19038"/>
    <cellStyle name="Total 2 12 4" xfId="19039"/>
    <cellStyle name="Total 2 12 5" xfId="19040"/>
    <cellStyle name="Total 2 13" xfId="13945"/>
    <cellStyle name="Total 2 13 2" xfId="13946"/>
    <cellStyle name="Total 2 13 2 2" xfId="13947"/>
    <cellStyle name="Total 2 13 2 3" xfId="19041"/>
    <cellStyle name="Total 2 13 3" xfId="13948"/>
    <cellStyle name="Total 2 13 3 2" xfId="19042"/>
    <cellStyle name="Total 2 13 3 3" xfId="19043"/>
    <cellStyle name="Total 2 13 4" xfId="19044"/>
    <cellStyle name="Total 2 14" xfId="13949"/>
    <cellStyle name="Total 2 14 2" xfId="13950"/>
    <cellStyle name="Total 2 14 2 2" xfId="13951"/>
    <cellStyle name="Total 2 14 2 3" xfId="19045"/>
    <cellStyle name="Total 2 14 3" xfId="13952"/>
    <cellStyle name="Total 2 14 3 2" xfId="19046"/>
    <cellStyle name="Total 2 14 3 3" xfId="19047"/>
    <cellStyle name="Total 2 14 4" xfId="19048"/>
    <cellStyle name="Total 2 15" xfId="13953"/>
    <cellStyle name="Total 2 15 2" xfId="13954"/>
    <cellStyle name="Total 2 15 3" xfId="19049"/>
    <cellStyle name="Total 2 16" xfId="13955"/>
    <cellStyle name="Total 2 16 2" xfId="19050"/>
    <cellStyle name="Total 2 16 3" xfId="19051"/>
    <cellStyle name="Total 2 17" xfId="19052"/>
    <cellStyle name="Total 2 18" xfId="19053"/>
    <cellStyle name="Total 2 2" xfId="3784"/>
    <cellStyle name="Total 2 2 10" xfId="13956"/>
    <cellStyle name="Total 2 2 10 2" xfId="13957"/>
    <cellStyle name="Total 2 2 10 2 2" xfId="13958"/>
    <cellStyle name="Total 2 2 10 2 3" xfId="19054"/>
    <cellStyle name="Total 2 2 10 3" xfId="13959"/>
    <cellStyle name="Total 2 2 10 3 2" xfId="19055"/>
    <cellStyle name="Total 2 2 10 3 3" xfId="19056"/>
    <cellStyle name="Total 2 2 10 4" xfId="19057"/>
    <cellStyle name="Total 2 2 11" xfId="13960"/>
    <cellStyle name="Total 2 2 11 2" xfId="13961"/>
    <cellStyle name="Total 2 2 11 2 2" xfId="13962"/>
    <cellStyle name="Total 2 2 11 2 3" xfId="19058"/>
    <cellStyle name="Total 2 2 11 3" xfId="13963"/>
    <cellStyle name="Total 2 2 11 3 2" xfId="19059"/>
    <cellStyle name="Total 2 2 11 3 3" xfId="19060"/>
    <cellStyle name="Total 2 2 11 4" xfId="19061"/>
    <cellStyle name="Total 2 2 12" xfId="13964"/>
    <cellStyle name="Total 2 2 12 2" xfId="13965"/>
    <cellStyle name="Total 2 2 12 3" xfId="19062"/>
    <cellStyle name="Total 2 2 13" xfId="13966"/>
    <cellStyle name="Total 2 2 13 2" xfId="19063"/>
    <cellStyle name="Total 2 2 13 3" xfId="19064"/>
    <cellStyle name="Total 2 2 14" xfId="19065"/>
    <cellStyle name="Total 2 2 15" xfId="19066"/>
    <cellStyle name="Total 2 2 2" xfId="3785"/>
    <cellStyle name="Total 2 2 2 2" xfId="3786"/>
    <cellStyle name="Total 2 2 2 2 2" xfId="13967"/>
    <cellStyle name="Total 2 2 2 2 2 2" xfId="13968"/>
    <cellStyle name="Total 2 2 2 2 2 3" xfId="19067"/>
    <cellStyle name="Total 2 2 2 2 3" xfId="13969"/>
    <cellStyle name="Total 2 2 2 2 3 2" xfId="19068"/>
    <cellStyle name="Total 2 2 2 2 3 3" xfId="19069"/>
    <cellStyle name="Total 2 2 2 2 4" xfId="19070"/>
    <cellStyle name="Total 2 2 2 2 5" xfId="19071"/>
    <cellStyle name="Total 2 2 2 3" xfId="3787"/>
    <cellStyle name="Total 2 2 2 3 2" xfId="13970"/>
    <cellStyle name="Total 2 2 2 3 2 2" xfId="13971"/>
    <cellStyle name="Total 2 2 2 3 2 3" xfId="19072"/>
    <cellStyle name="Total 2 2 2 3 3" xfId="13972"/>
    <cellStyle name="Total 2 2 2 3 3 2" xfId="19073"/>
    <cellStyle name="Total 2 2 2 3 3 3" xfId="19074"/>
    <cellStyle name="Total 2 2 2 3 4" xfId="19075"/>
    <cellStyle name="Total 2 2 2 3 5" xfId="19076"/>
    <cellStyle name="Total 2 2 2 4" xfId="13973"/>
    <cellStyle name="Total 2 2 2 4 2" xfId="13974"/>
    <cellStyle name="Total 2 2 2 4 3" xfId="19077"/>
    <cellStyle name="Total 2 2 2 5" xfId="13975"/>
    <cellStyle name="Total 2 2 2 5 2" xfId="19078"/>
    <cellStyle name="Total 2 2 2 5 3" xfId="19079"/>
    <cellStyle name="Total 2 2 2 6" xfId="19080"/>
    <cellStyle name="Total 2 2 2 7" xfId="19081"/>
    <cellStyle name="Total 2 2 3" xfId="3788"/>
    <cellStyle name="Total 2 2 3 2" xfId="13976"/>
    <cellStyle name="Total 2 2 3 2 2" xfId="13977"/>
    <cellStyle name="Total 2 2 3 2 3" xfId="19082"/>
    <cellStyle name="Total 2 2 3 3" xfId="13978"/>
    <cellStyle name="Total 2 2 3 3 2" xfId="19083"/>
    <cellStyle name="Total 2 2 3 3 3" xfId="19084"/>
    <cellStyle name="Total 2 2 3 4" xfId="19085"/>
    <cellStyle name="Total 2 2 3 5" xfId="19086"/>
    <cellStyle name="Total 2 2 4" xfId="3789"/>
    <cellStyle name="Total 2 2 4 2" xfId="13979"/>
    <cellStyle name="Total 2 2 4 2 2" xfId="13980"/>
    <cellStyle name="Total 2 2 4 2 3" xfId="19087"/>
    <cellStyle name="Total 2 2 4 3" xfId="13981"/>
    <cellStyle name="Total 2 2 4 3 2" xfId="19088"/>
    <cellStyle name="Total 2 2 4 3 3" xfId="19089"/>
    <cellStyle name="Total 2 2 4 4" xfId="19090"/>
    <cellStyle name="Total 2 2 4 5" xfId="19091"/>
    <cellStyle name="Total 2 2 5" xfId="3790"/>
    <cellStyle name="Total 2 2 5 2" xfId="13982"/>
    <cellStyle name="Total 2 2 5 2 2" xfId="13983"/>
    <cellStyle name="Total 2 2 5 2 3" xfId="19092"/>
    <cellStyle name="Total 2 2 5 3" xfId="13984"/>
    <cellStyle name="Total 2 2 5 3 2" xfId="19093"/>
    <cellStyle name="Total 2 2 5 3 3" xfId="19094"/>
    <cellStyle name="Total 2 2 5 4" xfId="19095"/>
    <cellStyle name="Total 2 2 5 5" xfId="19096"/>
    <cellStyle name="Total 2 2 6" xfId="3791"/>
    <cellStyle name="Total 2 2 6 2" xfId="13985"/>
    <cellStyle name="Total 2 2 6 2 2" xfId="13986"/>
    <cellStyle name="Total 2 2 6 2 3" xfId="19097"/>
    <cellStyle name="Total 2 2 6 3" xfId="13987"/>
    <cellStyle name="Total 2 2 6 3 2" xfId="19098"/>
    <cellStyle name="Total 2 2 6 3 3" xfId="19099"/>
    <cellStyle name="Total 2 2 6 4" xfId="19100"/>
    <cellStyle name="Total 2 2 6 5" xfId="19101"/>
    <cellStyle name="Total 2 2 7" xfId="3792"/>
    <cellStyle name="Total 2 2 7 2" xfId="13988"/>
    <cellStyle name="Total 2 2 7 2 2" xfId="13989"/>
    <cellStyle name="Total 2 2 7 2 3" xfId="19102"/>
    <cellStyle name="Total 2 2 7 3" xfId="13990"/>
    <cellStyle name="Total 2 2 7 3 2" xfId="19103"/>
    <cellStyle name="Total 2 2 7 3 3" xfId="19104"/>
    <cellStyle name="Total 2 2 7 4" xfId="19105"/>
    <cellStyle name="Total 2 2 7 5" xfId="19106"/>
    <cellStyle name="Total 2 2 8" xfId="3793"/>
    <cellStyle name="Total 2 2 8 2" xfId="13991"/>
    <cellStyle name="Total 2 2 8 2 2" xfId="13992"/>
    <cellStyle name="Total 2 2 8 2 3" xfId="19107"/>
    <cellStyle name="Total 2 2 8 3" xfId="13993"/>
    <cellStyle name="Total 2 2 8 3 2" xfId="19108"/>
    <cellStyle name="Total 2 2 8 3 3" xfId="19109"/>
    <cellStyle name="Total 2 2 8 4" xfId="19110"/>
    <cellStyle name="Total 2 2 8 5" xfId="19111"/>
    <cellStyle name="Total 2 2 9" xfId="3794"/>
    <cellStyle name="Total 2 2 9 2" xfId="13994"/>
    <cellStyle name="Total 2 2 9 2 2" xfId="13995"/>
    <cellStyle name="Total 2 2 9 2 3" xfId="19112"/>
    <cellStyle name="Total 2 2 9 3" xfId="13996"/>
    <cellStyle name="Total 2 2 9 3 2" xfId="19113"/>
    <cellStyle name="Total 2 2 9 3 3" xfId="19114"/>
    <cellStyle name="Total 2 2 9 4" xfId="19115"/>
    <cellStyle name="Total 2 2 9 5" xfId="19116"/>
    <cellStyle name="Total 2 3" xfId="3795"/>
    <cellStyle name="Total 2 3 2" xfId="3796"/>
    <cellStyle name="Total 2 4" xfId="3797"/>
    <cellStyle name="Total 2 4 2" xfId="3798"/>
    <cellStyle name="Total 2 4 2 2" xfId="13997"/>
    <cellStyle name="Total 2 4 2 2 2" xfId="13998"/>
    <cellStyle name="Total 2 4 2 2 3" xfId="19117"/>
    <cellStyle name="Total 2 4 2 3" xfId="13999"/>
    <cellStyle name="Total 2 4 2 3 2" xfId="19118"/>
    <cellStyle name="Total 2 4 2 3 3" xfId="19119"/>
    <cellStyle name="Total 2 4 2 4" xfId="19120"/>
    <cellStyle name="Total 2 4 2 5" xfId="19121"/>
    <cellStyle name="Total 2 4 3" xfId="3799"/>
    <cellStyle name="Total 2 4 3 2" xfId="14000"/>
    <cellStyle name="Total 2 4 3 2 2" xfId="14001"/>
    <cellStyle name="Total 2 4 3 2 3" xfId="19122"/>
    <cellStyle name="Total 2 4 3 3" xfId="14002"/>
    <cellStyle name="Total 2 4 3 3 2" xfId="19123"/>
    <cellStyle name="Total 2 4 3 3 3" xfId="19124"/>
    <cellStyle name="Total 2 4 3 4" xfId="19125"/>
    <cellStyle name="Total 2 4 3 5" xfId="19126"/>
    <cellStyle name="Total 2 4 4" xfId="14003"/>
    <cellStyle name="Total 2 4 4 2" xfId="14004"/>
    <cellStyle name="Total 2 4 4 3" xfId="19127"/>
    <cellStyle name="Total 2 4 5" xfId="14005"/>
    <cellStyle name="Total 2 4 5 2" xfId="19128"/>
    <cellStyle name="Total 2 4 5 3" xfId="19129"/>
    <cellStyle name="Total 2 4 6" xfId="19130"/>
    <cellStyle name="Total 2 4 7" xfId="19131"/>
    <cellStyle name="Total 2 5" xfId="3800"/>
    <cellStyle name="Total 2 5 2" xfId="14006"/>
    <cellStyle name="Total 2 5 2 2" xfId="14007"/>
    <cellStyle name="Total 2 5 2 3" xfId="19132"/>
    <cellStyle name="Total 2 5 3" xfId="14008"/>
    <cellStyle name="Total 2 5 3 2" xfId="19133"/>
    <cellStyle name="Total 2 5 3 3" xfId="19134"/>
    <cellStyle name="Total 2 5 4" xfId="19135"/>
    <cellStyle name="Total 2 5 5" xfId="19136"/>
    <cellStyle name="Total 2 6" xfId="3801"/>
    <cellStyle name="Total 2 6 2" xfId="14009"/>
    <cellStyle name="Total 2 6 2 2" xfId="14010"/>
    <cellStyle name="Total 2 6 2 3" xfId="19137"/>
    <cellStyle name="Total 2 6 3" xfId="14011"/>
    <cellStyle name="Total 2 6 3 2" xfId="19138"/>
    <cellStyle name="Total 2 6 3 3" xfId="19139"/>
    <cellStyle name="Total 2 6 4" xfId="19140"/>
    <cellStyle name="Total 2 6 5" xfId="19141"/>
    <cellStyle name="Total 2 7" xfId="3802"/>
    <cellStyle name="Total 2 7 2" xfId="14012"/>
    <cellStyle name="Total 2 7 2 2" xfId="14013"/>
    <cellStyle name="Total 2 7 2 3" xfId="19142"/>
    <cellStyle name="Total 2 7 3" xfId="14014"/>
    <cellStyle name="Total 2 7 3 2" xfId="19143"/>
    <cellStyle name="Total 2 7 3 3" xfId="19144"/>
    <cellStyle name="Total 2 7 4" xfId="19145"/>
    <cellStyle name="Total 2 7 5" xfId="19146"/>
    <cellStyle name="Total 2 8" xfId="3803"/>
    <cellStyle name="Total 2 8 2" xfId="14015"/>
    <cellStyle name="Total 2 8 2 2" xfId="14016"/>
    <cellStyle name="Total 2 8 2 3" xfId="19147"/>
    <cellStyle name="Total 2 8 3" xfId="14017"/>
    <cellStyle name="Total 2 8 3 2" xfId="19148"/>
    <cellStyle name="Total 2 8 3 3" xfId="19149"/>
    <cellStyle name="Total 2 8 4" xfId="19150"/>
    <cellStyle name="Total 2 8 5" xfId="19151"/>
    <cellStyle name="Total 2 9" xfId="3804"/>
    <cellStyle name="Total 2 9 2" xfId="14018"/>
    <cellStyle name="Total 2 9 2 2" xfId="14019"/>
    <cellStyle name="Total 2 9 2 3" xfId="19152"/>
    <cellStyle name="Total 2 9 3" xfId="14020"/>
    <cellStyle name="Total 2 9 3 2" xfId="19153"/>
    <cellStyle name="Total 2 9 3 3" xfId="19154"/>
    <cellStyle name="Total 2 9 4" xfId="19155"/>
    <cellStyle name="Total 2 9 5" xfId="19156"/>
    <cellStyle name="Total 3" xfId="501"/>
    <cellStyle name="Total 3 10" xfId="14021"/>
    <cellStyle name="Total 3 10 2" xfId="14022"/>
    <cellStyle name="Total 3 10 2 2" xfId="14023"/>
    <cellStyle name="Total 3 10 2 3" xfId="19157"/>
    <cellStyle name="Total 3 10 3" xfId="14024"/>
    <cellStyle name="Total 3 10 3 2" xfId="19158"/>
    <cellStyle name="Total 3 10 3 3" xfId="19159"/>
    <cellStyle name="Total 3 10 4" xfId="19160"/>
    <cellStyle name="Total 3 11" xfId="14025"/>
    <cellStyle name="Total 3 11 2" xfId="14026"/>
    <cellStyle name="Total 3 11 2 2" xfId="14027"/>
    <cellStyle name="Total 3 11 2 3" xfId="19161"/>
    <cellStyle name="Total 3 11 3" xfId="14028"/>
    <cellStyle name="Total 3 11 3 2" xfId="19162"/>
    <cellStyle name="Total 3 11 3 3" xfId="19163"/>
    <cellStyle name="Total 3 11 4" xfId="19164"/>
    <cellStyle name="Total 3 12" xfId="14029"/>
    <cellStyle name="Total 3 12 2" xfId="14030"/>
    <cellStyle name="Total 3 12 3" xfId="19165"/>
    <cellStyle name="Total 3 13" xfId="14031"/>
    <cellStyle name="Total 3 13 2" xfId="19166"/>
    <cellStyle name="Total 3 13 3" xfId="19167"/>
    <cellStyle name="Total 3 14" xfId="19168"/>
    <cellStyle name="Total 3 15" xfId="19169"/>
    <cellStyle name="Total 3 2" xfId="3805"/>
    <cellStyle name="Total 3 2 2" xfId="3806"/>
    <cellStyle name="Total 3 2 2 2" xfId="14032"/>
    <cellStyle name="Total 3 2 2 2 2" xfId="14033"/>
    <cellStyle name="Total 3 2 2 2 3" xfId="19170"/>
    <cellStyle name="Total 3 2 2 3" xfId="14034"/>
    <cellStyle name="Total 3 2 2 3 2" xfId="19171"/>
    <cellStyle name="Total 3 2 2 3 3" xfId="19172"/>
    <cellStyle name="Total 3 2 2 4" xfId="19173"/>
    <cellStyle name="Total 3 2 2 5" xfId="19174"/>
    <cellStyle name="Total 3 2 3" xfId="3807"/>
    <cellStyle name="Total 3 2 3 2" xfId="14035"/>
    <cellStyle name="Total 3 2 3 2 2" xfId="14036"/>
    <cellStyle name="Total 3 2 3 2 3" xfId="19175"/>
    <cellStyle name="Total 3 2 3 3" xfId="14037"/>
    <cellStyle name="Total 3 2 3 3 2" xfId="19176"/>
    <cellStyle name="Total 3 2 3 3 3" xfId="19177"/>
    <cellStyle name="Total 3 2 3 4" xfId="19178"/>
    <cellStyle name="Total 3 2 3 5" xfId="19179"/>
    <cellStyle name="Total 3 2 4" xfId="14038"/>
    <cellStyle name="Total 3 2 4 2" xfId="14039"/>
    <cellStyle name="Total 3 2 4 3" xfId="19180"/>
    <cellStyle name="Total 3 2 5" xfId="14040"/>
    <cellStyle name="Total 3 2 5 2" xfId="19181"/>
    <cellStyle name="Total 3 2 5 3" xfId="19182"/>
    <cellStyle name="Total 3 2 6" xfId="19183"/>
    <cellStyle name="Total 3 2 7" xfId="19184"/>
    <cellStyle name="Total 3 3" xfId="3808"/>
    <cellStyle name="Total 3 3 2" xfId="14041"/>
    <cellStyle name="Total 3 3 2 2" xfId="14042"/>
    <cellStyle name="Total 3 3 2 3" xfId="19185"/>
    <cellStyle name="Total 3 3 3" xfId="14043"/>
    <cellStyle name="Total 3 3 3 2" xfId="19186"/>
    <cellStyle name="Total 3 3 3 3" xfId="19187"/>
    <cellStyle name="Total 3 3 4" xfId="19188"/>
    <cellStyle name="Total 3 3 5" xfId="19189"/>
    <cellStyle name="Total 3 4" xfId="3809"/>
    <cellStyle name="Total 3 4 2" xfId="14044"/>
    <cellStyle name="Total 3 4 2 2" xfId="14045"/>
    <cellStyle name="Total 3 4 2 3" xfId="19190"/>
    <cellStyle name="Total 3 4 3" xfId="14046"/>
    <cellStyle name="Total 3 4 3 2" xfId="19191"/>
    <cellStyle name="Total 3 4 3 3" xfId="19192"/>
    <cellStyle name="Total 3 4 4" xfId="19193"/>
    <cellStyle name="Total 3 4 5" xfId="19194"/>
    <cellStyle name="Total 3 5" xfId="3810"/>
    <cellStyle name="Total 3 5 2" xfId="14047"/>
    <cellStyle name="Total 3 5 2 2" xfId="14048"/>
    <cellStyle name="Total 3 5 2 3" xfId="19195"/>
    <cellStyle name="Total 3 5 3" xfId="14049"/>
    <cellStyle name="Total 3 5 3 2" xfId="19196"/>
    <cellStyle name="Total 3 5 3 3" xfId="19197"/>
    <cellStyle name="Total 3 5 4" xfId="19198"/>
    <cellStyle name="Total 3 5 5" xfId="19199"/>
    <cellStyle name="Total 3 6" xfId="3811"/>
    <cellStyle name="Total 3 6 2" xfId="14050"/>
    <cellStyle name="Total 3 6 2 2" xfId="14051"/>
    <cellStyle name="Total 3 6 2 3" xfId="19200"/>
    <cellStyle name="Total 3 6 3" xfId="14052"/>
    <cellStyle name="Total 3 6 3 2" xfId="19201"/>
    <cellStyle name="Total 3 6 3 3" xfId="19202"/>
    <cellStyle name="Total 3 6 4" xfId="19203"/>
    <cellStyle name="Total 3 6 5" xfId="19204"/>
    <cellStyle name="Total 3 7" xfId="3812"/>
    <cellStyle name="Total 3 7 2" xfId="14053"/>
    <cellStyle name="Total 3 7 2 2" xfId="14054"/>
    <cellStyle name="Total 3 7 2 3" xfId="19205"/>
    <cellStyle name="Total 3 7 3" xfId="14055"/>
    <cellStyle name="Total 3 7 3 2" xfId="19206"/>
    <cellStyle name="Total 3 7 3 3" xfId="19207"/>
    <cellStyle name="Total 3 7 4" xfId="19208"/>
    <cellStyle name="Total 3 7 5" xfId="19209"/>
    <cellStyle name="Total 3 8" xfId="3813"/>
    <cellStyle name="Total 3 8 2" xfId="14056"/>
    <cellStyle name="Total 3 8 2 2" xfId="14057"/>
    <cellStyle name="Total 3 8 2 3" xfId="19210"/>
    <cellStyle name="Total 3 8 3" xfId="14058"/>
    <cellStyle name="Total 3 8 3 2" xfId="19211"/>
    <cellStyle name="Total 3 8 3 3" xfId="19212"/>
    <cellStyle name="Total 3 8 4" xfId="19213"/>
    <cellStyle name="Total 3 8 5" xfId="19214"/>
    <cellStyle name="Total 3 9" xfId="3814"/>
    <cellStyle name="Total 3 9 2" xfId="14059"/>
    <cellStyle name="Total 3 9 2 2" xfId="14060"/>
    <cellStyle name="Total 3 9 2 3" xfId="19215"/>
    <cellStyle name="Total 3 9 3" xfId="14061"/>
    <cellStyle name="Total 3 9 3 2" xfId="19216"/>
    <cellStyle name="Total 3 9 3 3" xfId="19217"/>
    <cellStyle name="Total 3 9 4" xfId="19218"/>
    <cellStyle name="Total 3 9 5" xfId="19219"/>
    <cellStyle name="Total 4" xfId="502"/>
    <cellStyle name="Total 4 10" xfId="14062"/>
    <cellStyle name="Total 4 10 2" xfId="14063"/>
    <cellStyle name="Total 4 10 2 2" xfId="14064"/>
    <cellStyle name="Total 4 10 2 3" xfId="19220"/>
    <cellStyle name="Total 4 10 3" xfId="14065"/>
    <cellStyle name="Total 4 10 3 2" xfId="19221"/>
    <cellStyle name="Total 4 10 3 3" xfId="19222"/>
    <cellStyle name="Total 4 10 4" xfId="19223"/>
    <cellStyle name="Total 4 11" xfId="14066"/>
    <cellStyle name="Total 4 11 2" xfId="14067"/>
    <cellStyle name="Total 4 11 2 2" xfId="14068"/>
    <cellStyle name="Total 4 11 2 3" xfId="19224"/>
    <cellStyle name="Total 4 11 3" xfId="14069"/>
    <cellStyle name="Total 4 11 3 2" xfId="19225"/>
    <cellStyle name="Total 4 11 3 3" xfId="19226"/>
    <cellStyle name="Total 4 11 4" xfId="19227"/>
    <cellStyle name="Total 4 12" xfId="14070"/>
    <cellStyle name="Total 4 12 2" xfId="14071"/>
    <cellStyle name="Total 4 12 3" xfId="19228"/>
    <cellStyle name="Total 4 13" xfId="14072"/>
    <cellStyle name="Total 4 13 2" xfId="19229"/>
    <cellStyle name="Total 4 13 3" xfId="19230"/>
    <cellStyle name="Total 4 14" xfId="19231"/>
    <cellStyle name="Total 4 15" xfId="19232"/>
    <cellStyle name="Total 4 2" xfId="3815"/>
    <cellStyle name="Total 4 2 2" xfId="3816"/>
    <cellStyle name="Total 4 2 2 2" xfId="14073"/>
    <cellStyle name="Total 4 2 2 2 2" xfId="14074"/>
    <cellStyle name="Total 4 2 2 2 3" xfId="19233"/>
    <cellStyle name="Total 4 2 2 3" xfId="14075"/>
    <cellStyle name="Total 4 2 2 3 2" xfId="19234"/>
    <cellStyle name="Total 4 2 2 3 3" xfId="19235"/>
    <cellStyle name="Total 4 2 2 4" xfId="19236"/>
    <cellStyle name="Total 4 2 2 5" xfId="19237"/>
    <cellStyle name="Total 4 2 3" xfId="3817"/>
    <cellStyle name="Total 4 2 3 2" xfId="14076"/>
    <cellStyle name="Total 4 2 3 2 2" xfId="14077"/>
    <cellStyle name="Total 4 2 3 2 3" xfId="19238"/>
    <cellStyle name="Total 4 2 3 3" xfId="14078"/>
    <cellStyle name="Total 4 2 3 3 2" xfId="19239"/>
    <cellStyle name="Total 4 2 3 3 3" xfId="19240"/>
    <cellStyle name="Total 4 2 3 4" xfId="19241"/>
    <cellStyle name="Total 4 2 3 5" xfId="19242"/>
    <cellStyle name="Total 4 2 4" xfId="14079"/>
    <cellStyle name="Total 4 2 4 2" xfId="14080"/>
    <cellStyle name="Total 4 2 4 3" xfId="19243"/>
    <cellStyle name="Total 4 2 5" xfId="14081"/>
    <cellStyle name="Total 4 2 5 2" xfId="19244"/>
    <cellStyle name="Total 4 2 5 3" xfId="19245"/>
    <cellStyle name="Total 4 2 6" xfId="19246"/>
    <cellStyle name="Total 4 2 7" xfId="19247"/>
    <cellStyle name="Total 4 3" xfId="3818"/>
    <cellStyle name="Total 4 3 2" xfId="14082"/>
    <cellStyle name="Total 4 3 2 2" xfId="14083"/>
    <cellStyle name="Total 4 3 2 3" xfId="19248"/>
    <cellStyle name="Total 4 3 3" xfId="14084"/>
    <cellStyle name="Total 4 3 3 2" xfId="19249"/>
    <cellStyle name="Total 4 3 3 3" xfId="19250"/>
    <cellStyle name="Total 4 3 4" xfId="19251"/>
    <cellStyle name="Total 4 3 5" xfId="19252"/>
    <cellStyle name="Total 4 4" xfId="3819"/>
    <cellStyle name="Total 4 4 2" xfId="14085"/>
    <cellStyle name="Total 4 4 2 2" xfId="14086"/>
    <cellStyle name="Total 4 4 2 3" xfId="19253"/>
    <cellStyle name="Total 4 4 3" xfId="14087"/>
    <cellStyle name="Total 4 4 3 2" xfId="19254"/>
    <cellStyle name="Total 4 4 3 3" xfId="19255"/>
    <cellStyle name="Total 4 4 4" xfId="19256"/>
    <cellStyle name="Total 4 4 5" xfId="19257"/>
    <cellStyle name="Total 4 5" xfId="3820"/>
    <cellStyle name="Total 4 5 2" xfId="14088"/>
    <cellStyle name="Total 4 5 2 2" xfId="14089"/>
    <cellStyle name="Total 4 5 2 3" xfId="19258"/>
    <cellStyle name="Total 4 5 3" xfId="14090"/>
    <cellStyle name="Total 4 5 3 2" xfId="19259"/>
    <cellStyle name="Total 4 5 3 3" xfId="19260"/>
    <cellStyle name="Total 4 5 4" xfId="19261"/>
    <cellStyle name="Total 4 5 5" xfId="19262"/>
    <cellStyle name="Total 4 6" xfId="3821"/>
    <cellStyle name="Total 4 6 2" xfId="14091"/>
    <cellStyle name="Total 4 6 2 2" xfId="14092"/>
    <cellStyle name="Total 4 6 2 3" xfId="19263"/>
    <cellStyle name="Total 4 6 3" xfId="14093"/>
    <cellStyle name="Total 4 6 3 2" xfId="19264"/>
    <cellStyle name="Total 4 6 3 3" xfId="19265"/>
    <cellStyle name="Total 4 6 4" xfId="19266"/>
    <cellStyle name="Total 4 6 5" xfId="19267"/>
    <cellStyle name="Total 4 7" xfId="3822"/>
    <cellStyle name="Total 4 7 2" xfId="14094"/>
    <cellStyle name="Total 4 7 2 2" xfId="14095"/>
    <cellStyle name="Total 4 7 2 3" xfId="19268"/>
    <cellStyle name="Total 4 7 3" xfId="14096"/>
    <cellStyle name="Total 4 7 3 2" xfId="19269"/>
    <cellStyle name="Total 4 7 3 3" xfId="19270"/>
    <cellStyle name="Total 4 7 4" xfId="19271"/>
    <cellStyle name="Total 4 7 5" xfId="19272"/>
    <cellStyle name="Total 4 8" xfId="3823"/>
    <cellStyle name="Total 4 8 2" xfId="14097"/>
    <cellStyle name="Total 4 8 2 2" xfId="14098"/>
    <cellStyle name="Total 4 8 2 3" xfId="19273"/>
    <cellStyle name="Total 4 8 3" xfId="14099"/>
    <cellStyle name="Total 4 8 3 2" xfId="19274"/>
    <cellStyle name="Total 4 8 3 3" xfId="19275"/>
    <cellStyle name="Total 4 8 4" xfId="19276"/>
    <cellStyle name="Total 4 8 5" xfId="19277"/>
    <cellStyle name="Total 4 9" xfId="3824"/>
    <cellStyle name="Total 4 9 2" xfId="14100"/>
    <cellStyle name="Total 4 9 2 2" xfId="14101"/>
    <cellStyle name="Total 4 9 2 3" xfId="19278"/>
    <cellStyle name="Total 4 9 3" xfId="14102"/>
    <cellStyle name="Total 4 9 3 2" xfId="19279"/>
    <cellStyle name="Total 4 9 3 3" xfId="19280"/>
    <cellStyle name="Total 4 9 4" xfId="19281"/>
    <cellStyle name="Total 4 9 5" xfId="19282"/>
    <cellStyle name="Währung" xfId="503"/>
    <cellStyle name="Währung [0]_Compiling Utility Macros" xfId="14103"/>
    <cellStyle name="Währung 2" xfId="4051"/>
    <cellStyle name="Währung 3" xfId="14104"/>
    <cellStyle name="Währung 4" xfId="14105"/>
    <cellStyle name="Währung 5" xfId="19283"/>
    <cellStyle name="Währung_Compiling Utility Macros" xfId="14106"/>
    <cellStyle name="Warning Text" xfId="504"/>
    <cellStyle name="Warning Text 2" xfId="3825"/>
    <cellStyle name="뷭?_BOOKSHIP_건설 " xfId="3826"/>
    <cellStyle name="콤마 [0]_ 비목별 월별기술 " xfId="3827"/>
    <cellStyle name="콤마_ 비목별 월별기술 " xfId="3828"/>
    <cellStyle name="표준_BIDFINAL" xfId="3829"/>
  </cellStyles>
  <dxfs count="39">
    <dxf>
      <fill>
        <patternFill patternType="none"/>
      </fill>
    </dxf>
    <dxf>
      <font>
        <color rgb="FFFFFFFF"/>
      </font>
      <fill>
        <patternFill patternType="none"/>
      </fill>
    </dxf>
    <dxf>
      <fill>
        <patternFill patternType="solid">
          <fgColor rgb="FFFF99CC"/>
          <bgColor rgb="FFFF99CC"/>
        </patternFill>
      </fill>
    </dxf>
    <dxf>
      <fill>
        <patternFill patternType="none"/>
      </fill>
    </dxf>
    <dxf>
      <font>
        <color rgb="FFFFFFFF"/>
      </font>
      <fill>
        <patternFill patternType="none"/>
      </fill>
    </dxf>
    <dxf>
      <fill>
        <patternFill>
          <bgColor indexed="45"/>
        </patternFill>
      </fill>
    </dxf>
    <dxf>
      <font>
        <condense val="0"/>
        <extend val="0"/>
        <color auto="1"/>
      </font>
    </dxf>
    <dxf>
      <font>
        <condense val="0"/>
        <extend val="0"/>
        <color indexed="9"/>
      </font>
    </dxf>
    <dxf>
      <font>
        <condense val="0"/>
        <extend val="0"/>
        <color auto="1"/>
      </font>
    </dxf>
    <dxf>
      <font>
        <condense val="0"/>
        <extend val="0"/>
        <color indexed="9"/>
      </font>
    </dxf>
    <dxf>
      <fill>
        <patternFill>
          <bgColor indexed="45"/>
        </patternFill>
      </fill>
    </dxf>
    <dxf>
      <font>
        <condense val="0"/>
        <extend val="0"/>
        <color auto="1"/>
      </font>
    </dxf>
    <dxf>
      <font>
        <condense val="0"/>
        <extend val="0"/>
        <color indexed="9"/>
      </font>
    </dxf>
    <dxf>
      <fill>
        <patternFill>
          <bgColor indexed="45"/>
        </patternFill>
      </fill>
    </dxf>
    <dxf>
      <font>
        <condense val="0"/>
        <extend val="0"/>
        <color auto="1"/>
      </font>
    </dxf>
    <dxf>
      <font>
        <condense val="0"/>
        <extend val="0"/>
        <color indexed="9"/>
      </font>
    </dxf>
    <dxf>
      <fill>
        <patternFill>
          <bgColor indexed="45"/>
        </patternFill>
      </fill>
    </dxf>
    <dxf>
      <font>
        <condense val="0"/>
        <extend val="0"/>
        <color auto="1"/>
      </font>
    </dxf>
    <dxf>
      <font>
        <condense val="0"/>
        <extend val="0"/>
        <color indexed="9"/>
      </font>
    </dxf>
    <dxf>
      <font>
        <condense val="0"/>
        <extend val="0"/>
        <color auto="1"/>
      </font>
    </dxf>
    <dxf>
      <font>
        <condense val="0"/>
        <extend val="0"/>
        <color indexed="9"/>
      </font>
    </dxf>
    <dxf>
      <fill>
        <patternFill>
          <bgColor indexed="45"/>
        </patternFill>
      </fill>
    </dxf>
    <dxf>
      <font>
        <condense val="0"/>
        <extend val="0"/>
        <color auto="1"/>
      </font>
    </dxf>
    <dxf>
      <font>
        <condense val="0"/>
        <extend val="0"/>
        <color indexed="9"/>
      </font>
    </dxf>
    <dxf>
      <fill>
        <patternFill>
          <bgColor indexed="45"/>
        </patternFill>
      </fill>
    </dxf>
    <dxf>
      <font>
        <condense val="0"/>
        <extend val="0"/>
        <color auto="1"/>
      </font>
    </dxf>
    <dxf>
      <font>
        <condense val="0"/>
        <extend val="0"/>
        <color indexed="9"/>
      </font>
    </dxf>
    <dxf>
      <font>
        <condense val="0"/>
        <extend val="0"/>
        <color auto="1"/>
      </font>
    </dxf>
    <dxf>
      <font>
        <condense val="0"/>
        <extend val="0"/>
        <color indexed="9"/>
      </font>
    </dxf>
    <dxf>
      <fill>
        <patternFill>
          <bgColor indexed="45"/>
        </patternFill>
      </fill>
    </dxf>
    <dxf>
      <font>
        <condense val="0"/>
        <extend val="0"/>
        <color auto="1"/>
      </font>
    </dxf>
    <dxf>
      <font>
        <condense val="0"/>
        <extend val="0"/>
        <color indexed="9"/>
      </font>
    </dxf>
    <dxf>
      <font>
        <condense val="0"/>
        <extend val="0"/>
        <color auto="1"/>
      </font>
    </dxf>
    <dxf>
      <font>
        <condense val="0"/>
        <extend val="0"/>
        <color indexed="9"/>
      </font>
    </dxf>
    <dxf>
      <fill>
        <patternFill>
          <bgColor indexed="45"/>
        </patternFill>
      </fill>
    </dxf>
    <dxf>
      <font>
        <condense val="0"/>
        <extend val="0"/>
        <color auto="1"/>
      </font>
    </dxf>
    <dxf>
      <font>
        <condense val="0"/>
        <extend val="0"/>
        <color indexed="9"/>
      </font>
    </dxf>
    <dxf>
      <font>
        <condense val="0"/>
        <extend val="0"/>
        <color auto="1"/>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8.xml"/><Relationship Id="rId117" Type="http://schemas.openxmlformats.org/officeDocument/2006/relationships/externalLink" Target="externalLinks/externalLink109.xml"/><Relationship Id="rId21" Type="http://schemas.openxmlformats.org/officeDocument/2006/relationships/externalLink" Target="externalLinks/externalLink13.xml"/><Relationship Id="rId42" Type="http://schemas.openxmlformats.org/officeDocument/2006/relationships/externalLink" Target="externalLinks/externalLink34.xml"/><Relationship Id="rId47" Type="http://schemas.openxmlformats.org/officeDocument/2006/relationships/externalLink" Target="externalLinks/externalLink39.xml"/><Relationship Id="rId63" Type="http://schemas.openxmlformats.org/officeDocument/2006/relationships/externalLink" Target="externalLinks/externalLink55.xml"/><Relationship Id="rId68" Type="http://schemas.openxmlformats.org/officeDocument/2006/relationships/externalLink" Target="externalLinks/externalLink60.xml"/><Relationship Id="rId84" Type="http://schemas.openxmlformats.org/officeDocument/2006/relationships/externalLink" Target="externalLinks/externalLink76.xml"/><Relationship Id="rId89" Type="http://schemas.openxmlformats.org/officeDocument/2006/relationships/externalLink" Target="externalLinks/externalLink81.xml"/><Relationship Id="rId112" Type="http://schemas.openxmlformats.org/officeDocument/2006/relationships/externalLink" Target="externalLinks/externalLink104.xml"/><Relationship Id="rId133" Type="http://schemas.openxmlformats.org/officeDocument/2006/relationships/externalLink" Target="externalLinks/externalLink125.xml"/><Relationship Id="rId138" Type="http://schemas.openxmlformats.org/officeDocument/2006/relationships/externalLink" Target="externalLinks/externalLink130.xml"/><Relationship Id="rId154" Type="http://schemas.openxmlformats.org/officeDocument/2006/relationships/externalLink" Target="externalLinks/externalLink146.xml"/><Relationship Id="rId159" Type="http://schemas.openxmlformats.org/officeDocument/2006/relationships/externalLink" Target="externalLinks/externalLink151.xml"/><Relationship Id="rId175" Type="http://schemas.openxmlformats.org/officeDocument/2006/relationships/externalLink" Target="externalLinks/externalLink167.xml"/><Relationship Id="rId170" Type="http://schemas.openxmlformats.org/officeDocument/2006/relationships/externalLink" Target="externalLinks/externalLink162.xml"/><Relationship Id="rId16" Type="http://schemas.openxmlformats.org/officeDocument/2006/relationships/externalLink" Target="externalLinks/externalLink8.xml"/><Relationship Id="rId107" Type="http://schemas.openxmlformats.org/officeDocument/2006/relationships/externalLink" Target="externalLinks/externalLink99.xml"/><Relationship Id="rId11" Type="http://schemas.openxmlformats.org/officeDocument/2006/relationships/externalLink" Target="externalLinks/externalLink3.xml"/><Relationship Id="rId32" Type="http://schemas.openxmlformats.org/officeDocument/2006/relationships/externalLink" Target="externalLinks/externalLink24.xml"/><Relationship Id="rId37" Type="http://schemas.openxmlformats.org/officeDocument/2006/relationships/externalLink" Target="externalLinks/externalLink29.xml"/><Relationship Id="rId53" Type="http://schemas.openxmlformats.org/officeDocument/2006/relationships/externalLink" Target="externalLinks/externalLink45.xml"/><Relationship Id="rId58" Type="http://schemas.openxmlformats.org/officeDocument/2006/relationships/externalLink" Target="externalLinks/externalLink50.xml"/><Relationship Id="rId74" Type="http://schemas.openxmlformats.org/officeDocument/2006/relationships/externalLink" Target="externalLinks/externalLink66.xml"/><Relationship Id="rId79" Type="http://schemas.openxmlformats.org/officeDocument/2006/relationships/externalLink" Target="externalLinks/externalLink71.xml"/><Relationship Id="rId102" Type="http://schemas.openxmlformats.org/officeDocument/2006/relationships/externalLink" Target="externalLinks/externalLink94.xml"/><Relationship Id="rId123" Type="http://schemas.openxmlformats.org/officeDocument/2006/relationships/externalLink" Target="externalLinks/externalLink115.xml"/><Relationship Id="rId128" Type="http://schemas.openxmlformats.org/officeDocument/2006/relationships/externalLink" Target="externalLinks/externalLink120.xml"/><Relationship Id="rId144" Type="http://schemas.openxmlformats.org/officeDocument/2006/relationships/externalLink" Target="externalLinks/externalLink136.xml"/><Relationship Id="rId149" Type="http://schemas.openxmlformats.org/officeDocument/2006/relationships/externalLink" Target="externalLinks/externalLink141.xml"/><Relationship Id="rId5" Type="http://schemas.openxmlformats.org/officeDocument/2006/relationships/worksheet" Target="worksheets/sheet5.xml"/><Relationship Id="rId90" Type="http://schemas.openxmlformats.org/officeDocument/2006/relationships/externalLink" Target="externalLinks/externalLink82.xml"/><Relationship Id="rId95" Type="http://schemas.openxmlformats.org/officeDocument/2006/relationships/externalLink" Target="externalLinks/externalLink87.xml"/><Relationship Id="rId160" Type="http://schemas.openxmlformats.org/officeDocument/2006/relationships/externalLink" Target="externalLinks/externalLink152.xml"/><Relationship Id="rId165" Type="http://schemas.openxmlformats.org/officeDocument/2006/relationships/externalLink" Target="externalLinks/externalLink157.xml"/><Relationship Id="rId22" Type="http://schemas.openxmlformats.org/officeDocument/2006/relationships/externalLink" Target="externalLinks/externalLink14.xml"/><Relationship Id="rId27" Type="http://schemas.openxmlformats.org/officeDocument/2006/relationships/externalLink" Target="externalLinks/externalLink19.xml"/><Relationship Id="rId43" Type="http://schemas.openxmlformats.org/officeDocument/2006/relationships/externalLink" Target="externalLinks/externalLink35.xml"/><Relationship Id="rId48" Type="http://schemas.openxmlformats.org/officeDocument/2006/relationships/externalLink" Target="externalLinks/externalLink40.xml"/><Relationship Id="rId64" Type="http://schemas.openxmlformats.org/officeDocument/2006/relationships/externalLink" Target="externalLinks/externalLink56.xml"/><Relationship Id="rId69" Type="http://schemas.openxmlformats.org/officeDocument/2006/relationships/externalLink" Target="externalLinks/externalLink61.xml"/><Relationship Id="rId113" Type="http://schemas.openxmlformats.org/officeDocument/2006/relationships/externalLink" Target="externalLinks/externalLink105.xml"/><Relationship Id="rId118" Type="http://schemas.openxmlformats.org/officeDocument/2006/relationships/externalLink" Target="externalLinks/externalLink110.xml"/><Relationship Id="rId134" Type="http://schemas.openxmlformats.org/officeDocument/2006/relationships/externalLink" Target="externalLinks/externalLink126.xml"/><Relationship Id="rId139" Type="http://schemas.openxmlformats.org/officeDocument/2006/relationships/externalLink" Target="externalLinks/externalLink131.xml"/><Relationship Id="rId80" Type="http://schemas.openxmlformats.org/officeDocument/2006/relationships/externalLink" Target="externalLinks/externalLink72.xml"/><Relationship Id="rId85" Type="http://schemas.openxmlformats.org/officeDocument/2006/relationships/externalLink" Target="externalLinks/externalLink77.xml"/><Relationship Id="rId150" Type="http://schemas.openxmlformats.org/officeDocument/2006/relationships/externalLink" Target="externalLinks/externalLink142.xml"/><Relationship Id="rId155" Type="http://schemas.openxmlformats.org/officeDocument/2006/relationships/externalLink" Target="externalLinks/externalLink147.xml"/><Relationship Id="rId171" Type="http://schemas.openxmlformats.org/officeDocument/2006/relationships/externalLink" Target="externalLinks/externalLink163.xml"/><Relationship Id="rId176" Type="http://schemas.openxmlformats.org/officeDocument/2006/relationships/externalLink" Target="externalLinks/externalLink168.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33" Type="http://schemas.openxmlformats.org/officeDocument/2006/relationships/externalLink" Target="externalLinks/externalLink25.xml"/><Relationship Id="rId38" Type="http://schemas.openxmlformats.org/officeDocument/2006/relationships/externalLink" Target="externalLinks/externalLink30.xml"/><Relationship Id="rId59" Type="http://schemas.openxmlformats.org/officeDocument/2006/relationships/externalLink" Target="externalLinks/externalLink51.xml"/><Relationship Id="rId103" Type="http://schemas.openxmlformats.org/officeDocument/2006/relationships/externalLink" Target="externalLinks/externalLink95.xml"/><Relationship Id="rId108" Type="http://schemas.openxmlformats.org/officeDocument/2006/relationships/externalLink" Target="externalLinks/externalLink100.xml"/><Relationship Id="rId124" Type="http://schemas.openxmlformats.org/officeDocument/2006/relationships/externalLink" Target="externalLinks/externalLink116.xml"/><Relationship Id="rId129" Type="http://schemas.openxmlformats.org/officeDocument/2006/relationships/externalLink" Target="externalLinks/externalLink121.xml"/><Relationship Id="rId54" Type="http://schemas.openxmlformats.org/officeDocument/2006/relationships/externalLink" Target="externalLinks/externalLink46.xml"/><Relationship Id="rId70" Type="http://schemas.openxmlformats.org/officeDocument/2006/relationships/externalLink" Target="externalLinks/externalLink62.xml"/><Relationship Id="rId75" Type="http://schemas.openxmlformats.org/officeDocument/2006/relationships/externalLink" Target="externalLinks/externalLink67.xml"/><Relationship Id="rId91" Type="http://schemas.openxmlformats.org/officeDocument/2006/relationships/externalLink" Target="externalLinks/externalLink83.xml"/><Relationship Id="rId96" Type="http://schemas.openxmlformats.org/officeDocument/2006/relationships/externalLink" Target="externalLinks/externalLink88.xml"/><Relationship Id="rId140" Type="http://schemas.openxmlformats.org/officeDocument/2006/relationships/externalLink" Target="externalLinks/externalLink132.xml"/><Relationship Id="rId145" Type="http://schemas.openxmlformats.org/officeDocument/2006/relationships/externalLink" Target="externalLinks/externalLink137.xml"/><Relationship Id="rId161" Type="http://schemas.openxmlformats.org/officeDocument/2006/relationships/externalLink" Target="externalLinks/externalLink153.xml"/><Relationship Id="rId166" Type="http://schemas.openxmlformats.org/officeDocument/2006/relationships/externalLink" Target="externalLinks/externalLink158.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externalLink" Target="externalLinks/externalLink15.xml"/><Relationship Id="rId28" Type="http://schemas.openxmlformats.org/officeDocument/2006/relationships/externalLink" Target="externalLinks/externalLink20.xml"/><Relationship Id="rId49" Type="http://schemas.openxmlformats.org/officeDocument/2006/relationships/externalLink" Target="externalLinks/externalLink41.xml"/><Relationship Id="rId114" Type="http://schemas.openxmlformats.org/officeDocument/2006/relationships/externalLink" Target="externalLinks/externalLink106.xml"/><Relationship Id="rId119" Type="http://schemas.openxmlformats.org/officeDocument/2006/relationships/externalLink" Target="externalLinks/externalLink111.xml"/><Relationship Id="rId10" Type="http://schemas.openxmlformats.org/officeDocument/2006/relationships/externalLink" Target="externalLinks/externalLink2.xml"/><Relationship Id="rId31" Type="http://schemas.openxmlformats.org/officeDocument/2006/relationships/externalLink" Target="externalLinks/externalLink23.xml"/><Relationship Id="rId44" Type="http://schemas.openxmlformats.org/officeDocument/2006/relationships/externalLink" Target="externalLinks/externalLink36.xml"/><Relationship Id="rId52" Type="http://schemas.openxmlformats.org/officeDocument/2006/relationships/externalLink" Target="externalLinks/externalLink44.xml"/><Relationship Id="rId60" Type="http://schemas.openxmlformats.org/officeDocument/2006/relationships/externalLink" Target="externalLinks/externalLink52.xml"/><Relationship Id="rId65" Type="http://schemas.openxmlformats.org/officeDocument/2006/relationships/externalLink" Target="externalLinks/externalLink57.xml"/><Relationship Id="rId73" Type="http://schemas.openxmlformats.org/officeDocument/2006/relationships/externalLink" Target="externalLinks/externalLink65.xml"/><Relationship Id="rId78" Type="http://schemas.openxmlformats.org/officeDocument/2006/relationships/externalLink" Target="externalLinks/externalLink70.xml"/><Relationship Id="rId81" Type="http://schemas.openxmlformats.org/officeDocument/2006/relationships/externalLink" Target="externalLinks/externalLink73.xml"/><Relationship Id="rId86" Type="http://schemas.openxmlformats.org/officeDocument/2006/relationships/externalLink" Target="externalLinks/externalLink78.xml"/><Relationship Id="rId94" Type="http://schemas.openxmlformats.org/officeDocument/2006/relationships/externalLink" Target="externalLinks/externalLink86.xml"/><Relationship Id="rId99" Type="http://schemas.openxmlformats.org/officeDocument/2006/relationships/externalLink" Target="externalLinks/externalLink91.xml"/><Relationship Id="rId101" Type="http://schemas.openxmlformats.org/officeDocument/2006/relationships/externalLink" Target="externalLinks/externalLink93.xml"/><Relationship Id="rId122" Type="http://schemas.openxmlformats.org/officeDocument/2006/relationships/externalLink" Target="externalLinks/externalLink114.xml"/><Relationship Id="rId130" Type="http://schemas.openxmlformats.org/officeDocument/2006/relationships/externalLink" Target="externalLinks/externalLink122.xml"/><Relationship Id="rId135" Type="http://schemas.openxmlformats.org/officeDocument/2006/relationships/externalLink" Target="externalLinks/externalLink127.xml"/><Relationship Id="rId143" Type="http://schemas.openxmlformats.org/officeDocument/2006/relationships/externalLink" Target="externalLinks/externalLink135.xml"/><Relationship Id="rId148" Type="http://schemas.openxmlformats.org/officeDocument/2006/relationships/externalLink" Target="externalLinks/externalLink140.xml"/><Relationship Id="rId151" Type="http://schemas.openxmlformats.org/officeDocument/2006/relationships/externalLink" Target="externalLinks/externalLink143.xml"/><Relationship Id="rId156" Type="http://schemas.openxmlformats.org/officeDocument/2006/relationships/externalLink" Target="externalLinks/externalLink148.xml"/><Relationship Id="rId164" Type="http://schemas.openxmlformats.org/officeDocument/2006/relationships/externalLink" Target="externalLinks/externalLink156.xml"/><Relationship Id="rId169" Type="http://schemas.openxmlformats.org/officeDocument/2006/relationships/externalLink" Target="externalLinks/externalLink161.xml"/><Relationship Id="rId177"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72" Type="http://schemas.openxmlformats.org/officeDocument/2006/relationships/externalLink" Target="externalLinks/externalLink164.xml"/><Relationship Id="rId180" Type="http://schemas.openxmlformats.org/officeDocument/2006/relationships/calcChain" Target="calcChain.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39" Type="http://schemas.openxmlformats.org/officeDocument/2006/relationships/externalLink" Target="externalLinks/externalLink31.xml"/><Relationship Id="rId109" Type="http://schemas.openxmlformats.org/officeDocument/2006/relationships/externalLink" Target="externalLinks/externalLink101.xml"/><Relationship Id="rId34" Type="http://schemas.openxmlformats.org/officeDocument/2006/relationships/externalLink" Target="externalLinks/externalLink26.xml"/><Relationship Id="rId50" Type="http://schemas.openxmlformats.org/officeDocument/2006/relationships/externalLink" Target="externalLinks/externalLink42.xml"/><Relationship Id="rId55" Type="http://schemas.openxmlformats.org/officeDocument/2006/relationships/externalLink" Target="externalLinks/externalLink47.xml"/><Relationship Id="rId76" Type="http://schemas.openxmlformats.org/officeDocument/2006/relationships/externalLink" Target="externalLinks/externalLink68.xml"/><Relationship Id="rId97" Type="http://schemas.openxmlformats.org/officeDocument/2006/relationships/externalLink" Target="externalLinks/externalLink89.xml"/><Relationship Id="rId104" Type="http://schemas.openxmlformats.org/officeDocument/2006/relationships/externalLink" Target="externalLinks/externalLink96.xml"/><Relationship Id="rId120" Type="http://schemas.openxmlformats.org/officeDocument/2006/relationships/externalLink" Target="externalLinks/externalLink112.xml"/><Relationship Id="rId125" Type="http://schemas.openxmlformats.org/officeDocument/2006/relationships/externalLink" Target="externalLinks/externalLink117.xml"/><Relationship Id="rId141" Type="http://schemas.openxmlformats.org/officeDocument/2006/relationships/externalLink" Target="externalLinks/externalLink133.xml"/><Relationship Id="rId146" Type="http://schemas.openxmlformats.org/officeDocument/2006/relationships/externalLink" Target="externalLinks/externalLink138.xml"/><Relationship Id="rId167" Type="http://schemas.openxmlformats.org/officeDocument/2006/relationships/externalLink" Target="externalLinks/externalLink159.xml"/><Relationship Id="rId7" Type="http://schemas.openxmlformats.org/officeDocument/2006/relationships/worksheet" Target="worksheets/sheet7.xml"/><Relationship Id="rId71" Type="http://schemas.openxmlformats.org/officeDocument/2006/relationships/externalLink" Target="externalLinks/externalLink63.xml"/><Relationship Id="rId92" Type="http://schemas.openxmlformats.org/officeDocument/2006/relationships/externalLink" Target="externalLinks/externalLink84.xml"/><Relationship Id="rId162" Type="http://schemas.openxmlformats.org/officeDocument/2006/relationships/externalLink" Target="externalLinks/externalLink154.xml"/><Relationship Id="rId2" Type="http://schemas.openxmlformats.org/officeDocument/2006/relationships/worksheet" Target="worksheets/sheet2.xml"/><Relationship Id="rId29" Type="http://schemas.openxmlformats.org/officeDocument/2006/relationships/externalLink" Target="externalLinks/externalLink21.xml"/><Relationship Id="rId24" Type="http://schemas.openxmlformats.org/officeDocument/2006/relationships/externalLink" Target="externalLinks/externalLink16.xml"/><Relationship Id="rId40" Type="http://schemas.openxmlformats.org/officeDocument/2006/relationships/externalLink" Target="externalLinks/externalLink32.xml"/><Relationship Id="rId45" Type="http://schemas.openxmlformats.org/officeDocument/2006/relationships/externalLink" Target="externalLinks/externalLink37.xml"/><Relationship Id="rId66" Type="http://schemas.openxmlformats.org/officeDocument/2006/relationships/externalLink" Target="externalLinks/externalLink58.xml"/><Relationship Id="rId87" Type="http://schemas.openxmlformats.org/officeDocument/2006/relationships/externalLink" Target="externalLinks/externalLink79.xml"/><Relationship Id="rId110" Type="http://schemas.openxmlformats.org/officeDocument/2006/relationships/externalLink" Target="externalLinks/externalLink102.xml"/><Relationship Id="rId115" Type="http://schemas.openxmlformats.org/officeDocument/2006/relationships/externalLink" Target="externalLinks/externalLink107.xml"/><Relationship Id="rId131" Type="http://schemas.openxmlformats.org/officeDocument/2006/relationships/externalLink" Target="externalLinks/externalLink123.xml"/><Relationship Id="rId136" Type="http://schemas.openxmlformats.org/officeDocument/2006/relationships/externalLink" Target="externalLinks/externalLink128.xml"/><Relationship Id="rId157" Type="http://schemas.openxmlformats.org/officeDocument/2006/relationships/externalLink" Target="externalLinks/externalLink149.xml"/><Relationship Id="rId178" Type="http://schemas.openxmlformats.org/officeDocument/2006/relationships/styles" Target="styles.xml"/><Relationship Id="rId61" Type="http://schemas.openxmlformats.org/officeDocument/2006/relationships/externalLink" Target="externalLinks/externalLink53.xml"/><Relationship Id="rId82" Type="http://schemas.openxmlformats.org/officeDocument/2006/relationships/externalLink" Target="externalLinks/externalLink74.xml"/><Relationship Id="rId152" Type="http://schemas.openxmlformats.org/officeDocument/2006/relationships/externalLink" Target="externalLinks/externalLink144.xml"/><Relationship Id="rId173" Type="http://schemas.openxmlformats.org/officeDocument/2006/relationships/externalLink" Target="externalLinks/externalLink165.xml"/><Relationship Id="rId19" Type="http://schemas.openxmlformats.org/officeDocument/2006/relationships/externalLink" Target="externalLinks/externalLink11.xml"/><Relationship Id="rId14" Type="http://schemas.openxmlformats.org/officeDocument/2006/relationships/externalLink" Target="externalLinks/externalLink6.xml"/><Relationship Id="rId30" Type="http://schemas.openxmlformats.org/officeDocument/2006/relationships/externalLink" Target="externalLinks/externalLink22.xml"/><Relationship Id="rId35" Type="http://schemas.openxmlformats.org/officeDocument/2006/relationships/externalLink" Target="externalLinks/externalLink27.xml"/><Relationship Id="rId56" Type="http://schemas.openxmlformats.org/officeDocument/2006/relationships/externalLink" Target="externalLinks/externalLink48.xml"/><Relationship Id="rId77" Type="http://schemas.openxmlformats.org/officeDocument/2006/relationships/externalLink" Target="externalLinks/externalLink69.xml"/><Relationship Id="rId100" Type="http://schemas.openxmlformats.org/officeDocument/2006/relationships/externalLink" Target="externalLinks/externalLink92.xml"/><Relationship Id="rId105" Type="http://schemas.openxmlformats.org/officeDocument/2006/relationships/externalLink" Target="externalLinks/externalLink97.xml"/><Relationship Id="rId126" Type="http://schemas.openxmlformats.org/officeDocument/2006/relationships/externalLink" Target="externalLinks/externalLink118.xml"/><Relationship Id="rId147" Type="http://schemas.openxmlformats.org/officeDocument/2006/relationships/externalLink" Target="externalLinks/externalLink139.xml"/><Relationship Id="rId168" Type="http://schemas.openxmlformats.org/officeDocument/2006/relationships/externalLink" Target="externalLinks/externalLink160.xml"/><Relationship Id="rId8" Type="http://schemas.openxmlformats.org/officeDocument/2006/relationships/worksheet" Target="worksheets/sheet8.xml"/><Relationship Id="rId51" Type="http://schemas.openxmlformats.org/officeDocument/2006/relationships/externalLink" Target="externalLinks/externalLink43.xml"/><Relationship Id="rId72" Type="http://schemas.openxmlformats.org/officeDocument/2006/relationships/externalLink" Target="externalLinks/externalLink64.xml"/><Relationship Id="rId93" Type="http://schemas.openxmlformats.org/officeDocument/2006/relationships/externalLink" Target="externalLinks/externalLink85.xml"/><Relationship Id="rId98" Type="http://schemas.openxmlformats.org/officeDocument/2006/relationships/externalLink" Target="externalLinks/externalLink90.xml"/><Relationship Id="rId121" Type="http://schemas.openxmlformats.org/officeDocument/2006/relationships/externalLink" Target="externalLinks/externalLink113.xml"/><Relationship Id="rId142" Type="http://schemas.openxmlformats.org/officeDocument/2006/relationships/externalLink" Target="externalLinks/externalLink134.xml"/><Relationship Id="rId163" Type="http://schemas.openxmlformats.org/officeDocument/2006/relationships/externalLink" Target="externalLinks/externalLink155.xml"/><Relationship Id="rId3" Type="http://schemas.openxmlformats.org/officeDocument/2006/relationships/worksheet" Target="worksheets/sheet3.xml"/><Relationship Id="rId25" Type="http://schemas.openxmlformats.org/officeDocument/2006/relationships/externalLink" Target="externalLinks/externalLink17.xml"/><Relationship Id="rId46" Type="http://schemas.openxmlformats.org/officeDocument/2006/relationships/externalLink" Target="externalLinks/externalLink38.xml"/><Relationship Id="rId67" Type="http://schemas.openxmlformats.org/officeDocument/2006/relationships/externalLink" Target="externalLinks/externalLink59.xml"/><Relationship Id="rId116" Type="http://schemas.openxmlformats.org/officeDocument/2006/relationships/externalLink" Target="externalLinks/externalLink108.xml"/><Relationship Id="rId137" Type="http://schemas.openxmlformats.org/officeDocument/2006/relationships/externalLink" Target="externalLinks/externalLink129.xml"/><Relationship Id="rId158" Type="http://schemas.openxmlformats.org/officeDocument/2006/relationships/externalLink" Target="externalLinks/externalLink150.xml"/><Relationship Id="rId20" Type="http://schemas.openxmlformats.org/officeDocument/2006/relationships/externalLink" Target="externalLinks/externalLink12.xml"/><Relationship Id="rId41" Type="http://schemas.openxmlformats.org/officeDocument/2006/relationships/externalLink" Target="externalLinks/externalLink33.xml"/><Relationship Id="rId62" Type="http://schemas.openxmlformats.org/officeDocument/2006/relationships/externalLink" Target="externalLinks/externalLink54.xml"/><Relationship Id="rId83" Type="http://schemas.openxmlformats.org/officeDocument/2006/relationships/externalLink" Target="externalLinks/externalLink75.xml"/><Relationship Id="rId88" Type="http://schemas.openxmlformats.org/officeDocument/2006/relationships/externalLink" Target="externalLinks/externalLink80.xml"/><Relationship Id="rId111" Type="http://schemas.openxmlformats.org/officeDocument/2006/relationships/externalLink" Target="externalLinks/externalLink103.xml"/><Relationship Id="rId132" Type="http://schemas.openxmlformats.org/officeDocument/2006/relationships/externalLink" Target="externalLinks/externalLink124.xml"/><Relationship Id="rId153" Type="http://schemas.openxmlformats.org/officeDocument/2006/relationships/externalLink" Target="externalLinks/externalLink145.xml"/><Relationship Id="rId174" Type="http://schemas.openxmlformats.org/officeDocument/2006/relationships/externalLink" Target="externalLinks/externalLink166.xml"/><Relationship Id="rId179" Type="http://schemas.openxmlformats.org/officeDocument/2006/relationships/sharedStrings" Target="sharedStrings.xml"/><Relationship Id="rId15" Type="http://schemas.openxmlformats.org/officeDocument/2006/relationships/externalLink" Target="externalLinks/externalLink7.xml"/><Relationship Id="rId36" Type="http://schemas.openxmlformats.org/officeDocument/2006/relationships/externalLink" Target="externalLinks/externalLink28.xml"/><Relationship Id="rId57" Type="http://schemas.openxmlformats.org/officeDocument/2006/relationships/externalLink" Target="externalLinks/externalLink49.xml"/><Relationship Id="rId106" Type="http://schemas.openxmlformats.org/officeDocument/2006/relationships/externalLink" Target="externalLinks/externalLink98.xml"/><Relationship Id="rId127" Type="http://schemas.openxmlformats.org/officeDocument/2006/relationships/externalLink" Target="externalLinks/externalLink119.xml"/></Relationships>
</file>

<file path=xl/drawings/drawing1.xml><?xml version="1.0" encoding="utf-8"?>
<xdr:wsDr xmlns:xdr="http://schemas.openxmlformats.org/drawingml/2006/spreadsheetDrawing" xmlns:a="http://schemas.openxmlformats.org/drawingml/2006/main">
  <xdr:oneCellAnchor>
    <xdr:from>
      <xdr:col>2</xdr:col>
      <xdr:colOff>857250</xdr:colOff>
      <xdr:row>571</xdr:row>
      <xdr:rowOff>0</xdr:rowOff>
    </xdr:from>
    <xdr:ext cx="184731" cy="264560"/>
    <xdr:sp macro="" textlink="">
      <xdr:nvSpPr>
        <xdr:cNvPr id="2"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7"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8"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9"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0"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1"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2"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3"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4"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5"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6"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7"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8"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9"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0"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1"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2"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3"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4"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5"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6"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7"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8"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9"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0"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1"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2"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3"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4"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5"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6"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7"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8"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9"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0"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1"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2"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3"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4"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5"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6"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7"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8"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9"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0"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1"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2"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3"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4"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5"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6"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7"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8"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9"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0"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1"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2"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3"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4"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5"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6"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7"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8"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9"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70"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71"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72"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73"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74"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75"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76"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77"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78"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79"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80"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81"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82"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83"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84"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85"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86"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87"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88"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89"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90"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91"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92"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93"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94"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95"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96"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97"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98"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99"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00"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01"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02"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03"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04"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05"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06"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07"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08"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09"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10"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11"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12"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13"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14"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15"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16"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17"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18"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19"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20"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21"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22"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23"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24"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25"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26"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27"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28"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29"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30"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31"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32"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33"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34"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35"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36"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37"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38"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39"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40"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41"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42"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43"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44"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45"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46"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47"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48"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49"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50"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51"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52"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53"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54"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55"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56"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57"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58"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59"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60"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61"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62"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63"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64"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65"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66"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67"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68"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69"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70"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71"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72"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73"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74"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75"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76"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77"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78"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79"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80"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81"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82"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83"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84"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85"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86"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87"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88"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89"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90"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91"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92"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93"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94"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95"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96"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97"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98"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199"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00"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01"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02"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03"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04"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05"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06"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07"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08"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09"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10"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11"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12"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13"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14"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15"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16"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17"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18"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19"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20"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21"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22"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23"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24"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25"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26"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27"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28"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29"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30"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31"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32"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33"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34"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35"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36"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37"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38"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39"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40"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41"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42"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43"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44"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45"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46"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47"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48"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49"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50"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51"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52"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53"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54"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55"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56"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57"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58"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59"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60"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61"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62"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63"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64"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65"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66"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67"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68"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69"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70"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71"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72"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73"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74"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75"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76"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77"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78"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79"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80"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81"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82"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83"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84"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85"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86"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87"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88"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89"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90"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91"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92"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93"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94"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95"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96"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97"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98"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299"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00"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01"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02"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03"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04"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05"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06"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07"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08"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09"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10"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11"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12"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13"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14"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15"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16"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17"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18"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19"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20"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21"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22"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23"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24"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25"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26"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27"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28"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29"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30"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31"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32"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33"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34"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35"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36"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37"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38"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39"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40"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41"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42"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43"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44"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45"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46"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47"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48"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49"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50"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51"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52"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53"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54"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55"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56"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57"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58"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59"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60"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61"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62"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63"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64"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65"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66"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67"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68"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69"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70"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71"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72"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73"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74"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75"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76"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77"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78"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79"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80"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81"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82"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83"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84"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85"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86"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87"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88"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89"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90"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91"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92"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93"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94"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95"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96"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97"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98"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399"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00"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01"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02"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03"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04"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05"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06"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07"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08"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09"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10"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11"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12"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13"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14"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15"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16"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17"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18"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19"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20"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21"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22"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23"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24"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25"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26"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27"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28"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29"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30"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31"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32"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33"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34"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35"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36"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37"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38"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39"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40"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41"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42"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43"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44"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45"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46"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47"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48"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49"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50"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51"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52"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53"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54"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55"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56"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57"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58"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59"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60"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61"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62"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63"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64"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65"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66"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67"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68"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69"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70"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71"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72"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73"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74"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75"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76"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77"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78"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79"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80"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81"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82"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83"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84"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85"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86"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87"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88"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89"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90"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91"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92"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93"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94"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95"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96"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97"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98"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499"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00"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01"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02"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03"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04"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05"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06"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07"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08"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09"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10"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11"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12"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13"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14"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15"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16"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17"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18"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19"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20"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21"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22"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23"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24"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25"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26"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27"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28"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29"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30"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31"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32"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33"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34"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35"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36"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37"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38"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39"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40"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41"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42"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43"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44"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45"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46"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47"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48"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49"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50"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51"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52"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53"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54"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55"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56"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57"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58"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59"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60"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61"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62"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63"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64"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65"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66"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67"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68"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69"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70"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71"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72"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73"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74"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75"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76"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77"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78"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79"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80"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81"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82"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83"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84"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85"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86"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87"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88"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89"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90"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91"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92"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93"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94"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95"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96"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97"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98"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599"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00"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01"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02"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03"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04"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05"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06"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07"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08"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09"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10"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11"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12"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13"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14"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15"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16"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17"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18"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19"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20"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21"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22"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23"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24"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25"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26"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27"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28"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29"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30"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31"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32"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33"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34"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35"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36"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37"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38"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39"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40"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41"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42"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43"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44"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45"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46"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47"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48"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49"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50"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51"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52"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53"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54"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55"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56"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57"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58"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59"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60"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61"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62"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63"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64"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65"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66"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67"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68"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69"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70"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71"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72"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73"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74"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75"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76"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77"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78"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79"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80"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81"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82"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83"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84"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85"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86"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87"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88"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89"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90"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91"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92"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93"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94"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95"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96"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97"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98"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571</xdr:row>
      <xdr:rowOff>0</xdr:rowOff>
    </xdr:from>
    <xdr:ext cx="184731" cy="264560"/>
    <xdr:sp macro="" textlink="">
      <xdr:nvSpPr>
        <xdr:cNvPr id="699" name="TextBox 1"/>
        <xdr:cNvSpPr txBox="1"/>
      </xdr:nvSpPr>
      <xdr:spPr>
        <a:xfrm>
          <a:off x="1590675" y="1606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850</xdr:row>
      <xdr:rowOff>0</xdr:rowOff>
    </xdr:from>
    <xdr:ext cx="184731" cy="264560"/>
    <xdr:sp macro="" textlink="">
      <xdr:nvSpPr>
        <xdr:cNvPr id="700" name="TextBox 1"/>
        <xdr:cNvSpPr txBox="1"/>
      </xdr:nvSpPr>
      <xdr:spPr>
        <a:xfrm>
          <a:off x="1638300" y="115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01"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02"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03"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04"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05"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06"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07"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08"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09"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10"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11"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12"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13"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14"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15"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16"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17"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18"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19"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20"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21"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22"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23"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24"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25"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26"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27"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28"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29"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30"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31"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32"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33"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34"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35"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36"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37"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38"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39"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40"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41"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42"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43"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44"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45"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46"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47"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48"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49"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50"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51"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52"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53"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54"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55"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56"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57"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58"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59"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60"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61"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62"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63"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64"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65"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66"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67"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68"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69"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70"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71"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72"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73"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74"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75"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76"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77"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78"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79"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80"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81"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82"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83"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84"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85"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86"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87"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88"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89"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90"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91"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92"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93"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94"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95"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96"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97"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98"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799"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00"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01"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02"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03"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04"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05"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06"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07"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08"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09"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10"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11"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12"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13"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14"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15"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16"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17"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18"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19"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20"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21"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22"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23"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24"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25"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26"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27"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28"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29"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30"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31"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32"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33"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34"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35"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36"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37"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38"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39"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40"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41"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42"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43"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44"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45"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46"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47"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48"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49"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50"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51"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52"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53"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54"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55"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56"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57"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58"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59"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60"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61"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62"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63"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64"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65"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66"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67"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68"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69"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70"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71"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72"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73"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74"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75"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76"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77"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78"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79"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80"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81"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82"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83"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84"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85"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86"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87"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88"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89"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90"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91"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92"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93"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94"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95"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96"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97"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98"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899"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00"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01"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02"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03"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04"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05"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06"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07"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08"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09"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10"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11"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12"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13"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14"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15"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16"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17"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18"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19"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20"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21"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22"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23"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24"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25"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26"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27"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28"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29"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30"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31"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32"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33"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34"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35"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36"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37"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38"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39"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40"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41"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42"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43"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44"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45"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46"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47"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48"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49"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50"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51"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52"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53"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54"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55"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56"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57"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58"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59"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60"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61"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62"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63"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64"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65"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66"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67"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68"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69"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70"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71"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72"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73"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74"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75"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76"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77"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78"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79"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80"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81"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82"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83"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84"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85"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86"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87"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88"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89"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90"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91"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92"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93"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94"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95" name="TextBox 1"/>
        <xdr:cNvSpPr txBox="1"/>
      </xdr:nvSpPr>
      <xdr:spPr>
        <a:xfrm>
          <a:off x="1638300" y="18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96" name="TextBox 1"/>
        <xdr:cNvSpPr txBox="1"/>
      </xdr:nvSpPr>
      <xdr:spPr>
        <a:xfrm>
          <a:off x="1638300" y="18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97" name="TextBox 1"/>
        <xdr:cNvSpPr txBox="1"/>
      </xdr:nvSpPr>
      <xdr:spPr>
        <a:xfrm>
          <a:off x="1638300" y="18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98" name="TextBox 1"/>
        <xdr:cNvSpPr txBox="1"/>
      </xdr:nvSpPr>
      <xdr:spPr>
        <a:xfrm>
          <a:off x="1638300" y="186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999"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1000"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1001"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1003</xdr:row>
      <xdr:rowOff>0</xdr:rowOff>
    </xdr:from>
    <xdr:ext cx="184731" cy="264560"/>
    <xdr:sp macro="" textlink="">
      <xdr:nvSpPr>
        <xdr:cNvPr id="1002" name="TextBox 1"/>
        <xdr:cNvSpPr txBox="1"/>
      </xdr:nvSpPr>
      <xdr:spPr>
        <a:xfrm>
          <a:off x="1638300"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851</xdr:row>
      <xdr:rowOff>0</xdr:rowOff>
    </xdr:from>
    <xdr:ext cx="184731" cy="264560"/>
    <xdr:sp macro="" textlink="">
      <xdr:nvSpPr>
        <xdr:cNvPr id="1003" name="TextBox 1"/>
        <xdr:cNvSpPr txBox="1"/>
      </xdr:nvSpPr>
      <xdr:spPr>
        <a:xfrm>
          <a:off x="2352675" y="32993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851</xdr:row>
      <xdr:rowOff>0</xdr:rowOff>
    </xdr:from>
    <xdr:ext cx="184731" cy="264560"/>
    <xdr:sp macro="" textlink="">
      <xdr:nvSpPr>
        <xdr:cNvPr id="1004" name="TextBox 1"/>
        <xdr:cNvSpPr txBox="1"/>
      </xdr:nvSpPr>
      <xdr:spPr>
        <a:xfrm>
          <a:off x="2352675" y="27483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851</xdr:row>
      <xdr:rowOff>0</xdr:rowOff>
    </xdr:from>
    <xdr:ext cx="184731" cy="264560"/>
    <xdr:sp macro="" textlink="">
      <xdr:nvSpPr>
        <xdr:cNvPr id="1005" name="TextBox 1"/>
        <xdr:cNvSpPr txBox="1"/>
      </xdr:nvSpPr>
      <xdr:spPr>
        <a:xfrm>
          <a:off x="2352675" y="27483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851</xdr:row>
      <xdr:rowOff>0</xdr:rowOff>
    </xdr:from>
    <xdr:ext cx="184731" cy="264560"/>
    <xdr:sp macro="" textlink="">
      <xdr:nvSpPr>
        <xdr:cNvPr id="1006" name="TextBox 1"/>
        <xdr:cNvSpPr txBox="1"/>
      </xdr:nvSpPr>
      <xdr:spPr>
        <a:xfrm>
          <a:off x="2352675" y="27483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851</xdr:row>
      <xdr:rowOff>0</xdr:rowOff>
    </xdr:from>
    <xdr:ext cx="184731" cy="264560"/>
    <xdr:sp macro="" textlink="">
      <xdr:nvSpPr>
        <xdr:cNvPr id="1007" name="TextBox 1"/>
        <xdr:cNvSpPr txBox="1"/>
      </xdr:nvSpPr>
      <xdr:spPr>
        <a:xfrm>
          <a:off x="2352675" y="27483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851</xdr:row>
      <xdr:rowOff>0</xdr:rowOff>
    </xdr:from>
    <xdr:ext cx="184731" cy="264560"/>
    <xdr:sp macro="" textlink="">
      <xdr:nvSpPr>
        <xdr:cNvPr id="1008" name="TextBox 1"/>
        <xdr:cNvSpPr txBox="1"/>
      </xdr:nvSpPr>
      <xdr:spPr>
        <a:xfrm>
          <a:off x="2352675" y="27483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928</xdr:row>
      <xdr:rowOff>0</xdr:rowOff>
    </xdr:from>
    <xdr:ext cx="184731" cy="264560"/>
    <xdr:sp macro="" textlink="">
      <xdr:nvSpPr>
        <xdr:cNvPr id="1009" name="TextBox 1"/>
        <xdr:cNvSpPr txBox="1"/>
      </xdr:nvSpPr>
      <xdr:spPr>
        <a:xfrm>
          <a:off x="2352675" y="28392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928</xdr:row>
      <xdr:rowOff>0</xdr:rowOff>
    </xdr:from>
    <xdr:ext cx="184731" cy="264560"/>
    <xdr:sp macro="" textlink="">
      <xdr:nvSpPr>
        <xdr:cNvPr id="1010" name="TextBox 1"/>
        <xdr:cNvSpPr txBox="1"/>
      </xdr:nvSpPr>
      <xdr:spPr>
        <a:xfrm>
          <a:off x="2352675" y="28392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928</xdr:row>
      <xdr:rowOff>0</xdr:rowOff>
    </xdr:from>
    <xdr:ext cx="184731" cy="264560"/>
    <xdr:sp macro="" textlink="">
      <xdr:nvSpPr>
        <xdr:cNvPr id="1011" name="TextBox 1"/>
        <xdr:cNvSpPr txBox="1"/>
      </xdr:nvSpPr>
      <xdr:spPr>
        <a:xfrm>
          <a:off x="2352675" y="28392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928</xdr:row>
      <xdr:rowOff>0</xdr:rowOff>
    </xdr:from>
    <xdr:ext cx="184731" cy="264560"/>
    <xdr:sp macro="" textlink="">
      <xdr:nvSpPr>
        <xdr:cNvPr id="1012" name="TextBox 1"/>
        <xdr:cNvSpPr txBox="1"/>
      </xdr:nvSpPr>
      <xdr:spPr>
        <a:xfrm>
          <a:off x="2352675" y="28392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857250</xdr:colOff>
      <xdr:row>279</xdr:row>
      <xdr:rowOff>0</xdr:rowOff>
    </xdr:from>
    <xdr:ext cx="184731" cy="264560"/>
    <xdr:sp macro="" textlink="">
      <xdr:nvSpPr>
        <xdr:cNvPr id="2"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0"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1"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2"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3"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4"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5"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6"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7"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8"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9"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0"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1"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2"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3"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4"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5"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6"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7"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8"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9"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0"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1"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2"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3"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4"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5"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6"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7"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8"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9"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0"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1"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2"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3"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4"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5"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6"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7"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8"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9"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0"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1"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2"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3"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4"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5"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6"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7"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8"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9"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0"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1"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2"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3"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4"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5"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6"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7"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8"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9"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0"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1"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2"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3"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4"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5"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6"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7"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8"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9"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0"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1"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2"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3"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4"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5"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6"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7"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8"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9"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0"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1"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2"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3"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4"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5"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6"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7"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8"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9"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00"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01"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02"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03"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04"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05"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06"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07"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08"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09"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10"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11"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12"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13"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14"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15"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16"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17"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18"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19"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20"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21"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22"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23"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24"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25"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26"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27"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28"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29"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30"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31"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32"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33"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34"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35"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36"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37"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38"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39"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40"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41"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42"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43"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44"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45"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46"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47"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48"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49"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50"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51"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52"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53"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54"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55"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56"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57"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58"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59"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60"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61"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62"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63"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64"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65"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66"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67"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68"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69"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70"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71"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72"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73"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74"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75"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76"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77"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78"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79"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80"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81"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82"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83"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84"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85"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86"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87"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88"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89"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90"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91"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92"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93"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94"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95"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96"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97"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98"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99"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00"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01"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02"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03"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04"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05"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06"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07"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08"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09"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10"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11"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12"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13"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14"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15"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16"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17"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18"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19"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20"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21"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22"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23"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24"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25"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26"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27"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28"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29"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30"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31"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32"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33"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34"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35"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36"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37"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38"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39"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40"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41"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42"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43"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44"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45"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46"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47"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48"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49"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50"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51"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52"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53"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54"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55"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56"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57"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58"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59"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60"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61"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62"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63"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64"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65"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66"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67"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68"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69"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70"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71"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72"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73"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74"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75"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76"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77"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78"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79"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80"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81"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82"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83"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84"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85"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86"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87"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88"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89"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90"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91"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92"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93"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94"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95"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96"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97"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98"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299"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00"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01"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02"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03"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04"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05"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06"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07"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08"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09"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10"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11"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12"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13"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14"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15"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16"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17"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18"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19"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20"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21"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22"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23"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24"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25"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26"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27"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28"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29"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30"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31"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32"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33"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34"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35"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36"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37"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38"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39"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40"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41"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42"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43"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44"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45"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46"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47"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48"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49"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50"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51"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52"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53"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54"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55"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56"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57"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58"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59"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60"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61"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62"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63"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64"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65"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66"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67"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68"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69"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70"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71"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72"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73"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74"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75"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76"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77"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78"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79"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80"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81"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82"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83"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84"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85"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86"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87"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88"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89"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90"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91"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92"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93"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94"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95"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96"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97"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98"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399"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00"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01"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02"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03"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04"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05"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06"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07"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08"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09"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10"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11"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12"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13"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14"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15"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16"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17"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18"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19"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20"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21"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22"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23"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24"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25"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26"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27"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28"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29"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30"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31"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32"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33"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34"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35"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36"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37"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38"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39"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40"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41"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42"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43"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44"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45"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46"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47"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48"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49"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50"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51"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52"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53"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54"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55"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56"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57"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58"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59"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60"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61"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62"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63"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64"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65"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66"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67"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68"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69"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70"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71"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72"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73"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74"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75"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76"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77"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78"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79"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80"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81"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82"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83"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84"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85"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86"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87"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88"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89"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90"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91"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92"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93"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94"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95"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96"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97"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98"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499"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00"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01"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02"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03"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04"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05"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06"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07"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08"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09"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10"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11"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12"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13"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14"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15"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16"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17"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18"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19"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20"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21"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22"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23"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24"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25"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26"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27"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28"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29"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30"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31"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32"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33"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34"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35"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36"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37"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38"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39"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40"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41"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42"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43"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44"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45"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46"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47"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48"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49"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50"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51"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52"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53"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54"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55"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56"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57"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58"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59"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60"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61"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62"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63"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64"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65"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66"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67"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68"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69"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70"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71"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72"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73"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74"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75"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76"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77"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78"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79"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80"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81"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82"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83"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84"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85"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86"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87"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88"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89"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90"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91"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92"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93"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94"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95"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96"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97"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98"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599"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00"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01"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02"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03"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04"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05"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06"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07"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08"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09"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10"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11"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12"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13"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14"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15"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16"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17"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18"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19"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20"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21"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22"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23"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24"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25"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26"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27"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28"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29"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30"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31"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32"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33"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34"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35"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36"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37"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38"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39"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40"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41"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42"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43"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44"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45"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46"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47"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48"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49"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50"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51"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52"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53"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54"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55"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56"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57"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58"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59"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60"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61"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62"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63"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64"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65"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66"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67"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68"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69"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70"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71"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72"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73"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74"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75"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76"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77"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78"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79"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80"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81"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82"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83"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84"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85"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86"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87"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88"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89"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90"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91"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92"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93"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94"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95"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96"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97"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98"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699" name="TextBox 1"/>
        <xdr:cNvSpPr txBox="1"/>
      </xdr:nvSpPr>
      <xdr:spPr>
        <a:xfrm>
          <a:off x="2352675" y="23395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00" name="TextBox 1"/>
        <xdr:cNvSpPr txBox="1"/>
      </xdr:nvSpPr>
      <xdr:spPr>
        <a:xfrm>
          <a:off x="2352675" y="31057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01"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02"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03"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04"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05"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06"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07"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08"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09"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10"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11"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12"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13"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14"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15"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16"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17"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18"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19"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20"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21"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22"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23"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24"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25"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26"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27"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28"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29"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30"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31"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32"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33"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34"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35"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36"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37"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38"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39"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40"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41"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42"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43"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44"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45"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46"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47"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48"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49"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50"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51"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52"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53"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54"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55"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56"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57"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58"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59"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60"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61"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62"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63"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64"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65"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66"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67"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68"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69"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70"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71"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72"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73"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74"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75"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76"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77"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78"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79"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80"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81"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82"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83"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84"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85"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86"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87"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88"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89"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90"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91"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92"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93"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94"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95"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96"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97"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98"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799"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00"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01"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02"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03"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04"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05"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06"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07"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08"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09"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10"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11"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12"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13"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14"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15"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16"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17"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18"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19"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20"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21"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22"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23"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24"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25"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26"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27"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28"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29"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30"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31"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32"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33"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34"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35"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36"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37"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38"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39"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40"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41"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42"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43"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44"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45"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46"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47"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48"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49"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50"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51"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52"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53"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54"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55"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56"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57"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58"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59"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60"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61"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62"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63"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64"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65"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66"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67"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68"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69"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70"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71"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72"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73"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74"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75"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76"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77"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78"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79"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80"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81"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82"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83"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84"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85"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86"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87"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88"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89"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90"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91"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92"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93"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94"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95"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96"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97"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98"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899"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00"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01"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02"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03"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04"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05"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06"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07"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08"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09"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10"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11"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12"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13"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14"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15"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16"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17"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18"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19"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20"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21"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22"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23"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24"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25"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26"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27"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28"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29"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30"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31"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32"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33"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34"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35"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36"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37"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38"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39"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40"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41"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42"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43"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44"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45"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46"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47"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48"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49"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50"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51"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52"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53"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54"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55"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56"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57"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58"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59"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60"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61"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62"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63"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64"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65"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66"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67"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68"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69"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70"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71"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72"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73"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74"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75"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76"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77"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78"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79"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80"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81"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82"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83"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84"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85"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86"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87"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88"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89"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90"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91"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92"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93"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94"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95"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96"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97"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98"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999"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000"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001"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002" name="TextBox 1"/>
        <xdr:cNvSpPr txBox="1"/>
      </xdr:nvSpPr>
      <xdr:spPr>
        <a:xfrm>
          <a:off x="2352675" y="36279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003" name="TextBox 1"/>
        <xdr:cNvSpPr txBox="1"/>
      </xdr:nvSpPr>
      <xdr:spPr>
        <a:xfrm>
          <a:off x="2352675" y="31081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004" name="TextBox 1"/>
        <xdr:cNvSpPr txBox="1"/>
      </xdr:nvSpPr>
      <xdr:spPr>
        <a:xfrm>
          <a:off x="2352675" y="31081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005" name="TextBox 1"/>
        <xdr:cNvSpPr txBox="1"/>
      </xdr:nvSpPr>
      <xdr:spPr>
        <a:xfrm>
          <a:off x="2352675" y="31081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006" name="TextBox 1"/>
        <xdr:cNvSpPr txBox="1"/>
      </xdr:nvSpPr>
      <xdr:spPr>
        <a:xfrm>
          <a:off x="2352675" y="31081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007" name="TextBox 1"/>
        <xdr:cNvSpPr txBox="1"/>
      </xdr:nvSpPr>
      <xdr:spPr>
        <a:xfrm>
          <a:off x="2352675" y="31081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008" name="TextBox 1"/>
        <xdr:cNvSpPr txBox="1"/>
      </xdr:nvSpPr>
      <xdr:spPr>
        <a:xfrm>
          <a:off x="2352675" y="31081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009" name="TextBox 1"/>
        <xdr:cNvSpPr txBox="1"/>
      </xdr:nvSpPr>
      <xdr:spPr>
        <a:xfrm>
          <a:off x="2352675" y="33562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010" name="TextBox 1"/>
        <xdr:cNvSpPr txBox="1"/>
      </xdr:nvSpPr>
      <xdr:spPr>
        <a:xfrm>
          <a:off x="2352675" y="33562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011" name="TextBox 1"/>
        <xdr:cNvSpPr txBox="1"/>
      </xdr:nvSpPr>
      <xdr:spPr>
        <a:xfrm>
          <a:off x="2352675" y="33562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oneCellAnchor>
    <xdr:from>
      <xdr:col>2</xdr:col>
      <xdr:colOff>857250</xdr:colOff>
      <xdr:row>279</xdr:row>
      <xdr:rowOff>0</xdr:rowOff>
    </xdr:from>
    <xdr:ext cx="184731" cy="264560"/>
    <xdr:sp macro="" textlink="">
      <xdr:nvSpPr>
        <xdr:cNvPr id="1012" name="TextBox 1"/>
        <xdr:cNvSpPr txBox="1"/>
      </xdr:nvSpPr>
      <xdr:spPr>
        <a:xfrm>
          <a:off x="2352675" y="33562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DO"/>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artidas%20Electricas%20Terminaci&#243;n%20Construcci&#243;n%20Albergue%20Ni&#241;os%20Huerfanos%20de%20Moc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XCALIBUR\Presupuesto\An&#225;lisis%201,%202,%203\Copia%20de%20Analisis.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C:\Users\Luis\Desktop\ruth\Documents%20and%20Settings\Benjamin\My%20Documents\BPB2\Club%20de%20playa\Piscina%20y%20club%20de%20playa0.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Users/Luis/Desktop/ruth/Documents%20and%20Settings/Benjamin/My%20Documents/BPB2/Club%20de%20playa/Piscina%20y%20club%20de%20playa0.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Francisco\miguel\Prefabricados%20Arquitectonicos\Cotizaciones%20Prefabricados\HERMIDA%20&amp;%20ASOCIADOS\Actualizacion%20cot.%20embajada\Divis2.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D:\Analisis%20de%20costos%20Departamento%20de%20Ingenieria%20MSP%202013%20(1).xlsx"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V:\Presupuesto\Documents%20and%20Settings\Administrador\Escritorio\DIC-2010%20presupuesto%20hato%20mayor\REGION%20ESTE\LA%20ROMANA\Presupuesto%20OISOE%20Romana.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C:\MONICA%20PROYECTOS\TORRE%20KEYANI\PRESUPTORRE%20KEVA.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Srv1\company\Documents%20and%20Settings\asifres\Desktop\Estimados%20y%20presupuestos\Estimados%20del%20M\Pre%20Capilla%20Los%20&#193;ngeles%20(Fase%20II)%20-%20mayo%2002.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C:\Documents%20and%20Settings\Administrador\Configuraci&#243;n%20local\Archivos%20temporales%20de%20Internet\Content.IE5\VC5SDLR4\PRESUPUESTO_MONTE_PLATA(1).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C:\presupuesto\CARPETAS%20DEPTO.%20PRESUPUESTOS\TANIA%20CASTILLO\MEDIO%20AMBIENTE\Adicional%20No.%201%20Terminacion%20Construccion%20Edificio%20SEDE%20Secretaria%20de%20Medio%20Ambiente%20y%20Recursos%20Naturales.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Ofic\presupuesto\Documents%20and%20Settings\yfernandez\Mis%20documentos\poyectos\PRESUPUESTO%20RESIDENCIA%20ORQUIDEA%20TIPO%20A%20definitivo%20AGOSTO2006(1)(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An&#225;lisis%201,%202,%203\Copia%20de%20Analisis.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C:\presupuesto\Users\yanel\Documents\PERSONALTRABAJOS\YANEL%200IS0E\YANEL%20FERNANDEZ\ITECO\edf.%20administrativo\Presupuesto%20Construccion%20edificio%20administrativo%20iteco.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V:\presupuesto%20l.s\Users\fcastillo\Downloads\Puente%20Arroyo%20Alonso.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P:\TodoExcel\Productos\Gestion%20empresa\Simpler3.0.xls"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file:///V:\ITC\base\Documents%20and%20Settings\JAJAJAJA\Desktop\PROYECTOS\colina%20definitivo2\G.A.1(07junio2005).xls"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file:///A:\Documents%20and%20Settings\CLAUDIA\Mis%20documentos\TRABAJO%20CLAUDIA\analisis%20seopc\Copia%20de%20Analisis%20PARA%20PRESUPUESTO%20OBRAS%20PUBLICA%20df%20enero%202004.xls"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file:///\\Sps-sing-001\sps-sing-001\SPS-SING-001\2006\Santo%20Domingo1\Subcentro%2030%20cams%20Los%20Girasoles%2001.xls"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file:///E:\ucla-1\Alex\UCLAS-final%20anterior%20(version%202).xls" TargetMode="External"/></Relationships>
</file>

<file path=xl/externalLinks/_rels/externalLink117.xml.rels><?xml version="1.0" encoding="UTF-8" standalone="yes"?>
<Relationships xmlns="http://schemas.openxmlformats.org/package/2006/relationships"><Relationship Id="rId1" Type="http://schemas.microsoft.com/office/2006/relationships/xlExternalLinkPath/xlPathMissing" Target="V&#237;nculoExternoRecuperado1" TargetMode="External"/></Relationships>
</file>

<file path=xl/externalLinks/_rels/externalLink118.xml.rels><?xml version="1.0" encoding="UTF-8" standalone="yes"?>
<Relationships xmlns="http://schemas.openxmlformats.org/package/2006/relationships"><Relationship Id="rId1" Type="http://schemas.openxmlformats.org/officeDocument/2006/relationships/externalLinkPath" Target="file:///A:\WINAPPS\MSOFFICE\EXCEL\PTO-PTA\OFICINA\EXCEL\ROSARIO\DESCAPOT.XLS" TargetMode="External"/></Relationships>
</file>

<file path=xl/externalLinks/_rels/externalLink119.xml.rels><?xml version="1.0" encoding="UTF-8" standalone="yes"?>
<Relationships xmlns="http://schemas.openxmlformats.org/package/2006/relationships"><Relationship Id="rId1" Type="http://schemas.openxmlformats.org/officeDocument/2006/relationships/externalLinkPath" Target="file:///I:\TEMPORAL\CARO\VARIOS\Base%20de%20Datos%20de%20Precios.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xodo\presupuesto\Presupuesto\Users\User\AppData\Roaming\Microsoft\Excel\CUB._No.5_TRAMO_I(3).xls" TargetMode="External"/></Relationships>
</file>

<file path=xl/externalLinks/_rels/externalLink120.xml.rels><?xml version="1.0" encoding="UTF-8" standalone="yes"?>
<Relationships xmlns="http://schemas.openxmlformats.org/package/2006/relationships"><Relationship Id="rId1" Type="http://schemas.openxmlformats.org/officeDocument/2006/relationships/externalLinkPath" Target="/Stgo%20Rodriguez/DOCUCUB/EST.%207%20LUPERON/ACEROS%20DE%20LA%20CRUZ/CTO%2001-217-2011/CUB%204-FINAL/CUB%204-FINAL.xlsx" TargetMode="External"/></Relationships>
</file>

<file path=xl/externalLinks/_rels/externalLink121.xml.rels><?xml version="1.0" encoding="UTF-8" standalone="yes"?>
<Relationships xmlns="http://schemas.openxmlformats.org/package/2006/relationships"><Relationship Id="rId1" Type="http://schemas.openxmlformats.org/officeDocument/2006/relationships/externalLinkPath" Target="file:///\\EXODO\Stgo%20Rodriguez\DOCUCUB\EST.%207%20LUPERON\ACEROS%20DE%20LA%20CRUZ\CTO%2001-217-2011\CUB%204-FINAL\CUB%204-FINAL.xlsx" TargetMode="External"/></Relationships>
</file>

<file path=xl/externalLinks/_rels/externalLink122.xml.rels><?xml version="1.0" encoding="UTF-8" standalone="yes"?>
<Relationships xmlns="http://schemas.openxmlformats.org/package/2006/relationships"><Relationship Id="rId1" Type="http://schemas.openxmlformats.org/officeDocument/2006/relationships/externalLinkPath" Target="file:///\\EXCALIBUR\Presupuesto-FP\Users\gperez\AppData\Local\Temp\Rar$DIa0.761\4._Orden_de_Cambio_No._1_-A._NCLSEA(1)%20modificado%20veruska.xlsx" TargetMode="External"/></Relationships>
</file>

<file path=xl/externalLinks/_rels/externalLink123.xml.rels><?xml version="1.0" encoding="UTF-8" standalone="yes"?>
<Relationships xmlns="http://schemas.openxmlformats.org/package/2006/relationships"><Relationship Id="rId1" Type="http://schemas.openxmlformats.org/officeDocument/2006/relationships/externalLinkPath" Target="file:///\\JULIO-0649BC831\SharedDocs\bancup%20julio%202009\PRESUPUESTOS\San%20Cristobal\Puente%20Arroyo%20Ca&#241;o-San%20Jose%20del%20Puerto\Documents%20and%20Settings\JOEL\Mis%20documentos\Documents%20and%20Settings\Joel%20Francisco\Mis%20documentos\Documents%20and%20Setting" TargetMode="External"/></Relationships>
</file>

<file path=xl/externalLinks/_rels/externalLink124.xml.rels><?xml version="1.0" encoding="UTF-8" standalone="yes"?>
<Relationships xmlns="http://schemas.openxmlformats.org/package/2006/relationships"><Relationship Id="rId1" Type="http://schemas.openxmlformats.org/officeDocument/2006/relationships/externalLinkPath" Target="file:///C:\Users\mlorenzo\AppData\Local\Microsoft\Windows\Temporary%20Internet%20Files\Content.Outlook\NKTWV3DL\Copia%20de%20presupuesto%20reparacion%20general%20hospital%20antonio%20musa,%20sp%20macoris.xlsx" TargetMode="External"/></Relationships>
</file>

<file path=xl/externalLinks/_rels/externalLink125.xml.rels><?xml version="1.0" encoding="UTF-8" standalone="yes"?>
<Relationships xmlns="http://schemas.openxmlformats.org/package/2006/relationships"><Relationship Id="rId1" Type="http://schemas.openxmlformats.org/officeDocument/2006/relationships/externalLinkPath" Target="file:///\\Cubierta2\disco%20de%20costo\disco%20de%20costos\Documents%20and%20Settings\Administrador\Escritorio\LAS%20AMERICAS%20OZORIA%20TUNEL\PRES(1).%20TERMINACION%20LAS%20AMERICAS-TUNEL-PASARELAS-OISOE-03-AG0-07.xls" TargetMode="External"/></Relationships>
</file>

<file path=xl/externalLinks/_rels/externalLink126.xml.rels><?xml version="1.0" encoding="UTF-8" standalone="yes"?>
<Relationships xmlns="http://schemas.openxmlformats.org/package/2006/relationships"><Relationship Id="rId1" Type="http://schemas.openxmlformats.org/officeDocument/2006/relationships/externalLinkPath" Target="file:///C:\CARPETAS%20DEPTO.%20PRESUPUESTOS\INDIRA%20VASQUEZ\2016\presupuesto%20hospitales%20tania,indira%20y%20keyllin\PRESUPUESTO%20DE%20TERMINACION%20MATAS%20DE%20SANTA%20CRUZ%20(salud)actualizado.xlsx" TargetMode="External"/></Relationships>
</file>

<file path=xl/externalLinks/_rels/externalLink127.xml.rels><?xml version="1.0" encoding="UTF-8" standalone="yes"?>
<Relationships xmlns="http://schemas.openxmlformats.org/package/2006/relationships"><Relationship Id="rId1" Type="http://schemas.openxmlformats.org/officeDocument/2006/relationships/externalLinkPath" Target="/CARPETAS%20DEPTO.%20PRESUPUESTOS/INDIRA%20VASQUEZ/2016/presupuesto%20hospitales%20tania,indira%20y%20keyllin/PRESUPUESTO%20DE%20TERMINACION%20MATAS%20DE%20SANTA%20CRUZ%20(salud)actualizado.xlsx" TargetMode="External"/></Relationships>
</file>

<file path=xl/externalLinks/_rels/externalLink128.xml.rels><?xml version="1.0" encoding="UTF-8" standalone="yes"?>
<Relationships xmlns="http://schemas.openxmlformats.org/package/2006/relationships"><Relationship Id="rId1" Type="http://schemas.openxmlformats.org/officeDocument/2006/relationships/externalLinkPath" Target="file:///\\EXCALIBUR\Presupuesto-FP\Users\PC-02\AppData\Local\Temp\Rar$DIa0.201\4._Orden_de_Cambio_No._1_-A._NCLSEA(1)%20modificado%20veruska.xlsx" TargetMode="External"/></Relationships>
</file>

<file path=xl/externalLinks/_rels/externalLink129.xml.rels><?xml version="1.0" encoding="UTF-8" standalone="yes"?>
<Relationships xmlns="http://schemas.openxmlformats.org/package/2006/relationships"><Relationship Id="rId1" Type="http://schemas.openxmlformats.org/officeDocument/2006/relationships/externalLinkPath" Target="file:///J:\EXCEL\FOLLETOS\2012\2012%20Nueva%20Edicion.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Presupuesto\Users\User\AppData\Roaming\Microsoft\Excel\CUB._No.5_TRAMO_I(3).xls" TargetMode="External"/></Relationships>
</file>

<file path=xl/externalLinks/_rels/externalLink130.xml.rels><?xml version="1.0" encoding="UTF-8" standalone="yes"?>
<Relationships xmlns="http://schemas.openxmlformats.org/package/2006/relationships"><Relationship Id="rId1" Type="http://schemas.openxmlformats.org/officeDocument/2006/relationships/externalLinkPath" Target="file:///C:\EXCEL\FOLLETOS\2012\2012%20Nueva%20Edicion.xlsx" TargetMode="External"/></Relationships>
</file>

<file path=xl/externalLinks/_rels/externalLink131.xml.rels><?xml version="1.0" encoding="UTF-8" standalone="yes"?>
<Relationships xmlns="http://schemas.openxmlformats.org/package/2006/relationships"><Relationship Id="rId1" Type="http://schemas.openxmlformats.org/officeDocument/2006/relationships/externalLinkPath" Target="file:///C:\DOCUME~1\mpena\LOCALS~1\Temp\Users\YANEL\Documents\PERSONALTRABAJOS\elizabeth%20concepcion\Presupuesto_proyecto_johanna1.xls" TargetMode="External"/></Relationships>
</file>

<file path=xl/externalLinks/_rels/externalLink132.xml.rels><?xml version="1.0" encoding="UTF-8" standalone="yes"?>
<Relationships xmlns="http://schemas.openxmlformats.org/package/2006/relationships"><Relationship Id="rId1" Type="http://schemas.openxmlformats.org/officeDocument/2006/relationships/externalLinkPath" Target="file:///\\Attecosys\sup\E06\DOCUCUB\OISOE\LUPERON-PUERTO%20PLATA\CUBICACIONES\CUBICACION%20NO.%202\Cub%2002%20%20Cto.%20%20OB-OISOE-MP-1282013.xlsx" TargetMode="External"/></Relationships>
</file>

<file path=xl/externalLinks/_rels/externalLink133.xml.rels><?xml version="1.0" encoding="UTF-8" standalone="yes"?>
<Relationships xmlns="http://schemas.openxmlformats.org/package/2006/relationships"><Relationship Id="rId1" Type="http://schemas.openxmlformats.org/officeDocument/2006/relationships/externalLinkPath" Target="file:///\\Mariaangelica\maria%20angeli\Incava\Analisis%20Marzo%2006%20-%20Incava.xls" TargetMode="External"/></Relationships>
</file>

<file path=xl/externalLinks/_rels/externalLink134.xml.rels><?xml version="1.0" encoding="UTF-8" standalone="yes"?>
<Relationships xmlns="http://schemas.openxmlformats.org/package/2006/relationships"><Relationship Id="rId1" Type="http://schemas.openxmlformats.org/officeDocument/2006/relationships/externalLinkPath" Target="file:///C:\Anclas%20-%20Agora%20Mall%20%20Tijerilla%20T164\Documents%20and%20Settings\m.adonis\Desktop\Laboratorios%20Rendimientos%20y%20Consumos\Analisis%20de%20Costos%20SEOPC-2002%2007%20Jul%20Texto.xl.xlsx" TargetMode="External"/></Relationships>
</file>

<file path=xl/externalLinks/_rels/externalLink135.xml.rels><?xml version="1.0" encoding="UTF-8" standalone="yes"?>
<Relationships xmlns="http://schemas.openxmlformats.org/package/2006/relationships"><Relationship Id="rId1" Type="http://schemas.openxmlformats.org/officeDocument/2006/relationships/externalLinkPath" Target="/Anclas%20-%20Agora%20Mall%20%20Tijerilla%20T164/Documents%20and%20Settings/m.adonis/Desktop/Laboratorios%20Rendimientos%20y%20Consumos/Analisis%20de%20Costos%20SEOPC-2002%2007%20Jul%20Texto.xl.xlsx" TargetMode="External"/></Relationships>
</file>

<file path=xl/externalLinks/_rels/externalLink136.xml.rels><?xml version="1.0" encoding="UTF-8" standalone="yes"?>
<Relationships xmlns="http://schemas.openxmlformats.org/package/2006/relationships"><Relationship Id="rId1" Type="http://schemas.openxmlformats.org/officeDocument/2006/relationships/externalLinkPath" Target="file:///\\Investigador\amell%20(d)\DONALD%20EXELL\D'%20DONALD\D'%20RaSol\presupuesto\presupuesto\Pres.%20Cubierta%20Altar.xls" TargetMode="External"/></Relationships>
</file>

<file path=xl/externalLinks/_rels/externalLink137.xml.rels><?xml version="1.0" encoding="UTF-8" standalone="yes"?>
<Relationships xmlns="http://schemas.openxmlformats.org/package/2006/relationships"><Relationship Id="rId1" Type="http://schemas.openxmlformats.org/officeDocument/2006/relationships/externalLinkPath" Target="file:///\\DOOR\Regional%20Sur\Documents%20and%20Settings\Eva%20L.%20JImenez%20Pagan\My%20Documents\Banco%20Central\BC%20-%20GIO\Analisis%20Adicionales%20Viviendas%20-%20Nov%2004+.xls" TargetMode="External"/></Relationships>
</file>

<file path=xl/externalLinks/_rels/externalLink138.xml.rels><?xml version="1.0" encoding="UTF-8" standalone="yes"?>
<Relationships xmlns="http://schemas.openxmlformats.org/package/2006/relationships"><Relationship Id="rId1" Type="http://schemas.openxmlformats.org/officeDocument/2006/relationships/externalLinkPath" Target="file:///\\DOOR\Regional%20Sur\Documents%20and%20Settings\Eva%20L.%20JImenez%20Pagan\My%20Documents\Banco%20Central\Analisis%20Adicionales%20Viviendas%20-%20Nov%2004+.xls" TargetMode="External"/></Relationships>
</file>

<file path=xl/externalLinks/_rels/externalLink139.xml.rels><?xml version="1.0" encoding="UTF-8" standalone="yes"?>
<Relationships xmlns="http://schemas.openxmlformats.org/package/2006/relationships"><Relationship Id="rId1" Type="http://schemas.openxmlformats.org/officeDocument/2006/relationships/externalLinkPath" Target="file:///G:\Documents%20and%20Settings\Benjamin\My%20Documents\BPB2\Club%20de%20playa\Piscina%20y%20club%20de%20playa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xodo\presupuesto\Presupuesto\Users\User\AppData\Roaming\Microsoft\Excel\Ingenieria.xls" TargetMode="External"/></Relationships>
</file>

<file path=xl/externalLinks/_rels/externalLink140.xml.rels><?xml version="1.0" encoding="UTF-8" standalone="yes"?>
<Relationships xmlns="http://schemas.openxmlformats.org/package/2006/relationships"><Relationship Id="rId1" Type="http://schemas.openxmlformats.org/officeDocument/2006/relationships/externalLinkPath" Target="file:///I:\2012\Remodelacion%20Oficina%20Programa%20Protegido,%20MSP..xlsx" TargetMode="External"/></Relationships>
</file>

<file path=xl/externalLinks/_rels/externalLink141.xml.rels><?xml version="1.0" encoding="UTF-8" standalone="yes"?>
<Relationships xmlns="http://schemas.openxmlformats.org/package/2006/relationships"><Relationship Id="rId1" Type="http://schemas.openxmlformats.org/officeDocument/2006/relationships/externalLinkPath" Target="file:///\\Benjamin\benja2\Documents%20and%20Settings\Benjamin.DOMAIN\My%20Documents\Documentos%20en%20Benjamin\BenMis%20Documento\Bahia%20Principe%20Rio%20San%20Juan\Remodelacion%20piscina%2010junio02.xls" TargetMode="External"/></Relationships>
</file>

<file path=xl/externalLinks/_rels/externalLink142.xml.rels><?xml version="1.0" encoding="UTF-8" standalone="yes"?>
<Relationships xmlns="http://schemas.openxmlformats.org/package/2006/relationships"><Relationship Id="rId1" Type="http://schemas.openxmlformats.org/officeDocument/2006/relationships/externalLinkPath" Target="file:///C:\Documents%20and%20Settings\mcollado\Escritorio\Mio%20solo%20mio\Analisis%20CLINICA%20RURAL%20SANTANA.xls" TargetMode="External"/></Relationships>
</file>

<file path=xl/externalLinks/_rels/externalLink143.xml.rels><?xml version="1.0" encoding="UTF-8" standalone="yes"?>
<Relationships xmlns="http://schemas.openxmlformats.org/package/2006/relationships"><Relationship Id="rId1" Type="http://schemas.openxmlformats.org/officeDocument/2006/relationships/externalLinkPath" Target="file:///G:\Documents%20and%20Settings\JAJAJAJA\Desktop\PROYECTOS\colina%20definitivo2\Presupuesto%20Colina%20ben\ACACIA%20ben.xls" TargetMode="External"/></Relationships>
</file>

<file path=xl/externalLinks/_rels/externalLink144.xml.rels><?xml version="1.0" encoding="UTF-8" standalone="yes"?>
<Relationships xmlns="http://schemas.openxmlformats.org/package/2006/relationships"><Relationship Id="rId1" Type="http://schemas.openxmlformats.org/officeDocument/2006/relationships/externalLinkPath" Target="file:///\\DOOR\Regional%20Sur\Users\JOSE%20CONSTANZO\Documents\PROYECTOS%20DIPRECALT\PRESUPUESTO%20DE%20LAS%20CALLES%20DEL%20PLAN%20DE%20ASFALTADO\Linares\Pueblo%20de%20Galvan.xlsx" TargetMode="External"/></Relationships>
</file>

<file path=xl/externalLinks/_rels/externalLink145.xml.rels><?xml version="1.0" encoding="UTF-8" standalone="yes"?>
<Relationships xmlns="http://schemas.openxmlformats.org/package/2006/relationships"><Relationship Id="rId1" Type="http://schemas.openxmlformats.org/officeDocument/2006/relationships/externalLinkPath" Target="file:///\\Cob-02\D\PROYECTO%20TERMINACION%20SOFTBALL%20COJPD\CUBICACION\TRABAJOS\Transfer\Costos\Proyectos\Galerias\presup.xls" TargetMode="External"/></Relationships>
</file>

<file path=xl/externalLinks/_rels/externalLink146.xml.rels><?xml version="1.0" encoding="UTF-8" standalone="yes"?>
<Relationships xmlns="http://schemas.openxmlformats.org/package/2006/relationships"><Relationship Id="rId1" Type="http://schemas.openxmlformats.org/officeDocument/2006/relationships/externalLinkPath" Target="file:///\\192.168.1.254\costos\Documents%20and%20Settings\Tony%20Hernandez.PRESIDENTE\Escritorio\PRES.%20PROY%20CAMPO%20DE%20GOLF%20P.%20CANA\presupuesto%20donald\sinercon\imbert%20dominguez\armenteros\CERVECERIA%20PRESUPUESTOS\ambev\nave%20fadoc%202.xls" TargetMode="External"/></Relationships>
</file>

<file path=xl/externalLinks/_rels/externalLink147.xml.rels><?xml version="1.0" encoding="UTF-8" standalone="yes"?>
<Relationships xmlns="http://schemas.openxmlformats.org/package/2006/relationships"><Relationship Id="rId1" Type="http://schemas.microsoft.com/office/2006/relationships/xlExternalLinkPath/xlPathMissing" Target="PRESUPUESTO%20TORRE%20AZAR%20MILTON.xls" TargetMode="External"/></Relationships>
</file>

<file path=xl/externalLinks/_rels/externalLink148.xml.rels><?xml version="1.0" encoding="UTF-8" standalone="yes"?>
<Relationships xmlns="http://schemas.openxmlformats.org/package/2006/relationships"><Relationship Id="rId1" Type="http://schemas.openxmlformats.org/officeDocument/2006/relationships/externalLinkPath" Target="file:///F:\UASD\ALEX%20AGOSTO\universidad%20UCLA.xls" TargetMode="External"/></Relationships>
</file>

<file path=xl/externalLinks/_rels/externalLink149.xml.rels><?xml version="1.0" encoding="UTF-8" standalone="yes"?>
<Relationships xmlns="http://schemas.openxmlformats.org/package/2006/relationships"><Relationship Id="rId1" Type="http://schemas.openxmlformats.org/officeDocument/2006/relationships/externalLinkPath" Target="file:///\\JULIO-0649BC831\SharedDocs\bancup%20julio%202009\PRESUPUESTOS\San%20Cristobal\Puente%20Arroyo%20Ca&#241;o-San%20Jose%20del%20Puerto\MIS%20DOCUMENTOS\PROYECTO%20TERMINACION%20SOFTBALL%20COJPD\PRESUPUESTO%20MODIFICADO\PRESUPUESTO_FEDOSA_14NOV2005.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Presupuesto\Users\User\AppData\Roaming\Microsoft\Excel\Ingenieria.xls" TargetMode="External"/></Relationships>
</file>

<file path=xl/externalLinks/_rels/externalLink150.xml.rels><?xml version="1.0" encoding="UTF-8" standalone="yes"?>
<Relationships xmlns="http://schemas.openxmlformats.org/package/2006/relationships"><Relationship Id="rId1" Type="http://schemas.openxmlformats.org/officeDocument/2006/relationships/externalLinkPath" Target="file:///C:\presupuesto%20l.s\Users\fcastillo\Downloads\presupuesto%20puente%20arroyo%20alonso%20%20prov%20Elias%20pi&#241;a%20el%20llano%20env.xls" TargetMode="External"/></Relationships>
</file>

<file path=xl/externalLinks/_rels/externalLink151.xml.rels><?xml version="1.0" encoding="UTF-8" standalone="yes"?>
<Relationships xmlns="http://schemas.openxmlformats.org/package/2006/relationships"><Relationship Id="rId1" Type="http://schemas.openxmlformats.org/officeDocument/2006/relationships/externalLinkPath" Target="file:///D:\CARPETAS%20DEPTO.%20PRESUPUESTOS\FREDDY%20CASTILLO\2014\2014%2001Ene%2018%20txt%2013va%20Edic,%20CUADRILLAS.xlsx" TargetMode="External"/></Relationships>
</file>

<file path=xl/externalLinks/_rels/externalLink152.xml.rels><?xml version="1.0" encoding="UTF-8" standalone="yes"?>
<Relationships xmlns="http://schemas.openxmlformats.org/package/2006/relationships"><Relationship Id="rId1" Type="http://schemas.openxmlformats.org/officeDocument/2006/relationships/externalLinkPath" Target="file:///\\Srvingasa\Users\MERQ\Documents\Torre%20Cumbre%20II\presupuesto%20terraza\Presupuesto%20Terraza%20Cumbre%20II.xls" TargetMode="External"/></Relationships>
</file>

<file path=xl/externalLinks/_rels/externalLink153.xml.rels><?xml version="1.0" encoding="UTF-8" standalone="yes"?>
<Relationships xmlns="http://schemas.openxmlformats.org/package/2006/relationships"><Relationship Id="rId1" Type="http://schemas.openxmlformats.org/officeDocument/2006/relationships/externalLinkPath" Target="file:///\\msp-ing-018\Disco%20D\2013\Proyectos%202013\Presupuestos%20Firmados\LOTE%20%233\Pres.%20Hosp.%20Cabral,%20barahona.xls" TargetMode="External"/></Relationships>
</file>

<file path=xl/externalLinks/_rels/externalLink154.xml.rels><?xml version="1.0" encoding="UTF-8" standalone="yes"?>
<Relationships xmlns="http://schemas.openxmlformats.org/package/2006/relationships"><Relationship Id="rId1" Type="http://schemas.openxmlformats.org/officeDocument/2006/relationships/externalLinkPath" Target="file:///\\Plastbau-ii\C\WINDOWS\DESKTOP\Hotel%20Laurel.xls" TargetMode="External"/></Relationships>
</file>

<file path=xl/externalLinks/_rels/externalLink155.xml.rels><?xml version="1.0" encoding="UTF-8" standalone="yes"?>
<Relationships xmlns="http://schemas.openxmlformats.org/package/2006/relationships"><Relationship Id="rId1" Type="http://schemas.openxmlformats.org/officeDocument/2006/relationships/externalLinkPath" Target="file:///\\Attecosys\DOCUCUB\EST.%207%20LUPERON\CCS\CONTRATO%2001-111-2009\CUB%203%20FINAL\Cubicacion%203FINA;%20y%20Soporte.xlsx" TargetMode="External"/></Relationships>
</file>

<file path=xl/externalLinks/_rels/externalLink156.xml.rels><?xml version="1.0" encoding="UTF-8" standalone="yes"?>
<Relationships xmlns="http://schemas.openxmlformats.org/package/2006/relationships"><Relationship Id="rId1" Type="http://schemas.openxmlformats.org/officeDocument/2006/relationships/externalLinkPath" Target="file:///\\Ingmet-pre-01\mis%20documentos\donald%20geobanny\Barrick\Paquete%20II\PIT%20OFFICE\PRESUPUESTO%20PIT%20OFFICE.xls" TargetMode="External"/></Relationships>
</file>

<file path=xl/externalLinks/_rels/externalLink157.xml.rels><?xml version="1.0" encoding="UTF-8" standalone="yes"?>
<Relationships xmlns="http://schemas.openxmlformats.org/package/2006/relationships"><Relationship Id="rId1" Type="http://schemas.openxmlformats.org/officeDocument/2006/relationships/externalLinkPath" Target="file:///C:\presupuesto\LICITACION%20VILLAS%20TIPO%20PRESIDENCIAL%20BISONO\Villa%20%20Presidencial4,5,6%20BISONO-ultimo%20DEFINITIVO.xls" TargetMode="External"/></Relationships>
</file>

<file path=xl/externalLinks/_rels/externalLink158.xml.rels><?xml version="1.0" encoding="UTF-8" standalone="yes"?>
<Relationships xmlns="http://schemas.openxmlformats.org/package/2006/relationships"><Relationship Id="rId1" Type="http://schemas.openxmlformats.org/officeDocument/2006/relationships/externalLinkPath" Target="file:///C:\Users\mi.peguero\AppData\Local\Microsoft\Windows\Temporary%20Internet%20Files\Content.Outlook\0NCJ15BG\CCPPS%20LOS%20COCOS\CCPPS%20LOS%20COCOS\PRESUPUESTO%20LOS%20COCOS,%20BARAHONA.xlsx" TargetMode="External"/></Relationships>
</file>

<file path=xl/externalLinks/_rels/externalLink159.xml.rels><?xml version="1.0" encoding="UTF-8" standalone="yes"?>
<Relationships xmlns="http://schemas.openxmlformats.org/package/2006/relationships"><Relationship Id="rId1" Type="http://schemas.openxmlformats.org/officeDocument/2006/relationships/externalLinkPath" Target="https://webmail.codetel.net.do/Documents%20and%20Settings/Administrator/My%20Documents/PROYECTOS/LICITACION%20011-2006/PROPUESTA/2005%2012%20Dic%20Texto.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XODO\Stgo%20Rodriguez\presupuesto\Users\yanel\Documents\PERSONALTRABAJOS\YANEL%200IS0E\YANEL%20FERNANDEZ\ITECO\edf.%20administrativo\PRESUPUESTO%20edificio%20administrativo%20ITECO.xls" TargetMode="External"/></Relationships>
</file>

<file path=xl/externalLinks/_rels/externalLink160.xml.rels><?xml version="1.0" encoding="UTF-8" standalone="yes"?>
<Relationships xmlns="http://schemas.openxmlformats.org/package/2006/relationships"><Relationship Id="rId1" Type="http://schemas.openxmlformats.org/officeDocument/2006/relationships/externalLinkPath" Target="file:///C:\presupuesto\Documents%20and%20Settings\yfernandez\Escritorio\PRESUPUESTO%20PM2.xls" TargetMode="External"/></Relationships>
</file>

<file path=xl/externalLinks/_rels/externalLink161.xml.rels><?xml version="1.0" encoding="UTF-8" standalone="yes"?>
<Relationships xmlns="http://schemas.openxmlformats.org/package/2006/relationships"><Relationship Id="rId1" Type="http://schemas.openxmlformats.org/officeDocument/2006/relationships/externalLinkPath" Target="file:///C:\ITC\base\Users\Jose%20Luis\Desktop\Documentos%20Jose%20Luis\UNIVERSIDAD%20ITECO,%20COTUI\Presupuesto%20areas%20exteriores%20verja%20y%20parqueos%20Universidad%20ITECO(1).xls" TargetMode="External"/></Relationships>
</file>

<file path=xl/externalLinks/_rels/externalLink162.xml.rels><?xml version="1.0" encoding="UTF-8" standalone="yes"?>
<Relationships xmlns="http://schemas.openxmlformats.org/package/2006/relationships"><Relationship Id="rId1" Type="http://schemas.openxmlformats.org/officeDocument/2006/relationships/externalLinkPath" Target="file:///C:\Users\Luis\Desktop\ruth\Documents%20and%20Settings\Benjamin\My%20Documents\BPB2\BPB2Last\Cubicaciones\Cubicacion%20No.%203\Cubicacion%20Villa%20BPB%2024%20Hab2%20Villas.xls" TargetMode="External"/></Relationships>
</file>

<file path=xl/externalLinks/_rels/externalLink163.xml.rels><?xml version="1.0" encoding="UTF-8" standalone="yes"?>
<Relationships xmlns="http://schemas.openxmlformats.org/package/2006/relationships"><Relationship Id="rId1" Type="http://schemas.openxmlformats.org/officeDocument/2006/relationships/externalLinkPath" Target="/Users/Luis/Desktop/ruth/Documents%20and%20Settings/Benjamin/My%20Documents/BPB2/BPB2Last/Cubicaciones/Cubicacion%20No.%203/Cubicacion%20Villa%20BPB%2024%20Hab2%20Villas.xls" TargetMode="External"/></Relationships>
</file>

<file path=xl/externalLinks/_rels/externalLink164.xml.rels><?xml version="1.0" encoding="UTF-8" standalone="yes"?>
<Relationships xmlns="http://schemas.openxmlformats.org/package/2006/relationships"><Relationship Id="rId1" Type="http://schemas.openxmlformats.org/officeDocument/2006/relationships/externalLinkPath" Target="file:///C:\CARPETAS%20DEPTO.%20PRESUPUESTOS\FREDDY%20CASTILLO\2014\Presupueston%20Construccion%20%20Iglesia%20Bautista,%20Santo%20Domingo%20Este,%20Prov.%20Santo%20Domingo,%20R.D.xls" TargetMode="External"/></Relationships>
</file>

<file path=xl/externalLinks/_rels/externalLink165.xml.rels><?xml version="1.0" encoding="UTF-8" standalone="yes"?>
<Relationships xmlns="http://schemas.openxmlformats.org/package/2006/relationships"><Relationship Id="rId1" Type="http://schemas.openxmlformats.org/officeDocument/2006/relationships/externalLinkPath" Target="/CARPETAS%20DEPTO.%20PRESUPUESTOS/FREDDY%20CASTILLO/2014/Presupueston%20Construccion%20%20Iglesia%20Bautista,%20Santo%20Domingo%20Este,%20Prov.%20Santo%20Domingo,%20R.D.xls" TargetMode="External"/></Relationships>
</file>

<file path=xl/externalLinks/_rels/externalLink166.xml.rels><?xml version="1.0" encoding="UTF-8" standalone="yes"?>
<Relationships xmlns="http://schemas.openxmlformats.org/package/2006/relationships"><Relationship Id="rId1" Type="http://schemas.openxmlformats.org/officeDocument/2006/relationships/externalLinkPath" Target="file:///\\Sps-tecn-020\d\SPS-SING-001\CRISTIAN\2007\PROYECTOS\Remodelacion%20y%20Reparacion%20Hosp.%20Municipal%20Villa%20Altagracia.xls" TargetMode="External"/></Relationships>
</file>

<file path=xl/externalLinks/_rels/externalLink167.xml.rels><?xml version="1.0" encoding="UTF-8" standalone="yes"?>
<Relationships xmlns="http://schemas.openxmlformats.org/package/2006/relationships"><Relationship Id="rId1" Type="http://schemas.openxmlformats.org/officeDocument/2006/relationships/externalLinkPath" Target="file:///C:\Users\Luis\Desktop\ruth\My%20Documents\PRESUPUbahia%20principe%20modificado2xls.xls" TargetMode="External"/></Relationships>
</file>

<file path=xl/externalLinks/_rels/externalLink168.xml.rels><?xml version="1.0" encoding="UTF-8" standalone="yes"?>
<Relationships xmlns="http://schemas.openxmlformats.org/package/2006/relationships"><Relationship Id="rId1" Type="http://schemas.openxmlformats.org/officeDocument/2006/relationships/externalLinkPath" Target="/Users/Luis/Desktop/ruth/My%20Documents/PRESUPUbahia%20principe%20modificado2xl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Ingmet-pre-01\mis%20documentos\Documents%20and%20Settings\GLEINIER\Escritorio\Documentos%20Compartidos%20(Donald-Geovanny)\Presupuestos%20TRANSPARENTADOS\Omar%20CD%20System\Presupuesto%20Nave%20Omar%20CD%20VER.%20TECH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tgo%20Rodriguez/presupuesto/CARPETAS%20DEPTO.%20PRESUPUESTOS/TANIA%20CASTILLO/COLEGIO%20UNIVERSITARIO/Presup.%20CU-UASD.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XODO\Stgo%20Rodriguez\presupuesto\CARPETAS%20DEPTO.%20PRESUPUESTOS\TANIA%20CASTILLO\COLEGIO%20UNIVERSITARIO\Presup.%20CU-UAS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Users\lparedes\Desktop\YO\Trabajo\Orden%20de%20Cambio%20No.1%20Construccion%20Edificio%20Centro%20Tecnologico%20Comunitario%20(CTC)%20Manuel%20Bueno,%20Prov.%20Dajabo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Ingmet-pre-01\mis%20documentos\presupuesto%20donald%202007\DONALD%20PC%20VOL%202\Archivo%20Horacio\Proyectos%20Ingenieria%20Metalica\Concurso%20Mao\Presupuestos\Presupuesto%20general.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onald\My%20Documents\Documentos%20Compartidos%20(Donald-Geovanny)\Presupuestos%20TRANSPARENTADOS\Omar%20CD%20System\Presupuesto%20Nave%20Omar%20CD%20VER.%20TECHO.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XODO\Stgo%20Rodriguez\Colegio%20Universitario\Presupuesto\Presup.%20CU-UASD.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Stgo%20Rodriguez/Colegio%20Universitario/Presupuesto/Presup.%20CU-UASD.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MOLINA\D.Evelin2\Hosp.%20Luis%20E.%20Aybar%20CONSULTORIOS\Presupuestos\ucla-1\Alex\PRESUP.%20community%20collage.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presupuesto\CARPETAS%20DEPTO.%20PRESUPUESTOS\TANIA%20CASTILLO\COLEGIO%20UNIVERSITARIO\Presup.%20CU-UASD.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Serverpc\Costos\Proyectos\En%20Ejecucion\Puentes%20HGeorge\Cubicaciones\Costos\Proyectos\Unicentro\Unicentro%20Plaza.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WINDOWS\Desktop\Constanza\Presupuestos\Oferta%20Constanza.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Stgo%20Rodriguez/presupuesto/CARPETAS%20DEPTO.%20PRESUPUESTOS/TANIA%20CASTILLO/CTC/LA%20VEGA/COLEGIO%20UNIVERSITARIO/Presup.%20CU-UASD.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EXODO\Stgo%20Rodriguez\presupuesto\CARPETAS%20DEPTO.%20PRESUPUESTOS\TANIA%20CASTILLO\CTC\LA%20VEGA\COLEGIO%20UNIVERSITARIO\Presup.%20CU-UAS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fic\DATOSCUB\Proyectos%20Especiales\Obras%20Sector%20Salud%20(H-S)%202000\NORTE\Santiago\Cub.%20Policlinica%20en%20el%20Sector%20La%20Joya,%20paloma%20(INCREMENTO).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Ingmet-pre-01\mis%20documentos\DONALD%20PC%20VOL%202\METRO\INGENIERIA%20METALICA\PASARELA%20ESTACION%20ISABELA\PASARELA%20PEATONAL%20ESTACION%20ISABELA.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E:\Colegio%20Universitario\Presupuesto\Presup.%20CU-UASD.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Ofic\DATOSCUB\Proyectos%20Especiales\Obras%20Sector%20Salud%20(H-S)%202000\NORTE\Santiago\Cub.%20Reparacion%20Sub-centro%20de%20Salud%20Licey,%20Santiago%20(2)(Incremento).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P:\Users\Maquina\Desktop\PROYECTO%20INGENIERIA%20E.%20SUAREZ%20&amp;%20ASOC.%20SA\Residencial%20Laurel%202da%20Etapa\Presupuesto%20de%20Construccion\Presupuesto%20Laurel%202%20CD%20(1)%20Terminacion.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sps-tecn-020\D\SPS-SING-001\CRISTIAN\2008\Proyectos\Zona%20Norte\Reparacion%20Hosp.%20Municipal%20Adriano%20Villalona,%20Loma%20de%20Cabrera%20Dajabon.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msp-ing-018\Disco%20D\D\d\2013\Analisis%20De%20Costos\Analisis%20de%20costos%20Departamento%20de%20Ingenieria%20MSP%202013.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F:\Documents%20and%20Settings\Eva%20L.%20JImenez%20Pagan\My%20Documents\Banco%20Central\Martin%20Fernandez%20-%20Calles\Presup.%20dise&#241;o%20original%20(30-mar-04).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V:\Acero%20Estrella\Cotizacion\2010\Proyectos%20Tipo%20A\REMODELACION%20AILA%202010\Licitaci&#243;n%20AILA%20(Remodelaci&#243;n%20terminal%20-%20MAyo%202010)%20(20-agosto-2010)%2022%25.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Francisco\miguel\Prefabricados%20Arquitectonicos\Cotizaciones%20Prefabricados\COTIZA~2.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A:\Documents%20and%20Settings\Owner\My%20Documents\MercaStoDgo\Lista-Cantidades-EdificioAdmv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fic\p-especi\Obras%20Sector%20Salud%20(H-S)%202000\NORTE\Santiago\Cub.%20Policlinica%20en%20el%20Sector%20La%20Joya,%20paloma.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Users\Luis\Desktop\ruth\Documents%20and%20Settings\Benjamin\My%20Documents\BPB2\BPB2Last\Presupuesto%20y%20medicion%20final2\Villa%20BPB%2024%20hab%20modiF.%20sistema%20fontaneria4%20separado2.xls" TargetMode="External"/></Relationships>
</file>

<file path=xl/externalLinks/_rels/externalLink41.xml.rels><?xml version="1.0" encoding="UTF-8" standalone="yes"?>
<Relationships xmlns="http://schemas.openxmlformats.org/package/2006/relationships"><Relationship Id="rId1" Type="http://schemas.microsoft.com/office/2006/relationships/xlExternalLinkPath/xlPathMissing" Target="ATIEMAR%20SUR%20(%20ORIGINAL).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Users\DELL\Dropbox\SUPERVISION%20DE%20OBRAS\PROYECTO%20DE%20LOS%2056%20HOSPITALES\DOCUMENTOS%20ENTREGADOS%20MISPAS\PRESUPUESTOS\LOTE%20%232\Analisis%20De%20Costos\Analisis%20de%20costos%20Departamento%20de%20Ingenieria%20MSP%202013.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sps-ing-000\ING.%20LIGIA%20ESTRELLA\2013\Analisis%20De%20Costos\Analisis%20de%20costos%20Cotui%201.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G:\ESTADO%20NELSON%20NUNEZ\Cubicacion_General_Numa_Sandino.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E:\ucla-1\UCLAS-COMENCE.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C:\Presupuesto\Documents%20and%20Settings\valentinj\Escritorio\PRES.%20RECONSTRUCCION%20CARR.%20SFM-NAGUA%20DIC%202007.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Plastbau-ii\C\WINDOWS\DESKTOP\windows\TEMP\Paraiso%20Tropical.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Gleinier\e\Documents%20and%20Settings\Ing.%20Tony%20Hernandez\Escritorio\Comedor%20Juegos%20Regionales%20Bayaguana.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Benjamin\benja2\Documents%20and%20Settings\Benjamin.DOMAIN\My%20Documents\Documentos%20en%20Benjamin\BenMis%20Documento\Plastbau%20Hispaniola\Analisis%20P2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va\proyectos%20oisoe\Documents%20and%20Settings\Administrador\Escritorio\Documents%20and%20Settings\jbaez\My%20Documents\YALBI\Mia\Copia%20de%20UCLAS-COMENCE.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OOR\Regional%20Sur\Documents%20and%20Settings\Eva%20L.%20JImenez%20Pagan\My%20Documents\Banco%20Central\BC%20-%20GIO\AQUINO\Presupuesto%20Aquino%20Carvajal%20-%20Jul%2004%20CODIA.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A:\WINDOWS\Desktop\Boca%20Chica\Oferta%20Economica%20I.xls" TargetMode="External"/></Relationships>
</file>

<file path=xl/externalLinks/_rels/externalLink52.xml.rels><?xml version="1.0" encoding="UTF-8" standalone="yes"?>
<Relationships xmlns="http://schemas.openxmlformats.org/package/2006/relationships"><Relationship Id="rId1" Type="http://schemas.microsoft.com/office/2006/relationships/xlExternalLinkPath/xlPathMissing" Target="PRESUPUESTO%20HORMIGON%20PROYECTO%20ATABEY%20II%20DEF%20REFORM%20MIGUEL%20Y%20MILTON.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E:\ANALISIS\universidad%20UCLA.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Stgo%20Rodriguez/TUNEL/LOPE-GASSET/TUNEL%20MINERO,%20TRAMO%201/06-011-2010%20(ROCA)/CUB%203%20FINAL/Cubicacion%20y%20Soporte%203.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EXODO\Stgo%20Rodriguez\TUNEL\LOPE-GASSET\TUNEL%20MINERO,%20TRAMO%201\06-011-2010%20(ROCA)\CUB%203%20FINAL\Cubicacion%20y%20Soporte%203.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E:\Documents%20and%20Settings\Raul%20N.%20%20Rizek\My%20Documents\Carretera%20Sto.%20Dgo.%20-%20Samana\Precios%20Rincon%20de%20Molinillos.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192.168.1.254\costos\Documents%20and%20Settings\Tony%20Hernandez.PRESIDENTE\Escritorio\PRES.%20PROY%20CAMPO%20DE%20GOLF%20P.%20CANA\presupuesto%20donald\sinercon\PERGOLADO%20AEROP.%20LAS%20AMERICAS%20sin%20arancel%20V.2.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Eva\My%20Documents\Proyectos%20OISOE\Calles\Incava\Analisis_Marzo_06___Incava.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Mariaangelica\maria%20angeli\Maria%20Angelica\Cubicaciones\Incava\Analisis%20Contrato%20-%20Incav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fic\presupuesto\CARPETAS%20DEPTO.%20PRESUPUESTOS\FERNANDEZ\ANALISIS\Copia%20de%20UCLAS-COMENCE.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Benjamin\benja2\Documents%20and%20Settings\Benjamin.DOMAIN\My%20Documents\Documentos%20en%20Benjamin\BenMis%20Documento\Caba&#241;as%20Turisticas%20en%20San%20Isidro\Caba4asTuristicas3.xls" TargetMode="External"/></Relationships>
</file>

<file path=xl/externalLinks/_rels/externalLink61.xml.rels><?xml version="1.0" encoding="UTF-8" standalone="yes"?>
<Relationships xmlns="http://schemas.openxmlformats.org/package/2006/relationships"><Relationship Id="rId1" Type="http://schemas.microsoft.com/office/2006/relationships/xlExternalLinkPath/xlPathMissing" Target="ANALISIS_TODOS.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Ofic\presupuesto\ucla\ucla%205%20julio\presupuestos\Documents%20and%20Settings\kelly\Mis%20documentos\UCLA\UCLAS-COMENCE.xls" TargetMode="External"/></Relationships>
</file>

<file path=xl/externalLinks/_rels/externalLink63.xml.rels><?xml version="1.0" encoding="UTF-8" standalone="yes"?>
<Relationships xmlns="http://schemas.openxmlformats.org/package/2006/relationships"><Relationship Id="rId1" Type="http://schemas.microsoft.com/office/2006/relationships/xlExternalLinkPath/xlPathMissing" Target="Car%20Wash%20Santiago%20(con%20analisis).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F:\Documents%20and%20Settings\Ing.%20Tony%20Hernandez\Escritorio\Comedor%20Juegos%20Regionales%20Bayaguana.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BENJAMIN\Benja\Documents%20and%20Settings\Benjamin.DOMAIN\My%20Documents\Documentos%20en%20Benjamin\BenMis%20Documento\Bahia%20Principe%20Rio%20San%20Juan\Bahia%20Principe2\SPA%20Bahia%20Principe.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Benjamin\benja2\Mis%20documentos\Analisis%20Karina\Documentos%20Varios\Caseta%20modelo%20(prefabricada).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msp-ing-018\Disco%20D\D\Analisis%20de%20Costos%202012%20Direccion%20de%20Ingenieria%20Septiembre%202012.xlsx"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EXCALIBUR\Presupuesto-FP\Users\gperez\AppData\Local\Temp\Rar$DIa0.928\4._Orden_de_Cambio_No._1_-A._NCLSEA(1)%20modificado%20veruska.xlsx"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C:\CARPETAS%20DEPTO.%20PRESUPUESTOS\FREDDY%20CASTILLO\2013\Presupuesto%20Remodelacion%20Hospital%20Jose%20Maria%20Cabral%20y%20Baez.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XCALIBUR\presupuesto\Users\yanel\Documents\PERSONALTRABAJOS\YANEL%200IS0E\YANEL%20FERNANDEZ\ITECO\edf.%20administrativo\PRESUPUESTO%20edificio%20administrativo%20ITECO.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C:\Users\lparedes\Desktop\YO\Trabajo\DOCUME~1\FPena\LOCALS~1\Temp\d.lotus.notes.data\2004%2011%20Nov%20Texto.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D:\2012\Construccion%20Hospital%20Dos%20Niveles%20en%20Pedernales%20(Nuevo)..xlsx"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Benjamin\benja2\Documents%20and%20Settings\Benjamin.DOMAIN\My%20Documents\Documentos%20en%20Benjamin\BenMis%20Documento\Edificio%20del%20Catastro\windows\TEMP\ETURSA%20BEACH%20RESORT\PRESUPUESTOS%20ETURSA.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E:\Users\SONY\Desktop\LICITACION%20CALVENTI\PNUD%20007\LIC\PRINT\2014%2001Ene%2018%20txt%2013va%20Edic,%20CUADRILLAS.xlsx"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192.168.1.254\costos\Documents%20and%20Settings\Tony%20Hernandez\Escritorio\HORACITO\Ecomarina%20Boca%20de%20Chavon\Ecomarina%20Chavon.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Ofic\presupuesto\PRE-SUPE\TEMPORAL\Presu-Falt-hacer\Presupuesto%20Sanitario%20CURSO.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C:\Presupuesto\Documents%20and%20Settings\Juan\Desktop\UASD\analisis\Modelo%20Presup..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JULIO-0649BC831\SharedDocs\presupuesto%20%20habitacional%20sanchez\EDF.%20SAN%20CRISTOBAL\metodologia%20Presupuestos\Analisis%20de%20Edificaciones.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DOOR\Regional%20Sur\EVA\Banco%20Central\Ferpa-Bloque%20I\Presupuesto%20Ferpa%20-%20Jul04%20-%20CODIA.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Cob-02\D\PROYECTO%20TERMINACION%20SOFTBALL%20COJPD\CUBICACION\CUBICACION-NUEVA-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V:\Presupuesto\Users\Elsamex\Desktop\copia2\DIC-2010%20presupuesto%20hato%20mayor\PRESUPUESTOS%20HATO%20MAYOR(1).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V:\Presupuesto\PROYECTO%20PIEDRA%20BLANCA\JOEL\APC\InaconsaACT\Volumenes%20del%20Presupuesto\bPrimer%20Nivel\CIAceros%201erN..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V:\Presupuesto\Documents%20and%20Settings\JOEL\APC\InaconsaACT\Soportes%20Analisis,Presupuestos,Controles\BPreliminar\Soportes%20Grales.Controles%20de%20Obra.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V:\Presupuesto\Documents%20and%20Settings\Ray\Escritorio\Presupuesto%20Habitacional%20Piedra%20BlancaX.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miguelurbaez\COMPARTIDO\Documents%20and%20Settings\Eva%20L.%20JImenez%20Pagan\My%20Documents\Banco%20Central\ISA-Alcantarillado\Presupuesto%20Modificado%20ISA.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C:\Documents%20and%20Settings\Administrador\Configuraci&#243;n%20local\Archivos%20temporales%20de%20Internet\Content.IE5\CVRJQ4KQ\PRESUPUESTO_MONTE_PLATA(1).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A:\Documents%20and%20Settings\CLAUDIA\Mis%20documentos\TRABAJO%20CLAUDIA\Garibaldy%20Bautista%20(actualizaciones)\analisis%20el%20pino%20junumuc&#250;.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E:\Users\SONY\Desktop\LICITACION%20CALVENTI\PNUD%20007\LIC\PRINT\PRESUPUESTO%2007.xlsx"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E06\docu06\disco%20rec\PRES.%20GUILLERMO\PRES.%20ADICIONAL%20ESTACION%2027%20DE%20FEBRERO.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E06\docu06\macm\ESTACION%20NICOLAS%20DE%20OVANDO\PRESUPUESTO%20EST.%20OVANDO\PRESU%20ESTACION%20NICOLAS%20DE%20OVANDO%20Central%20Mov.%20Tierras.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BENJAMIN\Benja\My%20Documents\Data%20Banana%20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V:\presupuesto\Users\yanel\Documents\PERSONALTRABAJOS\YANEL%200IS0E\YANEL%20FERNANDEZ\ITECO\edf.%20administrativo\PRESUPUESTO%20edificio%20administrativo%20ITECO.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V:\Documents%20and%20Settings\Administrator\My%20Documents\BACKUP%20JULIO\wandel\escritorio%201\PRESUPUESTOS\Peravia\Salinas\PRESUPUESTO%20vivienda.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A:\21-22-94.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Mariaangelica\maria%20angeli\Maximo\Maria%20Angelica\OISOE%20EVA\Calles\Demja%20-%20Hato%20Mayor\Analisis%20Dic%2005%20-%20Demja.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G:\Personal\Presupuesto%20Residencial%20Nicole%20I.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C:\Users\lherrera\AppData\Local\Microsoft\Windows\Temporary%20Internet%20Files\Low\Content.IE5\T33SC9AO\Copia%20de%20presupuesto%20reparacion%20general%20hospital%20antonio%20musa,%20sp%20macoris.xlsx"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A:\Documents%20and%20Settings\Benjamin.DOMAIN\My%20Documents\Documentos%20en%20Benjamin\BenMis%20Documento\Prefabricados%20Arquitectonicos\Cotizaciones%20Prefabricados\HERMIDA%20&amp;%20ASOCIADOS\Actualizacion%20cot.%20embajada\Divis2.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E:\Users\KNC%20Constructora\AppData\Roaming\Microsoft\Excel\San%20Francisco%20de%20Macoris\Analisis%20de%20Precios%20Unitarios.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Cob-02\D\Documents%20and%20Settings\FRED\Mis%20documentos\ARCHIVOS%20PERSONALES\FRED\FRANCISCO\PRESUPUESTO%20MELLIZAS_2_NIVELES_2.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Benjamin\benja2\Documents%20and%20Settings\Benjamin.DOMAIN\My%20Documents\Documentos%20en%20Benjamin\HOTEL%20SUNSCAPE\HOTEL%20SUNSCAPE%20ENTREGADO\Hotel%20Sunscape2.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Benjamin\benja2\Documents%20and%20Settings\Benjamin.DOMAIN\My%20Documents\Documentos%20en%20Benjamin\HOTEL%20SUNSCAPE\HOTEL%20SUNSCAPE%20ENTREGADO\Hotel%20Sunscape%20II%20area%20noble%20Benjamin%20corregido.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resup."/>
      <sheetName val="analisis Electrico"/>
      <sheetName val="Presup_"/>
      <sheetName val="Hoja2"/>
      <sheetName val="Resumen"/>
    </sheetNames>
    <sheetDataSet>
      <sheetData sheetId="0"/>
      <sheetData sheetId="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recio"/>
      <sheetName val="Hormigon"/>
    </sheetNames>
    <sheetDataSet>
      <sheetData sheetId="0">
        <row r="9">
          <cell r="F9">
            <v>280</v>
          </cell>
        </row>
        <row r="11">
          <cell r="F11">
            <v>1796.9451931716083</v>
          </cell>
        </row>
        <row r="12">
          <cell r="F12">
            <v>1796.9451931716083</v>
          </cell>
        </row>
      </sheetData>
      <sheetData sheetId="1"/>
    </sheetDataSet>
  </externalBook>
</externalLink>
</file>

<file path=xl/externalLinks/externalLink100.xml><?xml version="1.0" encoding="utf-8"?>
<externalLink xmlns="http://schemas.openxmlformats.org/spreadsheetml/2006/main">
  <externalBook xmlns:r="http://schemas.openxmlformats.org/officeDocument/2006/relationships" r:id="rId1">
    <sheetNames>
      <sheetName val="Analisis Plastbau "/>
      <sheetName val="Plafond Sheetrock "/>
      <sheetName val="Plafond Sheetrock2"/>
      <sheetName val="Plafond Sheetrock suspendido"/>
      <sheetName val="Plafond Sheetrock susp. Antihum"/>
      <sheetName val="Hormigones Bavaro"/>
      <sheetName val="Arcos"/>
      <sheetName val="Insumos"/>
      <sheetName val="Análisis"/>
      <sheetName val="Hoja Presentacion "/>
      <sheetName val="Resumen Club de Playa"/>
      <sheetName val="palapabarpiscina"/>
      <sheetName val="palapatoallas"/>
      <sheetName val="FORJADO SANT. REST. DE PLAYA "/>
      <sheetName val="RESTAURANT DE PLAYA"/>
      <sheetName val="PALAPA SNACK BAR"/>
      <sheetName val="PALAPA"/>
      <sheetName val="PASARELAS PALAPA SNACK BAR"/>
      <sheetName val="PASARELAS PALAPA (DOBLES)"/>
      <sheetName val="Cuarto maquina y tanque"/>
      <sheetName val="BAÑOS INTERIORES"/>
      <sheetName val="EXTERIORES CLUB DE PLAYA"/>
      <sheetName val="ESTIMADO COCINA"/>
      <sheetName val="equipos piscina"/>
      <sheetName val="P.I.E.Rest. Playa y Pisc.Bar P."/>
      <sheetName val="I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92">
          <cell r="D192">
            <v>4262.3431656800003</v>
          </cell>
        </row>
        <row r="200">
          <cell r="D200">
            <v>3629.3421656800001</v>
          </cell>
        </row>
        <row r="729">
          <cell r="D729">
            <v>6101.5641656799999</v>
          </cell>
        </row>
        <row r="1278">
          <cell r="D1278">
            <v>453.35550609000006</v>
          </cell>
        </row>
        <row r="1293">
          <cell r="D1293">
            <v>226.52595108666665</v>
          </cell>
        </row>
        <row r="1304">
          <cell r="D1304">
            <v>385.28506635666668</v>
          </cell>
        </row>
        <row r="1314">
          <cell r="D1314">
            <v>1091.3609376166667</v>
          </cell>
        </row>
        <row r="1324">
          <cell r="D1324">
            <v>991.92152743666668</v>
          </cell>
        </row>
        <row r="1334">
          <cell r="D1334">
            <v>892.4821172566667</v>
          </cell>
        </row>
        <row r="1344">
          <cell r="D1344">
            <v>693.60329689666662</v>
          </cell>
        </row>
        <row r="1354">
          <cell r="D1354">
            <v>589.16388671666675</v>
          </cell>
        </row>
        <row r="1562">
          <cell r="D1562">
            <v>75.459999999999994</v>
          </cell>
        </row>
        <row r="1570">
          <cell r="D1570">
            <v>204.21084000000002</v>
          </cell>
        </row>
        <row r="1625">
          <cell r="D1625">
            <v>1624.9403733333334</v>
          </cell>
        </row>
        <row r="1633">
          <cell r="D1633">
            <v>596.58149475465325</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01.xml><?xml version="1.0" encoding="utf-8"?>
<externalLink xmlns="http://schemas.openxmlformats.org/spreadsheetml/2006/main">
  <externalBook xmlns:r="http://schemas.openxmlformats.org/officeDocument/2006/relationships" r:id="rId1">
    <sheetNames>
      <sheetName val="Analisis Plastbau "/>
      <sheetName val="Plafond Sheetrock "/>
      <sheetName val="Plafond Sheetrock2"/>
      <sheetName val="Plafond Sheetrock suspendido"/>
      <sheetName val="Plafond Sheetrock susp. Antihum"/>
      <sheetName val="Hormigones Bavaro"/>
      <sheetName val="Arcos"/>
      <sheetName val="Insumos"/>
      <sheetName val="Análisis"/>
      <sheetName val="Hoja Presentacion "/>
      <sheetName val="Resumen Club de Playa"/>
      <sheetName val="palapabarpiscina"/>
      <sheetName val="palapatoallas"/>
      <sheetName val="FORJADO SANT. REST. DE PLAYA "/>
      <sheetName val="RESTAURANT DE PLAYA"/>
      <sheetName val="PALAPA SNACK BAR"/>
      <sheetName val="PALAPA"/>
      <sheetName val="PASARELAS PALAPA SNACK BAR"/>
      <sheetName val="PASARELAS PALAPA (DOBLES)"/>
      <sheetName val="Cuarto maquina y tanque"/>
      <sheetName val="BAÑOS INTERIORES"/>
      <sheetName val="EXTERIORES CLUB DE PLAYA"/>
      <sheetName val="ESTIMADO COCINA"/>
      <sheetName val="equipos piscina"/>
      <sheetName val="P.I.E.Rest. Playa y Pisc.Bar 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92">
          <cell r="D192">
            <v>4262.3431656800003</v>
          </cell>
        </row>
        <row r="200">
          <cell r="D200">
            <v>3629.3421656800001</v>
          </cell>
        </row>
        <row r="729">
          <cell r="D729">
            <v>6101.5641656799999</v>
          </cell>
        </row>
        <row r="1278">
          <cell r="D1278">
            <v>453.35550609000006</v>
          </cell>
        </row>
        <row r="1293">
          <cell r="D1293">
            <v>226.52595108666665</v>
          </cell>
        </row>
        <row r="1304">
          <cell r="D1304">
            <v>385.28506635666668</v>
          </cell>
        </row>
        <row r="1314">
          <cell r="D1314">
            <v>1091.3609376166667</v>
          </cell>
        </row>
        <row r="1324">
          <cell r="D1324">
            <v>991.92152743666668</v>
          </cell>
        </row>
        <row r="1334">
          <cell r="D1334">
            <v>892.4821172566667</v>
          </cell>
        </row>
        <row r="1344">
          <cell r="D1344">
            <v>693.60329689666662</v>
          </cell>
        </row>
        <row r="1354">
          <cell r="D1354">
            <v>589.16388671666675</v>
          </cell>
        </row>
        <row r="1562">
          <cell r="D1562">
            <v>75.459999999999994</v>
          </cell>
        </row>
        <row r="1570">
          <cell r="D1570">
            <v>204.21084000000002</v>
          </cell>
        </row>
        <row r="1625">
          <cell r="D1625">
            <v>1624.9403733333334</v>
          </cell>
        </row>
        <row r="1633">
          <cell r="D1633">
            <v>596.58149475465325</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02.xml><?xml version="1.0" encoding="utf-8"?>
<externalLink xmlns="http://schemas.openxmlformats.org/spreadsheetml/2006/main">
  <externalBook xmlns:r="http://schemas.openxmlformats.org/officeDocument/2006/relationships" r:id="rId1">
    <sheetNames>
      <sheetName val="Insumos"/>
      <sheetName val="DESCRIPCION"/>
      <sheetName val="Muros Interiores h=2.8 m "/>
      <sheetName val="MurosInt.h=2.8 m U C con plycem"/>
      <sheetName val="MurosInt.h=2.8 m Plycem 2 lados"/>
      <sheetName val="Plafond Sheetrock"/>
      <sheetName val="Cornisa de 2 pie"/>
      <sheetName val="Factura (813)"/>
      <sheetName val="Cornisa de 2.62 pie"/>
      <sheetName val="Volumetria piso 16"/>
      <sheetName val="Hoja de calculo Recubrimiento"/>
      <sheetName val="Calculo Metales NIVEL 17"/>
      <sheetName val="Analisis"/>
      <sheetName val="Análisis"/>
    </sheetNames>
    <sheetDataSet>
      <sheetData sheetId="0"/>
      <sheetData sheetId="1"/>
      <sheetData sheetId="2">
        <row r="64">
          <cell r="E64">
            <v>490.21498365499457</v>
          </cell>
        </row>
      </sheetData>
      <sheetData sheetId="3">
        <row r="64">
          <cell r="E64">
            <v>659.64462033685038</v>
          </cell>
        </row>
      </sheetData>
      <sheetData sheetId="4">
        <row r="64">
          <cell r="E64">
            <v>828.71794233657636</v>
          </cell>
        </row>
      </sheetData>
      <sheetData sheetId="5">
        <row r="54">
          <cell r="E54">
            <v>281.22417445913197</v>
          </cell>
        </row>
      </sheetData>
      <sheetData sheetId="6">
        <row r="60">
          <cell r="E60">
            <v>512.8477123357377</v>
          </cell>
        </row>
      </sheetData>
      <sheetData sheetId="7"/>
      <sheetData sheetId="8">
        <row r="60">
          <cell r="E60">
            <v>519.29974515533274</v>
          </cell>
        </row>
      </sheetData>
      <sheetData sheetId="9"/>
      <sheetData sheetId="10"/>
      <sheetData sheetId="11"/>
      <sheetData sheetId="12" refreshError="1"/>
      <sheetData sheetId="13" refreshError="1"/>
    </sheetDataSet>
  </externalBook>
</externalLink>
</file>

<file path=xl/externalLinks/externalLink103.xml><?xml version="1.0" encoding="utf-8"?>
<externalLink xmlns="http://schemas.openxmlformats.org/spreadsheetml/2006/main">
  <externalBook xmlns:r="http://schemas.openxmlformats.org/officeDocument/2006/relationships" r:id="rId1">
    <sheetNames>
      <sheetName val="Pres. "/>
      <sheetName val="Analisis"/>
      <sheetName val="Resumen"/>
      <sheetName val="Materiales"/>
      <sheetName val="M.O."/>
      <sheetName val="MANO DE OBRA"/>
      <sheetName val="Estructurales SALON"/>
      <sheetName val="EST. ALM"/>
      <sheetName val="Estructura Metalica"/>
      <sheetName val="peso"/>
      <sheetName val="ADDENDA"/>
      <sheetName val="Cornisa de 2.62 pie"/>
      <sheetName val="Cornisa de 2 pie"/>
      <sheetName val="Muros Interiores h=2.8 m "/>
      <sheetName val="MurosInt.h=2.8 m Plycem 2 lados"/>
      <sheetName val="MurosInt.h=2.8 m U C con plycem"/>
      <sheetName val="Plafond Sheetrock"/>
      <sheetName val="Mano de  Obra"/>
    </sheetNames>
    <sheetDataSet>
      <sheetData sheetId="0"/>
      <sheetData sheetId="1"/>
      <sheetData sheetId="2"/>
      <sheetData sheetId="3"/>
      <sheetData sheetId="4">
        <row r="557">
          <cell r="C557">
            <v>36.06</v>
          </cell>
        </row>
        <row r="570">
          <cell r="C570">
            <v>7.19</v>
          </cell>
        </row>
      </sheetData>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04.xml><?xml version="1.0" encoding="utf-8"?>
<externalLink xmlns="http://schemas.openxmlformats.org/spreadsheetml/2006/main">
  <externalBook xmlns:r="http://schemas.openxmlformats.org/officeDocument/2006/relationships" r:id="rId1">
    <sheetNames>
      <sheetName val="Cumayasa"/>
      <sheetName val="Villa Hermosa"/>
      <sheetName val="San Pedro-Romana"/>
      <sheetName val="RESUMEN ROMANA"/>
      <sheetName val="analisis"/>
      <sheetName val="tarifa equipo"/>
      <sheetName val="lista de materiales"/>
      <sheetName val="M.O."/>
    </sheetNames>
    <sheetDataSet>
      <sheetData sheetId="0"/>
      <sheetData sheetId="1"/>
      <sheetData sheetId="2"/>
      <sheetData sheetId="3"/>
      <sheetData sheetId="4"/>
      <sheetData sheetId="5"/>
      <sheetData sheetId="6"/>
      <sheetData sheetId="7" refreshError="1"/>
    </sheetDataSet>
  </externalBook>
</externalLink>
</file>

<file path=xl/externalLinks/externalLink105.xml><?xml version="1.0" encoding="utf-8"?>
<externalLink xmlns="http://schemas.openxmlformats.org/spreadsheetml/2006/main">
  <externalBook xmlns:r="http://schemas.openxmlformats.org/officeDocument/2006/relationships" r:id="rId1">
    <sheetNames>
      <sheetName val="Presupuesto"/>
      <sheetName val="Mano de Obra"/>
      <sheetName val="Insumos"/>
      <sheetName val="Analisis "/>
      <sheetName val="Analisis Civil"/>
      <sheetName val="Mezcla"/>
      <sheetName val="Presupuesto por Partidas"/>
      <sheetName val="Módulo 01 v5"/>
      <sheetName val="Edificio Principal (Estructura)"/>
      <sheetName val="Edificio Principal (Acabados)"/>
      <sheetName val="ANALISIS"/>
      <sheetName val="ANALISIS (2)mig"/>
      <sheetName val="SPA"/>
      <sheetName val="PRECIOS INSUMOS-MANO DE OBRA"/>
      <sheetName val="SUBCONTRATOS"/>
      <sheetName val="Tabla de Cuantia de Elementos E"/>
      <sheetName val="Quantia zapata ponderada col"/>
      <sheetName val="AREAS"/>
      <sheetName val="Villa Hermosa"/>
      <sheetName val="Ins"/>
    </sheetNames>
    <sheetDataSet>
      <sheetData sheetId="0"/>
      <sheetData sheetId="1"/>
      <sheetData sheetId="2">
        <row r="3">
          <cell r="I3">
            <v>36.200000000000003</v>
          </cell>
        </row>
      </sheetData>
      <sheetData sheetId="3"/>
      <sheetData sheetId="4"/>
      <sheetData sheetId="5"/>
      <sheetData sheetId="6">
        <row r="3">
          <cell r="I3">
            <v>0</v>
          </cell>
        </row>
      </sheetData>
      <sheetData sheetId="7"/>
      <sheetData sheetId="8"/>
      <sheetData sheetId="9"/>
      <sheetData sheetId="10"/>
      <sheetData sheetId="11"/>
      <sheetData sheetId="12"/>
      <sheetData sheetId="13">
        <row r="3">
          <cell r="I3">
            <v>36.200000000000003</v>
          </cell>
        </row>
      </sheetData>
      <sheetData sheetId="14"/>
      <sheetData sheetId="15"/>
      <sheetData sheetId="16"/>
      <sheetData sheetId="17"/>
      <sheetData sheetId="18" refreshError="1"/>
      <sheetData sheetId="19" refreshError="1"/>
    </sheetDataSet>
  </externalBook>
</externalLink>
</file>

<file path=xl/externalLinks/externalLink106.xml><?xml version="1.0" encoding="utf-8"?>
<externalLink xmlns="http://schemas.openxmlformats.org/spreadsheetml/2006/main">
  <externalBook xmlns:r="http://schemas.openxmlformats.org/officeDocument/2006/relationships" r:id="rId1">
    <sheetNames>
      <sheetName val="Carátula"/>
      <sheetName val="no"/>
      <sheetName val="Solano-no"/>
      <sheetName val="CantsPresup platea"/>
      <sheetName val="Nuevo Solano"/>
      <sheetName val="Elect 2 fases"/>
      <sheetName val="Los Ángeles (Fase II)"/>
      <sheetName val="Form. de Certific."/>
      <sheetName val="IGL"/>
      <sheetName val="wga"/>
      <sheetName val="Presupcant"/>
      <sheetName val="Cants Mats"/>
      <sheetName val="Analisis Reclamados"/>
      <sheetName val="Insumos"/>
      <sheetName val="V.Tierras A"/>
      <sheetName val="Analisis"/>
      <sheetName val="Mat. I"/>
      <sheetName val="M.O."/>
      <sheetName val="INS"/>
      <sheetName val="Villa Hermosa"/>
    </sheetNames>
    <sheetDataSet>
      <sheetData sheetId="0"/>
      <sheetData sheetId="1"/>
      <sheetData sheetId="2"/>
      <sheetData sheetId="3"/>
      <sheetData sheetId="4"/>
      <sheetData sheetId="5"/>
      <sheetData sheetId="6" refreshError="1">
        <row r="749">
          <cell r="B749" t="str">
            <v>LISTADO DE MANO DE OBRA</v>
          </cell>
        </row>
        <row r="750">
          <cell r="A750" t="str">
            <v>PARTIDAS</v>
          </cell>
          <cell r="C750" t="str">
            <v>U</v>
          </cell>
          <cell r="D750" t="str">
            <v>TARIFA</v>
          </cell>
          <cell r="E750" t="str">
            <v>SOBRETARIFA</v>
          </cell>
        </row>
        <row r="753">
          <cell r="E753">
            <v>1</v>
          </cell>
        </row>
        <row r="754">
          <cell r="A754" t="str">
            <v>COLOCACION DE BLOQUES</v>
          </cell>
        </row>
        <row r="755">
          <cell r="A755" t="str">
            <v>Block 10 cm.</v>
          </cell>
          <cell r="C755" t="str">
            <v>U</v>
          </cell>
          <cell r="D755">
            <v>4</v>
          </cell>
          <cell r="E755">
            <v>4</v>
          </cell>
        </row>
        <row r="756">
          <cell r="A756" t="str">
            <v>Block 15 cm.</v>
          </cell>
          <cell r="C756" t="str">
            <v>U</v>
          </cell>
          <cell r="D756">
            <v>4</v>
          </cell>
          <cell r="E756">
            <v>4</v>
          </cell>
        </row>
        <row r="757">
          <cell r="A757" t="str">
            <v>Block 20 cm.</v>
          </cell>
          <cell r="C757" t="str">
            <v>U</v>
          </cell>
          <cell r="D757">
            <v>4</v>
          </cell>
          <cell r="E757">
            <v>4</v>
          </cell>
        </row>
        <row r="759">
          <cell r="A759" t="str">
            <v>PAÑETES, TERMINACIÓN DE PAREDES Y PLAFONES</v>
          </cell>
        </row>
        <row r="760">
          <cell r="A760" t="str">
            <v xml:space="preserve">Fraguache </v>
          </cell>
          <cell r="C760" t="str">
            <v>M2</v>
          </cell>
          <cell r="D760">
            <v>4</v>
          </cell>
          <cell r="E760">
            <v>4</v>
          </cell>
        </row>
        <row r="761">
          <cell r="A761" t="str">
            <v>Careteo</v>
          </cell>
          <cell r="C761" t="str">
            <v>M2</v>
          </cell>
          <cell r="D761">
            <v>4</v>
          </cell>
          <cell r="E761">
            <v>4</v>
          </cell>
        </row>
        <row r="762">
          <cell r="A762" t="str">
            <v>Resane con goma</v>
          </cell>
          <cell r="C762" t="str">
            <v>M2</v>
          </cell>
          <cell r="D762">
            <v>4</v>
          </cell>
          <cell r="E762">
            <v>4</v>
          </cell>
        </row>
        <row r="763">
          <cell r="A763" t="str">
            <v>Repello maestreado en paredes</v>
          </cell>
          <cell r="C763" t="str">
            <v>M2</v>
          </cell>
          <cell r="D763">
            <v>7.5</v>
          </cell>
          <cell r="E763">
            <v>7.5</v>
          </cell>
        </row>
        <row r="764">
          <cell r="A764" t="str">
            <v>Repello en plafond</v>
          </cell>
          <cell r="C764" t="str">
            <v>M2</v>
          </cell>
          <cell r="D764">
            <v>7.5</v>
          </cell>
          <cell r="E764">
            <v>7.5</v>
          </cell>
        </row>
        <row r="765">
          <cell r="A765" t="str">
            <v>Repello sin maestriar</v>
          </cell>
          <cell r="C765" t="str">
            <v>M2</v>
          </cell>
          <cell r="D765">
            <v>6.75</v>
          </cell>
          <cell r="E765">
            <v>6.75</v>
          </cell>
        </row>
        <row r="766">
          <cell r="A766" t="str">
            <v>Pañete inter./ext./maest./a plomo</v>
          </cell>
          <cell r="C766" t="str">
            <v>M2</v>
          </cell>
          <cell r="D766">
            <v>33</v>
          </cell>
          <cell r="E766">
            <v>33</v>
          </cell>
        </row>
        <row r="767">
          <cell r="A767" t="str">
            <v>Pañete en techo y vigas</v>
          </cell>
          <cell r="C767" t="str">
            <v>M2</v>
          </cell>
          <cell r="D767">
            <v>33</v>
          </cell>
          <cell r="E767">
            <v>33</v>
          </cell>
        </row>
        <row r="768">
          <cell r="A768" t="str">
            <v>Pañete en columnas y vigas</v>
          </cell>
          <cell r="C768" t="str">
            <v>M2</v>
          </cell>
          <cell r="D768">
            <v>33</v>
          </cell>
          <cell r="E768">
            <v>33</v>
          </cell>
        </row>
        <row r="769">
          <cell r="A769" t="str">
            <v>Pañete pulido</v>
          </cell>
          <cell r="C769" t="str">
            <v>M2</v>
          </cell>
          <cell r="D769">
            <v>43</v>
          </cell>
          <cell r="E769">
            <v>43</v>
          </cell>
        </row>
        <row r="770">
          <cell r="A770" t="str">
            <v>Cantos y mochetas</v>
          </cell>
          <cell r="C770" t="str">
            <v>ML</v>
          </cell>
          <cell r="D770">
            <v>18</v>
          </cell>
          <cell r="E770">
            <v>18</v>
          </cell>
        </row>
        <row r="771">
          <cell r="A771" t="str">
            <v>Goteros en ranura</v>
          </cell>
          <cell r="C771" t="str">
            <v>ML</v>
          </cell>
          <cell r="D771">
            <v>36</v>
          </cell>
          <cell r="E771">
            <v>36</v>
          </cell>
        </row>
        <row r="774">
          <cell r="A774" t="str">
            <v>TERMINACION DE TECHOS E IMPERMEABILIZACION</v>
          </cell>
        </row>
        <row r="775">
          <cell r="A775" t="str">
            <v>Zabaleta</v>
          </cell>
          <cell r="C775" t="str">
            <v>ML</v>
          </cell>
          <cell r="D775">
            <v>15</v>
          </cell>
          <cell r="E775">
            <v>15</v>
          </cell>
        </row>
        <row r="776">
          <cell r="A776" t="str">
            <v>Fino techo plano</v>
          </cell>
          <cell r="C776" t="str">
            <v>M2</v>
          </cell>
          <cell r="D776">
            <v>25</v>
          </cell>
          <cell r="E776">
            <v>25</v>
          </cell>
        </row>
        <row r="777">
          <cell r="A777" t="str">
            <v>Fino techo inclinado</v>
          </cell>
          <cell r="C777" t="str">
            <v>M2</v>
          </cell>
          <cell r="D777">
            <v>25</v>
          </cell>
          <cell r="E777">
            <v>25</v>
          </cell>
        </row>
        <row r="778">
          <cell r="A778" t="str">
            <v>Subida mat./fino y zabaleta</v>
          </cell>
          <cell r="C778" t="str">
            <v>M2</v>
          </cell>
          <cell r="D778">
            <v>10</v>
          </cell>
          <cell r="E778">
            <v>10</v>
          </cell>
        </row>
        <row r="780">
          <cell r="A780" t="str">
            <v>COLOCACIÓN PISO CERÁMICA</v>
          </cell>
        </row>
        <row r="781">
          <cell r="A781" t="str">
            <v>Cerámica 33x33</v>
          </cell>
          <cell r="C781" t="str">
            <v>M2</v>
          </cell>
          <cell r="D781">
            <v>70</v>
          </cell>
          <cell r="E781">
            <v>70</v>
          </cell>
        </row>
        <row r="782">
          <cell r="A782" t="str">
            <v>Zócalos 6x33</v>
          </cell>
          <cell r="C782" t="str">
            <v>ML</v>
          </cell>
          <cell r="D782">
            <v>15</v>
          </cell>
          <cell r="E782">
            <v>15</v>
          </cell>
        </row>
        <row r="783">
          <cell r="A783" t="str">
            <v xml:space="preserve">Escalones </v>
          </cell>
          <cell r="C783" t="str">
            <v>ML</v>
          </cell>
          <cell r="D783">
            <v>75</v>
          </cell>
          <cell r="E783">
            <v>75</v>
          </cell>
        </row>
        <row r="790">
          <cell r="A790" t="str">
            <v>LABORES VARIAS</v>
          </cell>
        </row>
        <row r="791">
          <cell r="A791" t="str">
            <v xml:space="preserve">Pintura </v>
          </cell>
          <cell r="C791" t="str">
            <v>M2</v>
          </cell>
          <cell r="D791">
            <v>15</v>
          </cell>
          <cell r="E791">
            <v>15</v>
          </cell>
        </row>
        <row r="792">
          <cell r="A792" t="str">
            <v>Excavación en:  Tierra</v>
          </cell>
          <cell r="C792" t="str">
            <v>M3</v>
          </cell>
          <cell r="D792">
            <v>90</v>
          </cell>
          <cell r="E792">
            <v>90</v>
          </cell>
        </row>
        <row r="793">
          <cell r="A793" t="str">
            <v xml:space="preserve">                Tosca</v>
          </cell>
          <cell r="C793" t="str">
            <v>M3</v>
          </cell>
          <cell r="D793">
            <v>500</v>
          </cell>
          <cell r="E793">
            <v>500</v>
          </cell>
        </row>
        <row r="794">
          <cell r="A794" t="str">
            <v xml:space="preserve">                Roca</v>
          </cell>
          <cell r="C794" t="str">
            <v>M3</v>
          </cell>
          <cell r="D794">
            <v>750</v>
          </cell>
          <cell r="E794">
            <v>750</v>
          </cell>
        </row>
        <row r="795">
          <cell r="A795" t="str">
            <v>Lig. y vac. hormigón/ligadora</v>
          </cell>
          <cell r="C795" t="str">
            <v>M3</v>
          </cell>
          <cell r="D795">
            <v>335.43</v>
          </cell>
          <cell r="E795">
            <v>335.43</v>
          </cell>
        </row>
        <row r="796">
          <cell r="A796" t="str">
            <v>Coloc. acero</v>
          </cell>
          <cell r="C796" t="str">
            <v>QQ</v>
          </cell>
          <cell r="D796">
            <v>60</v>
          </cell>
          <cell r="E796">
            <v>60</v>
          </cell>
        </row>
        <row r="797">
          <cell r="A797" t="str">
            <v>Coloc. acero en vigas, zapatas muros  y dinteles</v>
          </cell>
          <cell r="C797" t="str">
            <v>ML</v>
          </cell>
          <cell r="D797">
            <v>25</v>
          </cell>
          <cell r="E797">
            <v>25</v>
          </cell>
        </row>
        <row r="798">
          <cell r="A798" t="str">
            <v>Compactación de relleno (a mano)</v>
          </cell>
          <cell r="C798" t="str">
            <v>M3</v>
          </cell>
          <cell r="D798">
            <v>60</v>
          </cell>
          <cell r="E798">
            <v>60</v>
          </cell>
        </row>
        <row r="799">
          <cell r="A799" t="str">
            <v>Bote de material (a mano)</v>
          </cell>
          <cell r="C799" t="str">
            <v>M3S</v>
          </cell>
          <cell r="D799">
            <v>70</v>
          </cell>
          <cell r="E799">
            <v>70</v>
          </cell>
        </row>
        <row r="800">
          <cell r="A800" t="str">
            <v>Jornal de un obrero</v>
          </cell>
          <cell r="C800" t="str">
            <v>Dia</v>
          </cell>
          <cell r="D800">
            <v>150</v>
          </cell>
          <cell r="E800">
            <v>150</v>
          </cell>
        </row>
        <row r="801">
          <cell r="A801" t="str">
            <v>Sembrado de grama tipo alfombra</v>
          </cell>
          <cell r="C801" t="str">
            <v>M2</v>
          </cell>
          <cell r="D801">
            <v>7</v>
          </cell>
          <cell r="E801">
            <v>7</v>
          </cell>
        </row>
        <row r="802">
          <cell r="A802" t="str">
            <v>Guarderas Metálicas, Regla Vibratoria y Alisador</v>
          </cell>
          <cell r="C802" t="str">
            <v>M2</v>
          </cell>
          <cell r="D802">
            <v>50</v>
          </cell>
          <cell r="E802">
            <v>50</v>
          </cell>
        </row>
      </sheetData>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07.xml><?xml version="1.0" encoding="utf-8"?>
<externalLink xmlns="http://schemas.openxmlformats.org/spreadsheetml/2006/main">
  <externalBook xmlns:r="http://schemas.openxmlformats.org/officeDocument/2006/relationships" r:id="rId1">
    <sheetNames>
      <sheetName val="RESUMEN Monte Plata"/>
      <sheetName val="SABANA GRANDE"/>
      <sheetName val="LAS CEJAS"/>
      <sheetName val="LOS BOTADOS"/>
      <sheetName val="DON JUAN"/>
      <sheetName val="YAMASA"/>
      <sheetName val="PERALVILLO"/>
      <sheetName val="MAJAGUAL"/>
      <sheetName val="BAYAGUANA"/>
      <sheetName val="CHIRINO"/>
      <sheetName val="DEAN"/>
      <sheetName val="LA GALLERA, BELLA VISTA"/>
      <sheetName val="GONZALO"/>
      <sheetName val="analisis"/>
      <sheetName val="tarifa equipo"/>
      <sheetName val="lista de materiales"/>
      <sheetName val="presupuesto no ejecutable"/>
      <sheetName val="MO"/>
      <sheetName val="PRESUPUES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08.xml><?xml version="1.0" encoding="utf-8"?>
<externalLink xmlns="http://schemas.openxmlformats.org/spreadsheetml/2006/main">
  <externalBook xmlns:r="http://schemas.openxmlformats.org/officeDocument/2006/relationships" r:id="rId1">
    <sheetNames>
      <sheetName val="pres. adicional no.1"/>
      <sheetName val="analisis actual "/>
      <sheetName val="Incremento Precios"/>
      <sheetName val="INCREMENTO DE CANTIDAD"/>
      <sheetName val="PARTIDAS NUEVAS"/>
      <sheetName val="Presupuesto viejo"/>
      <sheetName val="analisis viejo"/>
      <sheetName val="GONZALO"/>
      <sheetName val="MOV"/>
      <sheetName val="Presup"/>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Set>
  </externalBook>
</externalLink>
</file>

<file path=xl/externalLinks/externalLink109.xml><?xml version="1.0" encoding="utf-8"?>
<externalLink xmlns="http://schemas.openxmlformats.org/spreadsheetml/2006/main">
  <externalBook xmlns:r="http://schemas.openxmlformats.org/officeDocument/2006/relationships" r:id="rId1">
    <sheetNames>
      <sheetName val="Aceros Vigas Entrepiso"/>
      <sheetName val="Aceros columnas n1-2"/>
      <sheetName val="Acero Zapata"/>
      <sheetName val="Res Cuantia N1-2"/>
      <sheetName val="Res Cuantia Z"/>
      <sheetName val="INSUMOSJES"/>
      <sheetName val="cot.puer.ven"/>
      <sheetName val="insumos"/>
      <sheetName val="subida"/>
      <sheetName val="ORQUIDEA TIPO A"/>
      <sheetName val="analisis1"/>
      <sheetName val="med.mov.de tierras"/>
      <sheetName val="med.superestruc."/>
      <sheetName val="med.terminacion"/>
      <sheetName val="TERMINACION"/>
      <sheetName val="INSTALACIONES"/>
      <sheetName val="MOVIMIENTO DE TIERRAS"/>
      <sheetName val="analisis unitarios"/>
      <sheetName val="SUPERESTRUCTURA"/>
      <sheetName val="PARTIDAS"/>
      <sheetName val="R.CAYENA"/>
      <sheetName val="med.mov.de tierras2"/>
      <sheetName val="factores"/>
      <sheetName val="cotizaciones"/>
      <sheetName val="CONTRARO SEÑALIZACIONES"/>
      <sheetName val="Analisis BC"/>
      <sheetName val="ANALISIS STO DGO"/>
      <sheetName val="Incremento Precios"/>
      <sheetName val="PARTIDAS NUEVAS"/>
      <sheetName val="LISTA PRECIO"/>
      <sheetName val="caseta transformador"/>
      <sheetName val="Ins 2"/>
      <sheetName val="mov. tierra"/>
      <sheetName val="I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12">
          <cell r="D12">
            <v>0.3</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Precio"/>
      <sheetName val="Hormigon"/>
    </sheetNames>
    <sheetDataSet>
      <sheetData sheetId="0">
        <row r="9">
          <cell r="F9">
            <v>280</v>
          </cell>
        </row>
        <row r="11">
          <cell r="F11">
            <v>1796.9451931716083</v>
          </cell>
        </row>
        <row r="12">
          <cell r="F12">
            <v>1796.9451931716083</v>
          </cell>
        </row>
        <row r="15">
          <cell r="F15">
            <v>45</v>
          </cell>
        </row>
        <row r="16">
          <cell r="F16">
            <v>45</v>
          </cell>
        </row>
        <row r="20">
          <cell r="F20">
            <v>1100</v>
          </cell>
        </row>
        <row r="21">
          <cell r="F21">
            <v>1100</v>
          </cell>
        </row>
        <row r="30">
          <cell r="F30">
            <v>500</v>
          </cell>
        </row>
        <row r="31">
          <cell r="F31">
            <v>500</v>
          </cell>
        </row>
        <row r="39">
          <cell r="F39">
            <v>550</v>
          </cell>
        </row>
        <row r="41">
          <cell r="F41">
            <v>500</v>
          </cell>
        </row>
      </sheetData>
      <sheetData sheetId="1"/>
    </sheetDataSet>
  </externalBook>
</externalLink>
</file>

<file path=xl/externalLinks/externalLink110.xml><?xml version="1.0" encoding="utf-8"?>
<externalLink xmlns="http://schemas.openxmlformats.org/spreadsheetml/2006/main">
  <externalBook xmlns:r="http://schemas.openxmlformats.org/officeDocument/2006/relationships" r:id="rId1">
    <sheetNames>
      <sheetName val="Ac.Z"/>
      <sheetName val="Ac.C"/>
      <sheetName val="Ac.V"/>
      <sheetName val="Ac. M"/>
      <sheetName val="LOSA 27"/>
      <sheetName val="resum.ac "/>
      <sheetName val="Insumos"/>
      <sheetName val="Mezcla"/>
      <sheetName val="Analisis Civil"/>
      <sheetName val="Análisis "/>
      <sheetName val="Presup."/>
      <sheetName val="V.Tierras A"/>
      <sheetName val="V H.A y Muros A"/>
      <sheetName val="Term A"/>
      <sheetName val="med.mov.de tierras2"/>
      <sheetName val="analisis1"/>
      <sheetName val="Incremento Precios"/>
      <sheetName val="PARTIDAS NUEVAS"/>
    </sheetNames>
    <sheetDataSet>
      <sheetData sheetId="0"/>
      <sheetData sheetId="1"/>
      <sheetData sheetId="2"/>
      <sheetData sheetId="3"/>
      <sheetData sheetId="4"/>
      <sheetData sheetId="5"/>
      <sheetData sheetId="6"/>
      <sheetData sheetId="7"/>
      <sheetData sheetId="8"/>
      <sheetData sheetId="9"/>
      <sheetData sheetId="10"/>
      <sheetData sheetId="11">
        <row r="14">
          <cell r="D14">
            <v>1.4</v>
          </cell>
        </row>
        <row r="16">
          <cell r="D16">
            <v>0.3</v>
          </cell>
        </row>
      </sheetData>
      <sheetData sheetId="12"/>
      <sheetData sheetId="13"/>
      <sheetData sheetId="14" refreshError="1"/>
      <sheetData sheetId="15" refreshError="1"/>
      <sheetData sheetId="16" refreshError="1"/>
      <sheetData sheetId="17" refreshError="1"/>
    </sheetDataSet>
  </externalBook>
</externalLink>
</file>

<file path=xl/externalLinks/externalLink111.xml><?xml version="1.0" encoding="utf-8"?>
<externalLink xmlns="http://schemas.openxmlformats.org/spreadsheetml/2006/main">
  <externalBook xmlns:r="http://schemas.openxmlformats.org/officeDocument/2006/relationships" r:id="rId1">
    <sheetNames>
      <sheetName val="0000"/>
      <sheetName val="Análisis entregado"/>
      <sheetName val="Insumos"/>
      <sheetName val="Análisis"/>
      <sheetName val="Presupuesto"/>
      <sheetName val="analisis metalico"/>
      <sheetName val="Sheet13"/>
      <sheetName val="Sheet14"/>
      <sheetName val="Sheet15"/>
      <sheetName val="Sheet16"/>
      <sheetName val="MATERIALES LISTADO"/>
      <sheetName val="V.Tierras A"/>
      <sheetName val="Cubicación"/>
      <sheetName val="Analisis"/>
      <sheetName val="INS"/>
    </sheetNames>
    <sheetDataSet>
      <sheetData sheetId="0"/>
      <sheetData sheetId="1"/>
      <sheetData sheetId="2">
        <row r="15">
          <cell r="C15" t="str">
            <v>Alambre No.12</v>
          </cell>
        </row>
      </sheetData>
      <sheetData sheetId="3">
        <row r="5">
          <cell r="Q5">
            <v>1</v>
          </cell>
        </row>
        <row r="116">
          <cell r="H116">
            <v>7.5876842105263149</v>
          </cell>
        </row>
        <row r="126">
          <cell r="H126" t="e">
            <v>#REF!</v>
          </cell>
        </row>
        <row r="139">
          <cell r="H139">
            <v>3124.1050000112532</v>
          </cell>
        </row>
        <row r="151">
          <cell r="H151">
            <v>49.12</v>
          </cell>
        </row>
        <row r="164">
          <cell r="H164">
            <v>2.4586812352499998</v>
          </cell>
        </row>
        <row r="226">
          <cell r="C226" t="str">
            <v>Obra:  Puente Sobre Rio Licey, carretera La Vega-Moca</v>
          </cell>
        </row>
        <row r="431">
          <cell r="D431" t="str">
            <v>Fecha:  Octubre 2005</v>
          </cell>
        </row>
      </sheetData>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Set>
  </externalBook>
</externalLink>
</file>

<file path=xl/externalLinks/externalLink112.xml><?xml version="1.0" encoding="utf-8"?>
<externalLink xmlns="http://schemas.openxmlformats.org/spreadsheetml/2006/main">
  <externalBook xmlns:r="http://schemas.openxmlformats.org/officeDocument/2006/relationships" r:id="rId1">
    <sheetNames>
      <sheetName val="Configuración"/>
      <sheetName val="Formulario"/>
      <sheetName val="Gestión"/>
      <sheetName val="Documento"/>
      <sheetName val="Hoja1"/>
      <sheetName val="Análisis"/>
      <sheetName val="V.Tierras A"/>
      <sheetName val="Incremento Precios"/>
      <sheetName val="PARTIDAS NUEVAS"/>
    </sheetNames>
    <sheetDataSet>
      <sheetData sheetId="0">
        <row r="26">
          <cell r="L26">
            <v>40282</v>
          </cell>
        </row>
      </sheetData>
      <sheetData sheetId="1"/>
      <sheetData sheetId="2"/>
      <sheetData sheetId="3"/>
      <sheetData sheetId="4"/>
      <sheetData sheetId="5" refreshError="1"/>
      <sheetData sheetId="6" refreshError="1"/>
      <sheetData sheetId="7" refreshError="1"/>
      <sheetData sheetId="8" refreshError="1"/>
    </sheetDataSet>
  </externalBook>
</externalLink>
</file>

<file path=xl/externalLinks/externalLink113.xml><?xml version="1.0" encoding="utf-8"?>
<externalLink xmlns="http://schemas.openxmlformats.org/spreadsheetml/2006/main">
  <externalBook xmlns:r="http://schemas.openxmlformats.org/officeDocument/2006/relationships" r:id="rId1">
    <sheetNames>
      <sheetName val="01.000.00"/>
      <sheetName val="02.000.00"/>
      <sheetName val="03.000.00"/>
      <sheetName val="04.000.00"/>
      <sheetName val="05.000.00"/>
      <sheetName val="007.000.00"/>
      <sheetName val="08.000.00"/>
      <sheetName val="09.000.00"/>
      <sheetName val="13.000.00"/>
      <sheetName val="Hoja1"/>
      <sheetName val="INSUMOS"/>
      <sheetName val="15.000.00"/>
      <sheetName val="16.000.00"/>
      <sheetName val="RESUMEN"/>
      <sheetName val="V.Tierras A"/>
      <sheetName val="ANALISIS SEÑAL"/>
      <sheetName val="Materiales"/>
      <sheetName val="Configuración"/>
      <sheetName val="An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61">
          <cell r="F261">
            <v>200</v>
          </cell>
        </row>
        <row r="303">
          <cell r="F303">
            <v>1500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4.xml><?xml version="1.0" encoding="utf-8"?>
<externalLink xmlns="http://schemas.openxmlformats.org/spreadsheetml/2006/main">
  <externalBook xmlns:r="http://schemas.openxmlformats.org/officeDocument/2006/relationships" r:id="rId1">
    <sheetNames>
      <sheetName val="CAR"/>
      <sheetName val="INS"/>
      <sheetName val="RNDIMTO"/>
      <sheetName val="M.O."/>
      <sheetName val="ANA"/>
      <sheetName val="RESU"/>
      <sheetName val="INDISE"/>
      <sheetName val="RECLAMACION 3"/>
      <sheetName val="INSUMOS"/>
      <sheetName val="Ins 2"/>
      <sheetName val="INSU"/>
      <sheetName val="MO"/>
    </sheetNames>
    <sheetDataSet>
      <sheetData sheetId="0"/>
      <sheetData sheetId="1">
        <row r="561">
          <cell r="D561">
            <v>36.01</v>
          </cell>
        </row>
        <row r="563">
          <cell r="D563">
            <v>349440</v>
          </cell>
        </row>
        <row r="568">
          <cell r="D568">
            <v>448000</v>
          </cell>
        </row>
      </sheetData>
      <sheetData sheetId="2"/>
      <sheetData sheetId="3"/>
      <sheetData sheetId="4"/>
      <sheetData sheetId="5"/>
      <sheetData sheetId="6"/>
      <sheetData sheetId="7"/>
      <sheetData sheetId="8" refreshError="1"/>
      <sheetData sheetId="9" refreshError="1"/>
      <sheetData sheetId="10" refreshError="1"/>
      <sheetData sheetId="11" refreshError="1"/>
    </sheetDataSet>
  </externalBook>
</externalLink>
</file>

<file path=xl/externalLinks/externalLink115.xml><?xml version="1.0" encoding="utf-8"?>
<externalLink xmlns="http://schemas.openxmlformats.org/spreadsheetml/2006/main">
  <externalBook xmlns:r="http://schemas.openxmlformats.org/officeDocument/2006/relationships" r:id="rId1">
    <sheetNames>
      <sheetName val="Cronograma (2)"/>
      <sheetName val="Cronograma"/>
      <sheetName val="Pres. Term."/>
      <sheetName val="Cub.#1"/>
      <sheetName val="Cub. #2"/>
      <sheetName val="Cub. #3"/>
      <sheetName val="Cub. #sanchez elect"/>
      <sheetName val="Cub. #4"/>
      <sheetName val="Analisis"/>
      <sheetName val="Pres. Adic.Y"/>
      <sheetName val="Cronograma (3)"/>
      <sheetName val="INS"/>
      <sheetName val="INSUMOS"/>
    </sheetNames>
    <sheetDataSet>
      <sheetData sheetId="0"/>
      <sheetData sheetId="1"/>
      <sheetData sheetId="2"/>
      <sheetData sheetId="3"/>
      <sheetData sheetId="4"/>
      <sheetData sheetId="5"/>
      <sheetData sheetId="6"/>
      <sheetData sheetId="7"/>
      <sheetData sheetId="8"/>
      <sheetData sheetId="9">
        <row r="26">
          <cell r="E26">
            <v>714.20529999999997</v>
          </cell>
        </row>
        <row r="33">
          <cell r="E33">
            <v>424.74</v>
          </cell>
        </row>
        <row r="43">
          <cell r="E43">
            <v>1067.5</v>
          </cell>
        </row>
        <row r="44">
          <cell r="E44">
            <v>2509.8000000000002</v>
          </cell>
        </row>
        <row r="76">
          <cell r="E76">
            <v>150</v>
          </cell>
        </row>
        <row r="79">
          <cell r="E79">
            <v>225</v>
          </cell>
        </row>
        <row r="202">
          <cell r="E202">
            <v>607.82475230769228</v>
          </cell>
        </row>
      </sheetData>
      <sheetData sheetId="10"/>
      <sheetData sheetId="11" refreshError="1"/>
      <sheetData sheetId="12" refreshError="1"/>
    </sheetDataSet>
  </externalBook>
</externalLink>
</file>

<file path=xl/externalLinks/externalLink116.xml><?xml version="1.0" encoding="utf-8"?>
<externalLink xmlns="http://schemas.openxmlformats.org/spreadsheetml/2006/main">
  <externalBook xmlns:r="http://schemas.openxmlformats.org/officeDocument/2006/relationships" r:id="rId1">
    <sheetNames>
      <sheetName val="Unv. "/>
      <sheetName val="Presupuesto"/>
      <sheetName val="planta trata"/>
      <sheetName val="Volumenes"/>
      <sheetName val="Pu-Sanit."/>
      <sheetName val="peso-cuantia"/>
      <sheetName val="Hoja5"/>
      <sheetName val="Jornal"/>
      <sheetName val="M. O. exc."/>
      <sheetName val="Anal. horm."/>
      <sheetName val="Hoja3"/>
      <sheetName val="cuantias "/>
      <sheetName val="anal term"/>
      <sheetName val="Ana-Sanit."/>
      <sheetName val="Ana-Elect"/>
      <sheetName val="Ana-elect."/>
      <sheetName val="subida materiales"/>
      <sheetName val="Mat"/>
      <sheetName val="PU-Elect."/>
      <sheetName val="puertas"/>
      <sheetName val="Cubicacion"/>
      <sheetName val="Septicos"/>
      <sheetName val="caseta"/>
      <sheetName val="calcul anal"/>
      <sheetName val="UASD"/>
      <sheetName val="INSUMO"/>
      <sheetName val="Mezcla"/>
      <sheetName val="Hoja2"/>
      <sheetName val="Hoja1"/>
      <sheetName val="Incremento Precios"/>
      <sheetName val="PARTIDAS NUEVAS"/>
      <sheetName val="Analisis"/>
      <sheetName val="Pres. Adic.Y"/>
    </sheetNames>
    <sheetDataSet>
      <sheetData sheetId="0" refreshError="1"/>
      <sheetData sheetId="1" refreshError="1"/>
      <sheetData sheetId="2" refreshError="1"/>
      <sheetData sheetId="3" refreshError="1">
        <row r="1839">
          <cell r="D1839">
            <v>52.397999999999989</v>
          </cell>
        </row>
      </sheetData>
      <sheetData sheetId="4" refreshError="1"/>
      <sheetData sheetId="5" refreshError="1"/>
      <sheetData sheetId="6" refreshError="1"/>
      <sheetData sheetId="7" refreshError="1"/>
      <sheetData sheetId="8" refreshError="1"/>
      <sheetData sheetId="9" refreshError="1">
        <row r="1058">
          <cell r="F1058">
            <v>25494.54</v>
          </cell>
        </row>
        <row r="1100">
          <cell r="F1100">
            <v>14999.769999999999</v>
          </cell>
        </row>
        <row r="1511">
          <cell r="F1511">
            <v>17457.800000000003</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117.xml><?xml version="1.0" encoding="utf-8"?>
<externalLink xmlns="http://schemas.openxmlformats.org/spreadsheetml/2006/main">
  <externalBook xmlns:r="http://schemas.openxmlformats.org/officeDocument/2006/relationships" r:id="rId1">
    <sheetNames>
      <sheetName val="0000"/>
      <sheetName val="analisis de soporte"/>
      <sheetName val="Costo horario equipos"/>
      <sheetName val="Movimiento de tierra"/>
      <sheetName val="tarifa equipos"/>
      <sheetName val="Km12 a Km150"/>
      <sheetName val="TARIFA EQUIPO"/>
      <sheetName val="Trabajos Generales"/>
      <sheetName val="Fresado"/>
      <sheetName val="Capa de Rodadura"/>
      <sheetName val="Bcheo Tecnico"/>
      <sheetName val="Base granular"/>
      <sheetName val="Obras Complementarias"/>
      <sheetName val="Drenajes"/>
      <sheetName val="Muro Gaviones"/>
      <sheetName val="Canalizacion"/>
      <sheetName val="Limpieza canaleta lateral"/>
      <sheetName val="Señalización"/>
      <sheetName val="Relevamiento de fallas"/>
      <sheetName val="Limpieza Final"/>
      <sheetName val="Limpieza material fres"/>
      <sheetName val="costo real asfalto"/>
      <sheetName val="MEMO CUB-1VOL. FRESADO"/>
      <sheetName val="MEMO CUB-1 AREA FRESADA"/>
      <sheetName val="MEMO CUB-1 AREA CHAPEO"/>
      <sheetName val="CUBICACION No 1"/>
      <sheetName val="plan para cubicar por mes"/>
      <sheetName val="MEMO CUB-2VOL. FRESADO"/>
      <sheetName val="MEMO CUB-2 AREA FRESADA"/>
      <sheetName val="CUBICACION No 2"/>
      <sheetName val="Codigo de Colores"/>
      <sheetName val="ESTABIL. CON CEMENTO"/>
      <sheetName val="Ext. Cemento"/>
      <sheetName val="IMPRIMACION"/>
      <sheetName val="ESTABILIZADO CAL"/>
      <sheetName val="Ext. Cal"/>
      <sheetName val="TER-SUP. ADIC. 3 "/>
      <sheetName val="LIMP-DESM-DEST"/>
      <sheetName val="Cortes con Equipos subdrenes"/>
      <sheetName val="Relleno Subdrenes"/>
      <sheetName val="Excav. con Equipo Sub-dren "/>
      <sheetName val="Excav. Magueyal"/>
      <sheetName val="Relleno Ampliación Magueyal"/>
      <sheetName val="Extraccion de piedras"/>
      <sheetName val="Comp. fundacion paseo SJM"/>
      <sheetName val="Relleno paseos San Juan"/>
      <sheetName val="Acarreo Relleno Paseos San Juan"/>
      <sheetName val="C y R Paseos San Juan Contenes"/>
      <sheetName val="Acarreo Relleno Paseos SJ Conte"/>
      <sheetName val="Cortes paseos SJM Equipos"/>
      <sheetName val="TER-Sub-Rasante adic. 3"/>
      <sheetName val="R-POSTES ADIC.1"/>
      <sheetName val="R-POSTES ADIC.2"/>
      <sheetName val="Relleno p-Cemento Var 1"/>
      <sheetName val="Acarreo Relleno p-Cemento Var 1"/>
      <sheetName val="Empuje y Carguio Mat Depositos"/>
      <sheetName val="EXC-ZANJA"/>
      <sheetName val="EXC-ZANJA ROCA"/>
      <sheetName val="Relleno Paseos"/>
      <sheetName val="Acarreo Relleno Paseos"/>
      <sheetName val="Demolicion Alc."/>
      <sheetName val="Exc. Cuneta con Martillo"/>
      <sheetName val="Exc. Cuneta con Compresores"/>
      <sheetName val="Corte de Rampas"/>
      <sheetName val="ESCARIF ADIC.3"/>
      <sheetName val="ACARR-M-INSERV-5KMS ORIG."/>
      <sheetName val="ACOND-BOTE ADIC. 1"/>
      <sheetName val="Asiento Arena sifones"/>
      <sheetName val="Relleno  Arena sifones"/>
      <sheetName val="Relleno de sifones"/>
      <sheetName val="SUMN. Y Col tubos  sifones"/>
      <sheetName val="SUMN. Y Col tubos  sifones 16&quot;"/>
      <sheetName val="Piezas especiales y cemento"/>
      <sheetName val="SUM. COL. TUB. AGUA P."/>
      <sheetName val="Acueducto"/>
      <sheetName val="Sifones"/>
      <sheetName val="ANALISIS STO DGO"/>
      <sheetName val="PRES. BOCA NUEVA"/>
      <sheetName val="M.O."/>
      <sheetName val="Materiales"/>
      <sheetName val="Analisis"/>
      <sheetName val="o.c.  zapata "/>
      <sheetName val="adicional de zapata "/>
      <sheetName val="pres. def.con zapata"/>
      <sheetName val="pres. def.con platea ADICIONAL"/>
      <sheetName val="pres. def.con platea O.C."/>
      <sheetName val="pres. def.con platea"/>
      <sheetName val="pres. def.con platea (2)"/>
      <sheetName val="pres. limpio con planos ult "/>
      <sheetName val="Mano de obra"/>
      <sheetName val="Mezcla"/>
      <sheetName val="volumetria muros,terminacion"/>
      <sheetName val="VOLUMEN PORTICOS Y COLUMNAS"/>
      <sheetName val="volumetria muros,terminacio (2"/>
      <sheetName val="Hoja1"/>
      <sheetName val="analisis de costos"/>
      <sheetName val="ANALISIS DE BOVEDILLA"/>
      <sheetName val="Presupuesto gartin"/>
      <sheetName val="Obra 1904-07 (2)"/>
      <sheetName val="cant y peso 1904-07 "/>
      <sheetName val="peso 1837"/>
      <sheetName val="peso 1904-07"/>
      <sheetName val="ANALISIS "/>
      <sheetName val="Obra 1837-07"/>
      <sheetName val="Obra 1904-07"/>
      <sheetName val="Propuesta en KG RD$"/>
      <sheetName val="Propuesta en KG US$"/>
      <sheetName val="Peso Maritza-Dilenia"/>
      <sheetName val="Pres.No.02 New pintura-anclaje"/>
      <sheetName val="Analisis Cortinas"/>
      <sheetName val="Peso Revision"/>
      <sheetName val="Placas Empot. y Adheridas"/>
      <sheetName val=" Materiales Maritza-2"/>
      <sheetName val=" Materiales Tubos +Placas"/>
      <sheetName val="Resumen Analisis"/>
      <sheetName val="Tabla de Tubos 10-8-07"/>
      <sheetName val="Tabla de Tubos"/>
      <sheetName val=" Materiales Mirna-1"/>
      <sheetName val="Solicitud de  Materiales"/>
      <sheetName val="Tabla de pesos "/>
      <sheetName val="PRESUPUESTO"/>
      <sheetName val="NO USAR Cubierta de Techo"/>
      <sheetName val="NO USAR Aluzinc "/>
      <sheetName val="Lista Planchas Cubiertas"/>
      <sheetName val="Analisis Cubiertas y Aislantes "/>
      <sheetName val="New Peso Materiales Pricemart"/>
      <sheetName val="Procedimiento de Pintura "/>
      <sheetName val="Analisis de Costo Metálica "/>
      <sheetName val="Presup. Pricemart Con Cubierta"/>
      <sheetName val="Presupuesto S+F+M"/>
      <sheetName val="Peso "/>
      <sheetName val="Analisis General-A"/>
      <sheetName val="Analisis Montaje Chavon-A"/>
      <sheetName val="Analisis Costos Suministro-A"/>
      <sheetName val="Analisis Fabrication -A"/>
      <sheetName val="NOAnalisis Fabricacion-1"/>
      <sheetName val="Analisis Montaje Chavon (2)"/>
      <sheetName val="Analisis Montaje Ferro"/>
      <sheetName val="Corte+ Biselado+Soldadura"/>
      <sheetName val="Resumen peso por Tramos"/>
      <sheetName val="TIEMPO TRAMOS PROC 5"/>
      <sheetName val="Biseladoxmediciones"/>
      <sheetName val="long. corte total  y biselado"/>
      <sheetName val="SOLD PILA 8"/>
      <sheetName val="tramos 2-8"/>
      <sheetName val="Pila 8"/>
      <sheetName val="Analisis tramo 9 y 1 "/>
      <sheetName val="Cortesxmediciones"/>
      <sheetName val="PRESENTACION"/>
      <sheetName val="118-009- Hidraulica"/>
      <sheetName val="CERRAMIENTO"/>
      <sheetName val="Varios"/>
      <sheetName val="Herr+Equip"/>
      <sheetName val="M.O instalacion"/>
      <sheetName val="M.O Fabricacion"/>
      <sheetName val=" pintura"/>
      <sheetName val="Corte+Sold"/>
      <sheetName val="Comparacion"/>
      <sheetName val="EDIF. P. TERMINADO"/>
      <sheetName val="EDIF. MATERIA PRIMA"/>
      <sheetName val="Desglose Edif."/>
      <sheetName val="Peso y Materiales V Centenario "/>
      <sheetName val="Peso y Materiales Entrada)"/>
      <sheetName val="Propuesta Entrada"/>
      <sheetName val="expansiones entrada"/>
      <sheetName val="Propuesta V Centenario"/>
      <sheetName val="Analisis Costo Opret-V Centen"/>
      <sheetName val="Analisis Pintura"/>
      <sheetName val="Analisis de Costo Cubierta"/>
      <sheetName val="Peso Fachada"/>
      <sheetName val="Presupuesto "/>
      <sheetName val="Analisis Tranzado Aluzinc"/>
      <sheetName val="Analisis de Costo Tipo A"/>
      <sheetName val="Analisis de Costo Tipo B"/>
      <sheetName val="Analisis Pintura "/>
      <sheetName val="analisis anclajes-Hormigon"/>
      <sheetName val="OBS"/>
      <sheetName val="F.M."/>
      <sheetName val="CostosUnit"/>
      <sheetName val="Asigna"/>
      <sheetName val="CostosTotales"/>
      <sheetName val="ANALISIS (2)"/>
      <sheetName val="Acarreos "/>
      <sheetName val="COMPRESOR "/>
      <sheetName val="EQUIPOS"/>
      <sheetName val="MATERIALES "/>
      <sheetName val="ingenieria"/>
      <sheetName val="MANT.TRANSITO"/>
      <sheetName val="CAMPAMENTO2"/>
      <sheetName val="Ana"/>
      <sheetName val="Anal. horm."/>
      <sheetName val="Volumenes"/>
      <sheetName val="VínculoExternoRecuperado1"/>
      <sheetName val="Resumen (2)"/>
      <sheetName val="Pres. "/>
      <sheetName val="Resumen"/>
      <sheetName val="Estructurales SALON"/>
      <sheetName val="EST. AL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4">
          <cell r="F4" t="str">
            <v>FECHA: SEPTIEMBRE DEL 2004</v>
          </cell>
        </row>
        <row r="8">
          <cell r="C8" t="str">
            <v>: SANTO DOMINGO - SANTIAGO</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sheetData sheetId="194"/>
      <sheetData sheetId="195"/>
      <sheetData sheetId="196"/>
      <sheetData sheetId="197"/>
    </sheetDataSet>
  </externalBook>
</externalLink>
</file>

<file path=xl/externalLinks/externalLink118.xml><?xml version="1.0" encoding="utf-8"?>
<externalLink xmlns="http://schemas.openxmlformats.org/spreadsheetml/2006/main">
  <externalBook xmlns:r="http://schemas.openxmlformats.org/officeDocument/2006/relationships" r:id="rId1">
    <sheetNames>
      <sheetName val="COSTO INDIRECTO"/>
      <sheetName val="PERSONAL ADMINISTRATIVO"/>
      <sheetName val="PERSONAL TECNICO"/>
      <sheetName val="OPERADORES EQUIPOS"/>
      <sheetName val="COSTO_INDIRECTO"/>
      <sheetName val="PERSONAL_ADMINISTRATIVO"/>
      <sheetName val="PERSONAL_TECNICO"/>
      <sheetName val="OPERADORES_EQUIPOS"/>
      <sheetName val="Trabajos Generales"/>
      <sheetName val="Anal. horm."/>
      <sheetName val="Volumenes"/>
      <sheetName val="Ana"/>
    </sheetNames>
    <sheetDataSet>
      <sheetData sheetId="0">
        <row r="35">
          <cell r="D35">
            <v>16</v>
          </cell>
        </row>
      </sheetData>
      <sheetData sheetId="1"/>
      <sheetData sheetId="2"/>
      <sheetData sheetId="3">
        <row r="3">
          <cell r="I3">
            <v>26</v>
          </cell>
        </row>
      </sheetData>
      <sheetData sheetId="4"/>
      <sheetData sheetId="5"/>
      <sheetData sheetId="6"/>
      <sheetData sheetId="7"/>
      <sheetData sheetId="8" refreshError="1"/>
      <sheetData sheetId="9" refreshError="1"/>
      <sheetData sheetId="10" refreshError="1"/>
      <sheetData sheetId="11" refreshError="1"/>
    </sheetDataSet>
  </externalBook>
</externalLink>
</file>

<file path=xl/externalLinks/externalLink119.xml><?xml version="1.0" encoding="utf-8"?>
<externalLink xmlns="http://schemas.openxmlformats.org/spreadsheetml/2006/main">
  <externalBook xmlns:r="http://schemas.openxmlformats.org/officeDocument/2006/relationships" r:id="rId1">
    <sheetNames>
      <sheetName val="Base de Datos de Precios"/>
      <sheetName val="Analisis"/>
      <sheetName val="Hoja2"/>
      <sheetName val="Hoja3"/>
      <sheetName val="Trabajos Generales"/>
      <sheetName val="PRESUPUESTO DE TERMINACION"/>
      <sheetName val="Análisis"/>
      <sheetName val="COSTO INDIRECTO"/>
      <sheetName val="OPERADORES EQUIPOS"/>
      <sheetName val="materiales (2)"/>
    </sheetNames>
    <sheetDataSet>
      <sheetData sheetId="0">
        <row r="59">
          <cell r="C59">
            <v>113.94199999999999</v>
          </cell>
        </row>
      </sheetData>
      <sheetData sheetId="1">
        <row r="1872">
          <cell r="F1872">
            <v>4652.12</v>
          </cell>
        </row>
      </sheetData>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Presupuesto Base"/>
      <sheetName val="Adicional No. 01"/>
      <sheetName val="CUB.4, TRAMO I, CARDON-BA"/>
      <sheetName val="Adicional No. 02"/>
      <sheetName val="1.01 Ingenieria"/>
      <sheetName val="1.02 Mantenimiento Tránsito"/>
      <sheetName val="1.03 Campamento"/>
      <sheetName val="1.04 Const. Desvio"/>
      <sheetName val="1.05 Mant. de riego"/>
      <sheetName val="1.06 Letreros de la obra"/>
      <sheetName val="2.01 Rem y Rec. Tub.Acueduto"/>
      <sheetName val="2.02 Rem. y recol. alambradas "/>
      <sheetName val="2.03 Const. alambradas"/>
      <sheetName val="2.04 Exc en Roca equipo"/>
      <sheetName val="2.05 Exc en Roca Retromartillo"/>
      <sheetName val="2.06 Exc mat. no cl. compensado"/>
      <sheetName val="2.07 Exc mat. no cl con sobreac"/>
      <sheetName val="2.08 Exc Material Inserv."/>
      <sheetName val="2.09  Exc. Prestamo"/>
      <sheetName val="2.10 rell conf explanacion"/>
      <sheetName val="2.11 Cunetas pie talud"/>
      <sheetName val="2.12 Canalizacion a mano"/>
      <sheetName val="2.13 Escarificacion superf."/>
      <sheetName val="2.15  Bote roca"/>
      <sheetName val="2.16 Bote mat. no clasif."/>
      <sheetName val="2.17 Bote mat. inservible"/>
      <sheetName val="2.18 Bote mat. estructuras"/>
      <sheetName val="2.19 Acarr adic. Mat. compen. "/>
      <sheetName val="2.20 Acarr Mat Prestamo"/>
      <sheetName val="2.21 Acarr Mat Base"/>
      <sheetName val="2.22 Acarr Mat Sub.-base"/>
      <sheetName val="2.23 Exc. estruct dren  1.5m"/>
      <sheetName val="2.24 Exc. estruct. de 1.5-3.0"/>
      <sheetName val="2.25 Terminacion de Sub-rasante"/>
      <sheetName val="3.01 Sub Base granular"/>
      <sheetName val="3.02 Sub.-base Triturada"/>
      <sheetName val="3.03 ESTABIL. Sub-Base"/>
      <sheetName val="3.04 Estabilización de base"/>
      <sheetName val="3.05 Extendido Cal"/>
      <sheetName val="4.01 Carpeta Horm. Asf. 2&quot;"/>
      <sheetName val="2.01 Riego de Adherencia"/>
      <sheetName val="4.02 Riego de Imprimacion "/>
      <sheetName val="4.03 SEÑALIZACION"/>
      <sheetName val="5.01.01 Horm. Est.  D Cabezal"/>
      <sheetName val="5.01.02 Horm.Est.E Pasarela"/>
      <sheetName val="5.01.03  Puentes"/>
      <sheetName val="6.01.01.01Tubería 24"/>
      <sheetName val="6.01.01.02 Tubería  30¨"/>
      <sheetName val="6.01.01.03 Alcantarilla  36¨ "/>
      <sheetName val="6.01.01.04 Tubería 42&quot;"/>
      <sheetName val="6.01.01.05 Cajón 1.5 x 1.5"/>
      <sheetName val="6.01.01.06  Cajón 2 x 2"/>
      <sheetName val="6.01.01.07 Cajón 3 x 3"/>
      <sheetName val="6.01.08 Mat. de asiento clase C"/>
      <sheetName val="6.02.09 Sum Rell  en O. Conexas"/>
      <sheetName val="7.01 Encache de Piedra"/>
      <sheetName val="7.02 Horm. Fondo Cunetas Encac."/>
      <sheetName val="7.03 Muros de Gaviones"/>
      <sheetName val="7.04 Muros de Sacos"/>
      <sheetName val="7.05 Const. Contenes"/>
      <sheetName val="7.06 Const. Aceras"/>
      <sheetName val="7.07 Barrera de Defensa"/>
      <sheetName val="7.08 Hormigón 180 Nivelación"/>
      <sheetName val="7.09 Canaletas de Hormigón"/>
      <sheetName val="7.10 Regado y Nivelado Material"/>
      <sheetName val="7.11 Perfila con Retromartillo"/>
      <sheetName val="7.12 Perfila con Cubo de Retro"/>
      <sheetName val="7.14 Limp. Final y Bote"/>
      <sheetName val="16% de ITEBIS"/>
      <sheetName val="2.02 Acarr Adic Asf"/>
      <sheetName val="2.03 Acarr Adic Agreg"/>
      <sheetName val=" Base Triturada"/>
      <sheetName val=" Cajón 2.5 x 2.5"/>
      <sheetName val="Hormigón Proyectado"/>
      <sheetName val="Piedras fundac"/>
      <sheetName val="3.01 Canalizacion"/>
      <sheetName val="3.02 Acero"/>
      <sheetName val="3.03 Rell aproc puente"/>
      <sheetName val="3.04 Arena"/>
      <sheetName val="Senalizacion"/>
      <sheetName val="Analisis Acc Asf"/>
      <sheetName val="Analisis"/>
      <sheetName val="Asfalto"/>
      <sheetName val="Alc"/>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120.xml><?xml version="1.0" encoding="utf-8"?>
<externalLink xmlns="http://schemas.openxmlformats.org/spreadsheetml/2006/main">
  <externalBook xmlns:r="http://schemas.openxmlformats.org/officeDocument/2006/relationships" r:id="rId1">
    <sheetNames>
      <sheetName val="Cubicacion"/>
      <sheetName val="SEG, POL Y FIANZ "/>
      <sheetName val="1.01"/>
      <sheetName val="1.02"/>
      <sheetName val="1.03"/>
      <sheetName val="2.01"/>
      <sheetName val="2.02"/>
      <sheetName val="2.03"/>
      <sheetName val="3.01"/>
      <sheetName val="9.20.01"/>
      <sheetName val="9.20.02"/>
      <sheetName val="9.20.03"/>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21.xml><?xml version="1.0" encoding="utf-8"?>
<externalLink xmlns="http://schemas.openxmlformats.org/spreadsheetml/2006/main">
  <externalBook xmlns:r="http://schemas.openxmlformats.org/officeDocument/2006/relationships" r:id="rId1">
    <sheetNames>
      <sheetName val="Cubicacion"/>
      <sheetName val="SEG, POL Y FIANZ "/>
      <sheetName val="1.01"/>
      <sheetName val="1.02"/>
      <sheetName val="1.03"/>
      <sheetName val="2.01"/>
      <sheetName val="2.02"/>
      <sheetName val="2.03"/>
      <sheetName val="3.01"/>
      <sheetName val="9.20.01"/>
      <sheetName val="9.20.02"/>
      <sheetName val="9.20.03"/>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22.xml><?xml version="1.0" encoding="utf-8"?>
<externalLink xmlns="http://schemas.openxmlformats.org/spreadsheetml/2006/main">
  <externalBook xmlns:r="http://schemas.openxmlformats.org/officeDocument/2006/relationships" r:id="rId1">
    <sheetNames>
      <sheetName val="ORDEN DE CAMBIO"/>
      <sheetName val="NO EJECUTABLES "/>
      <sheetName val="R.A.U."/>
      <sheetName val="A.U."/>
      <sheetName val="A.U.Sanit."/>
      <sheetName val="A.U.Elec."/>
      <sheetName val="A.U.Mec."/>
      <sheetName val="A.U.Metal."/>
      <sheetName val="A.U.GasesM."/>
      <sheetName val="A.U.Ascensor"/>
      <sheetName val="Eq.Med."/>
      <sheetName val="SubCon"/>
      <sheetName val="Insumos"/>
      <sheetName val="M.O."/>
      <sheetName val="Equipos "/>
      <sheetName val="lista de materiales"/>
      <sheetName val="tarifa equipo"/>
      <sheetName val="analisis"/>
      <sheetName val="alcantarilla"/>
      <sheetName val="imbornal"/>
      <sheetName val="Camp."/>
      <sheetName val="Cubicacion"/>
      <sheetName val="Trabajos Generales"/>
      <sheetName val="Análisi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02">
          <cell r="G102">
            <v>41.5</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23.xml><?xml version="1.0" encoding="utf-8"?>
<externalLink xmlns="http://schemas.openxmlformats.org/spreadsheetml/2006/main">
  <externalBook xmlns:r="http://schemas.openxmlformats.org/officeDocument/2006/relationships" r:id="rId1">
    <sheetNames>
      <sheetName val="CAR"/>
      <sheetName val="INS"/>
      <sheetName val="RNDIMTO"/>
      <sheetName val="M.O."/>
      <sheetName val="ANA"/>
      <sheetName val="RESU"/>
      <sheetName val="INDISE"/>
      <sheetName val="Analisis (2)"/>
      <sheetName val="1"/>
      <sheetName val="Insumos"/>
      <sheetName val="Cubicacion"/>
      <sheetName val="Análisis"/>
    </sheetNames>
    <sheetDataSet>
      <sheetData sheetId="0"/>
      <sheetData sheetId="1"/>
      <sheetData sheetId="2"/>
      <sheetData sheetId="3">
        <row r="10">
          <cell r="C10">
            <v>578</v>
          </cell>
        </row>
      </sheetData>
      <sheetData sheetId="4"/>
      <sheetData sheetId="5"/>
      <sheetData sheetId="6"/>
      <sheetData sheetId="7"/>
      <sheetData sheetId="8"/>
      <sheetData sheetId="9" refreshError="1"/>
      <sheetData sheetId="10" refreshError="1"/>
      <sheetData sheetId="11" refreshError="1"/>
    </sheetDataSet>
  </externalBook>
</externalLink>
</file>

<file path=xl/externalLinks/externalLink124.xml><?xml version="1.0" encoding="utf-8"?>
<externalLink xmlns="http://schemas.openxmlformats.org/spreadsheetml/2006/main">
  <externalBook xmlns:r="http://schemas.openxmlformats.org/officeDocument/2006/relationships" r:id="rId1">
    <sheetNames>
      <sheetName val="Materiales instalados"/>
      <sheetName val="Resumen"/>
      <sheetName val="Analisis"/>
      <sheetName val="Hoja2"/>
      <sheetName val="evaluacion del pres. electrico"/>
      <sheetName val="Hoja3"/>
      <sheetName val="Presupuesto (2)"/>
      <sheetName val="crono"/>
      <sheetName val="Presupuesto"/>
      <sheetName val="Cub. #1 OK"/>
      <sheetName val="Cub. #1 (2)"/>
      <sheetName val="Cub. #2 "/>
      <sheetName val="Hoja1"/>
      <sheetName val="Hoja4"/>
      <sheetName val="Presupuesto (3)"/>
      <sheetName val="M.O."/>
      <sheetName val="Insumos"/>
    </sheetNames>
    <sheetDataSet>
      <sheetData sheetId="0" refreshError="1"/>
      <sheetData sheetId="1" refreshError="1"/>
      <sheetData sheetId="2" refreshError="1">
        <row r="11">
          <cell r="F11">
            <v>1047.07</v>
          </cell>
        </row>
        <row r="510">
          <cell r="F510">
            <v>4471.88</v>
          </cell>
        </row>
        <row r="549">
          <cell r="F549">
            <v>3281.94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25.xml><?xml version="1.0" encoding="utf-8"?>
<externalLink xmlns="http://schemas.openxmlformats.org/spreadsheetml/2006/main">
  <externalBook xmlns:r="http://schemas.openxmlformats.org/officeDocument/2006/relationships" r:id="rId1">
    <sheetNames>
      <sheetName val="RESUMEN"/>
      <sheetName val="RESUMEN (2)"/>
      <sheetName val="PASARELA 96 m"/>
      <sheetName val="PASARELA 70 m"/>
      <sheetName val="TUNEL MARG-NORTE"/>
      <sheetName val="ANALISIS"/>
      <sheetName val="Acarreos "/>
      <sheetName val="COMPRESOR "/>
      <sheetName val="EQUIPOS"/>
      <sheetName val="MATERIALES "/>
      <sheetName val="MANO DE OBRA"/>
      <sheetName val="ingenieria"/>
      <sheetName val="MANT.TRANSITO"/>
      <sheetName val="CAMPAMENTO2"/>
      <sheetName val="ANALISIS MUROS Y ZAPATAS "/>
      <sheetName val="PANEL PAMPP1"/>
      <sheetName val="PANEL PAMPP2"/>
      <sheetName val="VIGA POSTENSADA"/>
      <sheetName val="INSUMOS"/>
      <sheetName val="Materiales"/>
      <sheetName val="Salarios"/>
      <sheetName val="M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7">
          <cell r="H27">
            <v>803336.16</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26.xml><?xml version="1.0" encoding="utf-8"?>
<externalLink xmlns="http://schemas.openxmlformats.org/spreadsheetml/2006/main">
  <externalBook xmlns:r="http://schemas.openxmlformats.org/officeDocument/2006/relationships" r:id="rId1">
    <sheetNames>
      <sheetName val="PRESUPUESTO DE TERMINACION(SS)"/>
      <sheetName val="PRESUPUESTO DE TERMINACION(SDP)"/>
      <sheetName val="PRESUPUESTO DE TERMINACION"/>
      <sheetName val="Santa cruz (2)"/>
      <sheetName val="Santa cruz"/>
      <sheetName val="TERMINACION REVISION ELECTRICA"/>
      <sheetName val="DIFERENCIA  Precio "/>
      <sheetName val="adicional por partidas nuevas"/>
      <sheetName val="NO EJECUTABLE"/>
      <sheetName val="ORDEN DE CAMBIO PART NUEVAS "/>
      <sheetName val="Dif Precio"/>
      <sheetName val="PRESUPUESTO DE TERMINACION (2)"/>
      <sheetName val="Hoja1"/>
      <sheetName val="Ord. de Camb. No. 1"/>
      <sheetName val="gases"/>
      <sheetName val="Cotizacion Gases Ciprian"/>
      <sheetName val="MANT.TRANSITO"/>
      <sheetName val="Materiales"/>
      <sheetName val="Salarios"/>
    </sheetNames>
    <sheetDataSet>
      <sheetData sheetId="0" refreshError="1"/>
      <sheetData sheetId="1" refreshError="1"/>
      <sheetData sheetId="2">
        <row r="85">
          <cell r="G85">
            <v>2544.1657077100126</v>
          </cell>
        </row>
        <row r="123">
          <cell r="G123">
            <v>6909.53</v>
          </cell>
        </row>
        <row r="124">
          <cell r="G124">
            <v>5226.95</v>
          </cell>
        </row>
        <row r="125">
          <cell r="G125">
            <v>1177</v>
          </cell>
        </row>
        <row r="810">
          <cell r="G810">
            <v>19170.975999999999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27.xml><?xml version="1.0" encoding="utf-8"?>
<externalLink xmlns="http://schemas.openxmlformats.org/spreadsheetml/2006/main">
  <externalBook xmlns:r="http://schemas.openxmlformats.org/officeDocument/2006/relationships" r:id="rId1">
    <sheetNames>
      <sheetName val="PRESUPUESTO DE TERMINACION(SS)"/>
      <sheetName val="PRESUPUESTO DE TERMINACION(SDP)"/>
      <sheetName val="PRESUPUESTO DE TERMINACION"/>
      <sheetName val="Santa cruz (2)"/>
      <sheetName val="Santa cruz"/>
      <sheetName val="TERMINACION REVISION ELECTRICA"/>
      <sheetName val="DIFERENCIA  Precio "/>
      <sheetName val="adicional por partidas nuevas"/>
      <sheetName val="NO EJECUTABLE"/>
      <sheetName val="ORDEN DE CAMBIO PART NUEVAS "/>
      <sheetName val="Dif Precio"/>
      <sheetName val="PRESUPUESTO DE TERMINACION (2)"/>
      <sheetName val="Hoja1"/>
      <sheetName val="Ord. de Camb. No. 1"/>
      <sheetName val="gases"/>
      <sheetName val="Cotizacion Gases Ciprian"/>
      <sheetName val="MANT.TRANSITO"/>
    </sheetNames>
    <sheetDataSet>
      <sheetData sheetId="0"/>
      <sheetData sheetId="1"/>
      <sheetData sheetId="2">
        <row r="85">
          <cell r="G85">
            <v>2544.1657077100126</v>
          </cell>
        </row>
        <row r="123">
          <cell r="G123">
            <v>6909.53</v>
          </cell>
        </row>
        <row r="124">
          <cell r="G124">
            <v>5226.95</v>
          </cell>
        </row>
        <row r="125">
          <cell r="G125">
            <v>1177</v>
          </cell>
        </row>
        <row r="810">
          <cell r="G810">
            <v>19170.975999999999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128.xml><?xml version="1.0" encoding="utf-8"?>
<externalLink xmlns="http://schemas.openxmlformats.org/spreadsheetml/2006/main">
  <externalBook xmlns:r="http://schemas.openxmlformats.org/officeDocument/2006/relationships" r:id="rId1">
    <sheetNames>
      <sheetName val="ORDEN DE CAMBIO"/>
      <sheetName val="NO EJECUTABLES "/>
      <sheetName val="R.A.U."/>
      <sheetName val="A.U."/>
      <sheetName val="A.U.Sanit."/>
      <sheetName val="A.U.Elec."/>
      <sheetName val="A.U.Mec."/>
      <sheetName val="A.U.Metal."/>
      <sheetName val="A.U.GasesM."/>
      <sheetName val="A.U.Ascensor"/>
      <sheetName val="Eq.Med."/>
      <sheetName val="SubCon"/>
      <sheetName val="Insumos"/>
      <sheetName val="M.O."/>
      <sheetName val="Equipos "/>
      <sheetName val="lista de materiales"/>
      <sheetName val="tarifa equipo"/>
      <sheetName val="analisis"/>
      <sheetName val="alcantarilla"/>
      <sheetName val="imbornal"/>
      <sheetName val="Camp."/>
      <sheetName val="PRESUPUESTO DE TERMINACION"/>
      <sheetName val="Analisis Mezcl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27">
          <cell r="I327">
            <v>162.50649999999999</v>
          </cell>
        </row>
      </sheetData>
      <sheetData sheetId="14"/>
      <sheetData sheetId="15"/>
      <sheetData sheetId="16"/>
      <sheetData sheetId="17"/>
      <sheetData sheetId="18"/>
      <sheetData sheetId="19"/>
      <sheetData sheetId="20"/>
      <sheetData sheetId="21" refreshError="1"/>
      <sheetData sheetId="22" refreshError="1"/>
    </sheetDataSet>
  </externalBook>
</externalLink>
</file>

<file path=xl/externalLinks/externalLink129.xml><?xml version="1.0" encoding="utf-8"?>
<externalLink xmlns="http://schemas.openxmlformats.org/spreadsheetml/2006/main">
  <externalBook xmlns:r="http://schemas.openxmlformats.org/officeDocument/2006/relationships" r:id="rId1">
    <sheetNames>
      <sheetName val="Car"/>
      <sheetName val="Ins"/>
      <sheetName val="Equi"/>
      <sheetName val="Herram"/>
      <sheetName val="Rndmto"/>
      <sheetName val="MOCuadrillas"/>
      <sheetName val="MOJornal"/>
      <sheetName val="AnaEdif"/>
      <sheetName val="Indice"/>
      <sheetName val="Presup"/>
      <sheetName val="FA INS"/>
      <sheetName val="FA HERR"/>
      <sheetName val="AnaVIAL NoOk"/>
      <sheetName val="DatosPROY"/>
      <sheetName val="Cotiz OTROS"/>
      <sheetName val="AnaPRE"/>
      <sheetName val="Ana EMERG JPP"/>
      <sheetName val="Presup EMERG JPP"/>
      <sheetName val="PLOM"/>
      <sheetName val="MOPlom"/>
      <sheetName val="AnaCONTRA"/>
      <sheetName val="Cortes"/>
      <sheetName val="PreOsvaldo"/>
      <sheetName val="Simo3"/>
      <sheetName val="M.O."/>
    </sheetNames>
    <sheetDataSet>
      <sheetData sheetId="0"/>
      <sheetData sheetId="1"/>
      <sheetData sheetId="2"/>
      <sheetData sheetId="3"/>
      <sheetData sheetId="4"/>
      <sheetData sheetId="5"/>
      <sheetData sheetId="6">
        <row r="7">
          <cell r="A7" t="str">
            <v>MANO DE OBRA JORNALES DIARIO (Sin ITBIS)</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Presupuesto Base"/>
      <sheetName val="Adicional No. 01"/>
      <sheetName val="CUB.4, TRAMO I, CARDON-BA"/>
      <sheetName val="Adicional No. 02"/>
      <sheetName val="1.01 Ingenieria"/>
      <sheetName val="1.02 Mantenimiento Tránsito"/>
      <sheetName val="1.03 Campamento"/>
      <sheetName val="1.04 Const. Desvio"/>
      <sheetName val="1.05 Mant. de riego"/>
      <sheetName val="1.06 Letreros de la obra"/>
      <sheetName val="2.01 Rem y Rec. Tub.Acueduto"/>
      <sheetName val="2.02 Rem. y recol. alambradas "/>
      <sheetName val="2.03 Const. alambradas"/>
      <sheetName val="2.04 Exc en Roca equipo"/>
      <sheetName val="2.05 Exc en Roca Retromartillo"/>
      <sheetName val="2.06 Exc mat. no cl. compensado"/>
      <sheetName val="2.07 Exc mat. no cl con sobreac"/>
      <sheetName val="2.08 Exc Material Inserv."/>
      <sheetName val="2.09  Exc. Prestamo"/>
      <sheetName val="2.10 rell conf explanacion"/>
      <sheetName val="2.11 Cunetas pie talud"/>
      <sheetName val="2.12 Canalizacion a mano"/>
      <sheetName val="2.13 Escarificacion superf."/>
      <sheetName val="2.15  Bote roca"/>
      <sheetName val="2.16 Bote mat. no clasif."/>
      <sheetName val="2.17 Bote mat. inservible"/>
      <sheetName val="2.18 Bote mat. estructuras"/>
      <sheetName val="2.19 Acarr adic. Mat. compen. "/>
      <sheetName val="2.20 Acarr Mat Prestamo"/>
      <sheetName val="2.21 Acarr Mat Base"/>
      <sheetName val="2.22 Acarr Mat Sub.-base"/>
      <sheetName val="2.23 Exc. estruct dren  1.5m"/>
      <sheetName val="2.24 Exc. estruct. de 1.5-3.0"/>
      <sheetName val="2.25 Terminacion de Sub-rasante"/>
      <sheetName val="3.01 Sub Base granular"/>
      <sheetName val="3.02 Sub.-base Triturada"/>
      <sheetName val="3.03 ESTABIL. Sub-Base"/>
      <sheetName val="3.04 Estabilización de base"/>
      <sheetName val="3.05 Extendido Cal"/>
      <sheetName val="4.01 Carpeta Horm. Asf. 2&quot;"/>
      <sheetName val="2.01 Riego de Adherencia"/>
      <sheetName val="4.02 Riego de Imprimacion "/>
      <sheetName val="4.03 SEÑALIZACION"/>
      <sheetName val="5.01.01 Horm. Est.  D Cabezal"/>
      <sheetName val="5.01.02 Horm.Est.E Pasarela"/>
      <sheetName val="5.01.03  Puentes"/>
      <sheetName val="6.01.01.01Tubería 24"/>
      <sheetName val="6.01.01.02 Tubería  30¨"/>
      <sheetName val="6.01.01.03 Alcantarilla  36¨ "/>
      <sheetName val="6.01.01.04 Tubería 42&quot;"/>
      <sheetName val="6.01.01.05 Cajón 1.5 x 1.5"/>
      <sheetName val="6.01.01.06  Cajón 2 x 2"/>
      <sheetName val="6.01.01.07 Cajón 3 x 3"/>
      <sheetName val="6.01.08 Mat. de asiento clase C"/>
      <sheetName val="6.02.09 Sum Rell  en O. Conexas"/>
      <sheetName val="7.01 Encache de Piedra"/>
      <sheetName val="7.02 Horm. Fondo Cunetas Encac."/>
      <sheetName val="7.03 Muros de Gaviones"/>
      <sheetName val="7.04 Muros de Sacos"/>
      <sheetName val="7.05 Const. Contenes"/>
      <sheetName val="7.06 Const. Aceras"/>
      <sheetName val="7.07 Barrera de Defensa"/>
      <sheetName val="7.08 Hormigón 180 Nivelación"/>
      <sheetName val="7.09 Canaletas de Hormigón"/>
      <sheetName val="7.10 Regado y Nivelado Material"/>
      <sheetName val="7.11 Perfila con Retromartillo"/>
      <sheetName val="7.12 Perfila con Cubo de Retro"/>
      <sheetName val="7.14 Limp. Final y Bote"/>
      <sheetName val="16% de ITEBIS"/>
      <sheetName val="2.02 Acarr Adic Asf"/>
      <sheetName val="2.03 Acarr Adic Agreg"/>
      <sheetName val=" Base Triturada"/>
      <sheetName val=" Cajón 2.5 x 2.5"/>
      <sheetName val="Hormigón Proyectado"/>
      <sheetName val="Piedras fundac"/>
      <sheetName val="3.01 Canalizacion"/>
      <sheetName val="3.02 Acero"/>
      <sheetName val="3.03 Rell aproc puente"/>
      <sheetName val="3.04 Arena"/>
      <sheetName val="Senalizacion"/>
      <sheetName val="Analisis Acc Asf"/>
      <sheetName val="Analisis"/>
      <sheetName val="Asfalto"/>
      <sheetName val="Alc"/>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130.xml><?xml version="1.0" encoding="utf-8"?>
<externalLink xmlns="http://schemas.openxmlformats.org/spreadsheetml/2006/main">
  <externalBook xmlns:r="http://schemas.openxmlformats.org/officeDocument/2006/relationships" r:id="rId1">
    <sheetNames>
      <sheetName val="Car"/>
      <sheetName val="Ins"/>
      <sheetName val="Equi"/>
      <sheetName val="Herram"/>
      <sheetName val="Rndmto"/>
      <sheetName val="MOCuadrillas"/>
      <sheetName val="MOJornal"/>
      <sheetName val="AnaEdif"/>
      <sheetName val="Indice"/>
      <sheetName val="Presup"/>
      <sheetName val="FA INS"/>
      <sheetName val="FA HERR"/>
      <sheetName val="AnaVIAL NoOk"/>
      <sheetName val="DatosPROY"/>
      <sheetName val="Cotiz OTROS"/>
      <sheetName val="AnaPRE"/>
      <sheetName val="Ana EMERG JPP"/>
      <sheetName val="Presup EMERG JPP"/>
      <sheetName val="PLOM"/>
      <sheetName val="MOPlom"/>
      <sheetName val="AnaCONTRA"/>
      <sheetName val="Cortes"/>
      <sheetName val="PreOsvaldo"/>
      <sheetName val="Simo3"/>
      <sheetName val="M.O."/>
    </sheetNames>
    <sheetDataSet>
      <sheetData sheetId="0"/>
      <sheetData sheetId="1"/>
      <sheetData sheetId="2"/>
      <sheetData sheetId="3"/>
      <sheetData sheetId="4"/>
      <sheetData sheetId="5"/>
      <sheetData sheetId="6">
        <row r="7">
          <cell r="A7" t="str">
            <v>MANO DE OBRA JORNALES DIARIO (Sin ITBIS)</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Set>
  </externalBook>
</externalLink>
</file>

<file path=xl/externalLinks/externalLink131.xml><?xml version="1.0" encoding="utf-8"?>
<externalLink xmlns="http://schemas.openxmlformats.org/spreadsheetml/2006/main">
  <externalBook xmlns:r="http://schemas.openxmlformats.org/officeDocument/2006/relationships" r:id="rId1">
    <sheetNames>
      <sheetName val="Presupuesto"/>
      <sheetName val="m.t C"/>
      <sheetName val="m y h.a. C"/>
      <sheetName val="term.C"/>
      <sheetName val="v. exterior"/>
      <sheetName val="LOSA 9N"/>
      <sheetName val="Insumos"/>
      <sheetName val="Hormigon Armado"/>
      <sheetName val="Analisis "/>
      <sheetName val="Mezcla"/>
      <sheetName val="Res. Cuantia"/>
      <sheetName val="mov. de tierra"/>
      <sheetName val="MOJornal"/>
    </sheetNames>
    <sheetDataSet>
      <sheetData sheetId="0" refreshError="1"/>
      <sheetData sheetId="1" refreshError="1">
        <row r="18">
          <cell r="I18">
            <v>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32.xml><?xml version="1.0" encoding="utf-8"?>
<externalLink xmlns="http://schemas.openxmlformats.org/spreadsheetml/2006/main">
  <externalBook xmlns:r="http://schemas.openxmlformats.org/officeDocument/2006/relationships" r:id="rId1">
    <sheetNames>
      <sheetName val="Cubicacion"/>
      <sheetName val="ORDEN DE CAMBIO"/>
      <sheetName val="SEG, POL Y FIANZ "/>
      <sheetName val="1.01"/>
      <sheetName val="1.02"/>
      <sheetName val="1.03"/>
      <sheetName val="1.04"/>
      <sheetName val="1.05"/>
      <sheetName val="1.06"/>
      <sheetName val="2.01.01"/>
      <sheetName val="2.01.02"/>
      <sheetName val="2.02.01"/>
      <sheetName val="2.02.02"/>
      <sheetName val="2.02.03"/>
      <sheetName val="2.03.01"/>
      <sheetName val="2.03.02"/>
      <sheetName val="2.03.03"/>
      <sheetName val="2.03.04"/>
      <sheetName val="2.03.06"/>
      <sheetName val="13.01"/>
      <sheetName val="13.02"/>
      <sheetName val="14.01"/>
      <sheetName val="14.02"/>
      <sheetName val="m.t C"/>
      <sheetName val="mov. de tierra"/>
    </sheetNames>
    <sheetDataSet>
      <sheetData sheetId="0">
        <row r="9">
          <cell r="A9">
            <v>1</v>
          </cell>
          <cell r="B9" t="str">
            <v>TRABAJOS GENERALES</v>
          </cell>
        </row>
        <row r="10">
          <cell r="A10">
            <v>1.01</v>
          </cell>
          <cell r="B10" t="str">
            <v>Ingeniería</v>
          </cell>
        </row>
        <row r="11">
          <cell r="A11">
            <v>1.02</v>
          </cell>
          <cell r="B11" t="str">
            <v>Campamento</v>
          </cell>
        </row>
        <row r="12">
          <cell r="A12">
            <v>1.03</v>
          </cell>
          <cell r="B12" t="str">
            <v>Mantenimiento de Tránsito y construcción de desvíos temporales</v>
          </cell>
        </row>
        <row r="13">
          <cell r="A13">
            <v>1.04</v>
          </cell>
          <cell r="B13" t="str">
            <v>Seguridad e Higiene</v>
          </cell>
        </row>
        <row r="14">
          <cell r="A14">
            <v>1.05</v>
          </cell>
          <cell r="B14" t="str">
            <v xml:space="preserve">Iluminación </v>
          </cell>
        </row>
        <row r="15">
          <cell r="A15">
            <v>1.06</v>
          </cell>
          <cell r="B15" t="str">
            <v>Limpieza final</v>
          </cell>
        </row>
        <row r="16">
          <cell r="B16" t="str">
            <v>SUB-TOTAL TRABAJOS GENERALES</v>
          </cell>
        </row>
        <row r="17">
          <cell r="B17" t="str">
            <v>FASE I (0+000 @ 12+500)</v>
          </cell>
        </row>
        <row r="18">
          <cell r="A18">
            <v>2</v>
          </cell>
          <cell r="B18" t="str">
            <v>MOVIMIENTO DE TIERRAS Y DEMOLICIONES</v>
          </cell>
        </row>
        <row r="19">
          <cell r="A19">
            <v>2.0099999999999998</v>
          </cell>
          <cell r="B19" t="str">
            <v>Remoción de Vegetación y Limpieza.</v>
          </cell>
        </row>
        <row r="20">
          <cell r="A20" t="str">
            <v>2.01.01</v>
          </cell>
          <cell r="B20" t="str">
            <v>Remoción de vegetación y limpieza en áreas tipo "A"</v>
          </cell>
        </row>
        <row r="21">
          <cell r="A21" t="str">
            <v>2.01.02</v>
          </cell>
          <cell r="B21" t="str">
            <v>Remoción de vegetación y limpieza en áreas tipo "B"</v>
          </cell>
        </row>
        <row r="22">
          <cell r="A22">
            <v>2.02</v>
          </cell>
          <cell r="B22" t="str">
            <v>Excavación.</v>
          </cell>
        </row>
        <row r="23">
          <cell r="A23" t="str">
            <v>2.02.01</v>
          </cell>
          <cell r="B23" t="str">
            <v xml:space="preserve">Excavación en roca </v>
          </cell>
        </row>
        <row r="24">
          <cell r="A24" t="str">
            <v>2.02.02</v>
          </cell>
          <cell r="B24" t="str">
            <v>Excavación en suelo</v>
          </cell>
        </row>
        <row r="25">
          <cell r="A25" t="str">
            <v>2.02.03</v>
          </cell>
          <cell r="B25" t="str">
            <v>Excavación de saneo</v>
          </cell>
        </row>
        <row r="26">
          <cell r="A26">
            <v>2.0299999999999998</v>
          </cell>
          <cell r="B26" t="str">
            <v>Relleno y Conformación de Terraplen.</v>
          </cell>
        </row>
        <row r="27">
          <cell r="A27" t="str">
            <v>2.03.01</v>
          </cell>
          <cell r="B27" t="str">
            <v>Regado, nivelado y compactado material de relleno</v>
          </cell>
        </row>
        <row r="28">
          <cell r="A28" t="str">
            <v>2.03.02</v>
          </cell>
          <cell r="B28" t="str">
            <v>Acarreo material de relleno (0.00 @ 5.0 km)</v>
          </cell>
        </row>
        <row r="29">
          <cell r="A29" t="str">
            <v>2.03.03</v>
          </cell>
          <cell r="B29" t="str">
            <v>Bote material (0.00 @ 5.0 km)</v>
          </cell>
        </row>
        <row r="30">
          <cell r="A30" t="str">
            <v>2.03.04</v>
          </cell>
          <cell r="B30" t="str">
            <v>Bote material (5.00 @ 10.0 km)</v>
          </cell>
        </row>
        <row r="31">
          <cell r="A31" t="str">
            <v>2.03.05</v>
          </cell>
          <cell r="B31" t="str">
            <v>Estabilización de Fundación con 3.0% Cal</v>
          </cell>
        </row>
        <row r="32">
          <cell r="A32" t="str">
            <v>2.03.06</v>
          </cell>
          <cell r="B32" t="str">
            <v>Perfilado talud</v>
          </cell>
        </row>
        <row r="33">
          <cell r="A33" t="str">
            <v>2.03.07</v>
          </cell>
          <cell r="B33" t="str">
            <v>Terminación de la Subrasante de la Carretera</v>
          </cell>
        </row>
        <row r="34">
          <cell r="A34">
            <v>3</v>
          </cell>
          <cell r="B34" t="str">
            <v>ALCANTARILLAS Y DRENAJES</v>
          </cell>
        </row>
        <row r="35">
          <cell r="A35">
            <v>3.01</v>
          </cell>
          <cell r="B35" t="str">
            <v>Excavación Común de Cunetas</v>
          </cell>
        </row>
        <row r="36">
          <cell r="A36">
            <v>3.02</v>
          </cell>
          <cell r="B36" t="str">
            <v>Suministro y colocación tubería tubular tipo A  (1 tuberías ø36")</v>
          </cell>
        </row>
        <row r="37">
          <cell r="A37">
            <v>3.03</v>
          </cell>
          <cell r="B37" t="str">
            <v>Suministro y colocación tubería tubular tipo B  (2 tuberías ø36")</v>
          </cell>
        </row>
        <row r="38">
          <cell r="A38">
            <v>3.04</v>
          </cell>
          <cell r="B38" t="str">
            <v>Hormigonado cunetas</v>
          </cell>
        </row>
        <row r="39">
          <cell r="A39">
            <v>4</v>
          </cell>
          <cell r="B39" t="str">
            <v>ESTRUCTURAS</v>
          </cell>
        </row>
        <row r="40">
          <cell r="A40">
            <v>4.01</v>
          </cell>
          <cell r="B40" t="str">
            <v>Puentes</v>
          </cell>
        </row>
        <row r="41">
          <cell r="A41">
            <v>4.0199999999999996</v>
          </cell>
          <cell r="B41" t="str">
            <v>Rehabilitación de Puentes</v>
          </cell>
        </row>
        <row r="42">
          <cell r="A42">
            <v>5</v>
          </cell>
          <cell r="B42" t="str">
            <v>CAPA DE RODADURA</v>
          </cell>
        </row>
        <row r="43">
          <cell r="A43">
            <v>5.01</v>
          </cell>
          <cell r="B43" t="str">
            <v>Escarificación, tratamiento y nivelación de superficie</v>
          </cell>
        </row>
        <row r="44">
          <cell r="A44">
            <v>5.0199999999999996</v>
          </cell>
          <cell r="B44" t="str">
            <v>Suministro material de sub-base granular</v>
          </cell>
        </row>
        <row r="45">
          <cell r="A45">
            <v>5.03</v>
          </cell>
          <cell r="B45" t="str">
            <v>Regado, nivelado y compactado material de sub-base</v>
          </cell>
        </row>
        <row r="46">
          <cell r="A46">
            <v>5.04</v>
          </cell>
          <cell r="B46" t="str">
            <v>Acarreo material de subbase (0.0 @ 5.00 km)</v>
          </cell>
        </row>
        <row r="47">
          <cell r="A47">
            <v>5.05</v>
          </cell>
          <cell r="B47" t="str">
            <v>Acarreo material de subbase (5.00 @ 10.00km)</v>
          </cell>
        </row>
        <row r="48">
          <cell r="A48">
            <v>5.0599999999999996</v>
          </cell>
          <cell r="B48" t="str">
            <v>Acarreo material de subbase (10.00 @ 15.00 km)</v>
          </cell>
        </row>
        <row r="49">
          <cell r="A49">
            <v>5.07</v>
          </cell>
          <cell r="B49" t="str">
            <v>Pavimento de Hormigón Hidráulico MR45 (e=0.12 m)</v>
          </cell>
        </row>
        <row r="50">
          <cell r="A50">
            <v>5.08</v>
          </cell>
          <cell r="B50" t="str">
            <v>Estabilización de Material de Sub Base 15 cm a un 3% con Cemento</v>
          </cell>
        </row>
        <row r="51">
          <cell r="A51">
            <v>6</v>
          </cell>
          <cell r="B51" t="str">
            <v>TERMINACIONES</v>
          </cell>
        </row>
        <row r="52">
          <cell r="A52">
            <v>6.01</v>
          </cell>
          <cell r="B52" t="str">
            <v>Señalizacion Horizontal</v>
          </cell>
        </row>
        <row r="53">
          <cell r="A53" t="str">
            <v>6.01.01</v>
          </cell>
          <cell r="B53" t="str">
            <v>Línea Amarilla Segmentada Continua Centro</v>
          </cell>
        </row>
        <row r="54">
          <cell r="A54" t="str">
            <v>6.01.02</v>
          </cell>
          <cell r="B54" t="str">
            <v>Línea Blanca Continua (Laterales)</v>
          </cell>
        </row>
        <row r="55">
          <cell r="A55" t="str">
            <v>6.01.03</v>
          </cell>
          <cell r="B55" t="str">
            <v>Suministro E Instalación de Toperoles Reflectantes Blancos</v>
          </cell>
        </row>
        <row r="56">
          <cell r="A56">
            <v>6.02</v>
          </cell>
          <cell r="B56" t="str">
            <v>Señalizacion Vertical</v>
          </cell>
        </row>
        <row r="57">
          <cell r="A57" t="str">
            <v>6.02.01</v>
          </cell>
          <cell r="B57" t="str">
            <v>Señales Informativas de Destino</v>
          </cell>
        </row>
        <row r="58">
          <cell r="A58" t="str">
            <v>6.02.02</v>
          </cell>
          <cell r="B58" t="str">
            <v>Señales Restrictivas</v>
          </cell>
        </row>
        <row r="59">
          <cell r="A59" t="str">
            <v>6.02.03</v>
          </cell>
          <cell r="B59" t="str">
            <v>Señales Preventivas</v>
          </cell>
        </row>
        <row r="60">
          <cell r="B60" t="str">
            <v>SUB-TOTAL FASE I</v>
          </cell>
        </row>
        <row r="61">
          <cell r="B61" t="str">
            <v>FASE 2 (12+500 @ 28+224)</v>
          </cell>
        </row>
        <row r="62">
          <cell r="A62">
            <v>7</v>
          </cell>
          <cell r="B62" t="str">
            <v>MOVIMIENTO DE TIERRAS Y DEMOLICIONES</v>
          </cell>
        </row>
        <row r="63">
          <cell r="A63">
            <v>7.01</v>
          </cell>
          <cell r="B63" t="str">
            <v>Remoción de Vegetación y Limpieza.</v>
          </cell>
        </row>
        <row r="64">
          <cell r="A64" t="str">
            <v>7.01.01</v>
          </cell>
          <cell r="B64" t="str">
            <v>Remoción de vegetación y limpieza en áreas tipo "A"</v>
          </cell>
        </row>
        <row r="65">
          <cell r="A65" t="str">
            <v>7.01.02</v>
          </cell>
          <cell r="B65" t="str">
            <v>Remoción de vegetación y limpieza en áreas tipo "B"</v>
          </cell>
        </row>
        <row r="66">
          <cell r="A66">
            <v>7.02</v>
          </cell>
          <cell r="B66" t="str">
            <v>Excavación.</v>
          </cell>
        </row>
        <row r="67">
          <cell r="A67" t="str">
            <v>7.02.01</v>
          </cell>
          <cell r="B67" t="str">
            <v xml:space="preserve">Excavación en roca </v>
          </cell>
        </row>
        <row r="68">
          <cell r="A68" t="str">
            <v>7.02.02</v>
          </cell>
          <cell r="B68" t="str">
            <v>Excavación en suelo</v>
          </cell>
        </row>
        <row r="69">
          <cell r="A69" t="str">
            <v>7.02.03</v>
          </cell>
          <cell r="B69" t="str">
            <v>Excavación de saneo</v>
          </cell>
        </row>
        <row r="70">
          <cell r="A70">
            <v>7.03</v>
          </cell>
          <cell r="B70" t="str">
            <v>Relleno y Conformación de Terraplen.</v>
          </cell>
        </row>
        <row r="71">
          <cell r="A71" t="str">
            <v>7.03.01</v>
          </cell>
          <cell r="B71" t="str">
            <v>Regado, nivelado y compactado material de relleno</v>
          </cell>
        </row>
        <row r="72">
          <cell r="A72" t="str">
            <v>7.03.02</v>
          </cell>
          <cell r="B72" t="str">
            <v>Acarreo material de relleno (0.00 @ 5.0 km)</v>
          </cell>
        </row>
        <row r="73">
          <cell r="A73" t="str">
            <v>7.03.03</v>
          </cell>
          <cell r="B73" t="str">
            <v>Bote material (0.00 @ 5.0 km)</v>
          </cell>
        </row>
        <row r="74">
          <cell r="A74" t="str">
            <v>7.03.04</v>
          </cell>
          <cell r="B74" t="str">
            <v>Bote material (5.00 @ 10.0 km)</v>
          </cell>
        </row>
        <row r="75">
          <cell r="A75" t="str">
            <v>7.03.05</v>
          </cell>
          <cell r="B75" t="str">
            <v>Estabilización de Fundación con 3.0% Cal</v>
          </cell>
        </row>
        <row r="76">
          <cell r="A76" t="str">
            <v>7.03.06</v>
          </cell>
          <cell r="B76" t="str">
            <v>Perfilado talud</v>
          </cell>
        </row>
        <row r="77">
          <cell r="A77" t="str">
            <v>7.03.07</v>
          </cell>
          <cell r="B77" t="str">
            <v>Terminación de la Subrasante de la Carretera</v>
          </cell>
        </row>
        <row r="78">
          <cell r="A78">
            <v>8</v>
          </cell>
          <cell r="B78" t="str">
            <v>ALCANTARILLAS Y DRENAJES</v>
          </cell>
        </row>
        <row r="79">
          <cell r="A79">
            <v>8.01</v>
          </cell>
          <cell r="B79" t="str">
            <v>Excavación Común de Cunetas</v>
          </cell>
        </row>
        <row r="80">
          <cell r="A80">
            <v>8.02</v>
          </cell>
          <cell r="B80" t="str">
            <v>Suministro y colocación tubería tubular tipo A  (1 tuberías ø36")</v>
          </cell>
        </row>
        <row r="81">
          <cell r="A81">
            <v>8.0299999999999994</v>
          </cell>
          <cell r="B81" t="str">
            <v>Suministro y colocación tubería tubular tipo B  (2 tuberías ø36")</v>
          </cell>
        </row>
        <row r="82">
          <cell r="A82">
            <v>8.0399999999999991</v>
          </cell>
          <cell r="B82" t="str">
            <v>Hormigonado cunetas</v>
          </cell>
        </row>
        <row r="83">
          <cell r="A83">
            <v>9</v>
          </cell>
          <cell r="B83" t="str">
            <v>ESTRUCTURAS</v>
          </cell>
        </row>
        <row r="84">
          <cell r="A84">
            <v>9.01</v>
          </cell>
          <cell r="B84" t="str">
            <v>Puentes</v>
          </cell>
        </row>
        <row r="85">
          <cell r="A85">
            <v>9.02</v>
          </cell>
          <cell r="B85" t="str">
            <v>Baden</v>
          </cell>
        </row>
        <row r="86">
          <cell r="A86">
            <v>9.0299999999999994</v>
          </cell>
          <cell r="B86" t="str">
            <v>Rehabilitación de Puentes</v>
          </cell>
        </row>
        <row r="87">
          <cell r="A87">
            <v>10</v>
          </cell>
          <cell r="B87" t="str">
            <v>CAPA DE RODADURA</v>
          </cell>
        </row>
        <row r="88">
          <cell r="A88">
            <v>10.01</v>
          </cell>
          <cell r="B88" t="str">
            <v>Escarificación, tratamiento y nivelación de superficie</v>
          </cell>
        </row>
        <row r="89">
          <cell r="A89">
            <v>10.02</v>
          </cell>
          <cell r="B89" t="str">
            <v>Suministro  material de sub-base granular</v>
          </cell>
        </row>
        <row r="90">
          <cell r="A90">
            <v>10.029999999999999</v>
          </cell>
          <cell r="B90" t="str">
            <v>Regado, nivelado y compactado material de sub-base</v>
          </cell>
        </row>
        <row r="91">
          <cell r="A91">
            <v>10.039999999999999</v>
          </cell>
          <cell r="B91" t="str">
            <v>Acarreo material de subbase (0.0 @ 5.00 km)</v>
          </cell>
        </row>
        <row r="92">
          <cell r="A92">
            <v>10.050000000000001</v>
          </cell>
          <cell r="B92" t="str">
            <v>Acarreo material de subbase (5.00 @ 10.00km)</v>
          </cell>
        </row>
        <row r="93">
          <cell r="A93">
            <v>10.06</v>
          </cell>
          <cell r="B93" t="str">
            <v>Acarreo material de subbase (10.00 @ 15.00 km)</v>
          </cell>
        </row>
        <row r="94">
          <cell r="A94">
            <v>10.07</v>
          </cell>
          <cell r="B94" t="str">
            <v>Pavimento de Hormigón Hidráulico MR45 (e=0.12 m)</v>
          </cell>
        </row>
        <row r="95">
          <cell r="A95">
            <v>10.08</v>
          </cell>
          <cell r="B95" t="str">
            <v>Estabilización de Material de Sub Base 15 cm a un 3% con Cemento</v>
          </cell>
        </row>
        <row r="96">
          <cell r="A96">
            <v>11</v>
          </cell>
          <cell r="B96" t="str">
            <v>TERMINACIONES</v>
          </cell>
        </row>
        <row r="97">
          <cell r="A97">
            <v>11.01</v>
          </cell>
          <cell r="B97" t="str">
            <v>Señalizacion Horizontal</v>
          </cell>
        </row>
        <row r="98">
          <cell r="A98" t="str">
            <v>11.01.01</v>
          </cell>
          <cell r="B98" t="str">
            <v>Línea Amarilla Segmentada Continua Centro</v>
          </cell>
        </row>
        <row r="99">
          <cell r="A99" t="str">
            <v>11.01.02</v>
          </cell>
          <cell r="B99" t="str">
            <v>Línea Blanca Continua (Laterales)</v>
          </cell>
        </row>
        <row r="100">
          <cell r="A100" t="str">
            <v>11.01.03</v>
          </cell>
          <cell r="B100" t="str">
            <v>Suministro E Instalación de Toperoles Reflectantes Blancos</v>
          </cell>
        </row>
        <row r="101">
          <cell r="A101">
            <v>11.02</v>
          </cell>
          <cell r="B101" t="str">
            <v>Señalizacion Vertical</v>
          </cell>
        </row>
        <row r="102">
          <cell r="A102" t="str">
            <v>11.02.01</v>
          </cell>
          <cell r="B102" t="str">
            <v>Señales Informativas de Destino</v>
          </cell>
        </row>
        <row r="103">
          <cell r="A103" t="str">
            <v>11.02.02</v>
          </cell>
          <cell r="B103" t="str">
            <v>Señales Restrictivas</v>
          </cell>
        </row>
        <row r="104">
          <cell r="A104" t="str">
            <v>11.02.03</v>
          </cell>
          <cell r="B104" t="str">
            <v>Señales Preventivas</v>
          </cell>
        </row>
        <row r="105">
          <cell r="B105" t="str">
            <v>SUB-TOTAL FASE II</v>
          </cell>
        </row>
        <row r="106">
          <cell r="B106" t="str">
            <v xml:space="preserve">TOTAL COSTO DIRECTO </v>
          </cell>
        </row>
        <row r="107">
          <cell r="B107" t="str">
            <v xml:space="preserve">COSTOS INDIRECTOS </v>
          </cell>
        </row>
        <row r="108">
          <cell r="B108" t="str">
            <v>Dirección Técnica</v>
          </cell>
        </row>
        <row r="109">
          <cell r="B109" t="str">
            <v>Gastos Administrativos</v>
          </cell>
        </row>
        <row r="110">
          <cell r="B110" t="str">
            <v>Seguros y Fianzas</v>
          </cell>
        </row>
        <row r="111">
          <cell r="B111" t="str">
            <v>Liquidación y Prestaciones</v>
          </cell>
        </row>
        <row r="112">
          <cell r="B112" t="str">
            <v>Transporte</v>
          </cell>
        </row>
        <row r="113">
          <cell r="B113" t="str">
            <v>Supervisión e Inspección de Obras</v>
          </cell>
        </row>
        <row r="114">
          <cell r="B114" t="str">
            <v>Estudios y Diseños</v>
          </cell>
        </row>
        <row r="115">
          <cell r="B115" t="str">
            <v>Publicidad</v>
          </cell>
        </row>
        <row r="116">
          <cell r="B116" t="str">
            <v>Imprevistos</v>
          </cell>
        </row>
        <row r="117">
          <cell r="B117" t="str">
            <v>SUBTOTAL COSTOS INDIRECTOS</v>
          </cell>
        </row>
        <row r="118">
          <cell r="B118" t="str">
            <v xml:space="preserve">TOTAL GENERAL </v>
          </cell>
        </row>
        <row r="119">
          <cell r="B119" t="str">
            <v>SUB-TOTAL GENERAL A CUBICAR EN RD$</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Set>
  </externalBook>
</externalLink>
</file>

<file path=xl/externalLinks/externalLink133.xml><?xml version="1.0" encoding="utf-8"?>
<externalLink xmlns="http://schemas.openxmlformats.org/spreadsheetml/2006/main">
  <externalBook xmlns:r="http://schemas.openxmlformats.org/officeDocument/2006/relationships" r:id="rId1">
    <sheetNames>
      <sheetName val="Analisis Contrato"/>
      <sheetName val="MO"/>
      <sheetName val="Materiales"/>
      <sheetName val="Equipos"/>
      <sheetName val="Calculo"/>
      <sheetName val="Presupuesto"/>
      <sheetName val="Calculo de cantidades"/>
      <sheetName val="Analisis "/>
      <sheetName val="Equipos "/>
      <sheetName val="Mano de obra "/>
      <sheetName val="Sheet1"/>
      <sheetName val="Sheet2"/>
      <sheetName val="Sheet3"/>
      <sheetName val="m.t C"/>
      <sheetName val="Cubicacion"/>
      <sheetName val="Analisis"/>
      <sheetName val="Salarios"/>
      <sheetName val="mov. de tierra"/>
      <sheetName val="volumen"/>
      <sheetName val="I.HORMIGON"/>
    </sheetNames>
    <sheetDataSet>
      <sheetData sheetId="0" refreshError="1"/>
      <sheetData sheetId="1">
        <row r="11">
          <cell r="D11">
            <v>33.5</v>
          </cell>
        </row>
      </sheetData>
      <sheetData sheetId="2">
        <row r="1">
          <cell r="B1">
            <v>42.05</v>
          </cell>
        </row>
      </sheetData>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34.xml><?xml version="1.0" encoding="utf-8"?>
<externalLink xmlns="http://schemas.openxmlformats.org/spreadsheetml/2006/main">
  <externalBook xmlns:r="http://schemas.openxmlformats.org/officeDocument/2006/relationships" r:id="rId1">
    <sheetNames>
      <sheetName val="CAR"/>
      <sheetName val="INS"/>
      <sheetName val="RNDIMTO"/>
      <sheetName val="M.O."/>
      <sheetName val="ANA"/>
      <sheetName val="RESU"/>
      <sheetName val="INDISE"/>
      <sheetName val="Cubicacion"/>
      <sheetName val="MO"/>
    </sheetNames>
    <sheetDataSet>
      <sheetData sheetId="0"/>
      <sheetData sheetId="1">
        <row r="567">
          <cell r="D567">
            <v>448000</v>
          </cell>
        </row>
      </sheetData>
      <sheetData sheetId="2"/>
      <sheetData sheetId="3"/>
      <sheetData sheetId="4"/>
      <sheetData sheetId="5"/>
      <sheetData sheetId="6"/>
      <sheetData sheetId="7" refreshError="1"/>
      <sheetData sheetId="8" refreshError="1"/>
    </sheetDataSet>
  </externalBook>
</externalLink>
</file>

<file path=xl/externalLinks/externalLink135.xml><?xml version="1.0" encoding="utf-8"?>
<externalLink xmlns="http://schemas.openxmlformats.org/spreadsheetml/2006/main">
  <externalBook xmlns:r="http://schemas.openxmlformats.org/officeDocument/2006/relationships" r:id="rId1">
    <sheetNames>
      <sheetName val="CAR"/>
      <sheetName val="INS"/>
      <sheetName val="RNDIMTO"/>
      <sheetName val="M.O."/>
      <sheetName val="ANA"/>
      <sheetName val="RESU"/>
      <sheetName val="INDISE"/>
      <sheetName val="MO"/>
      <sheetName val="Cubicacion"/>
    </sheetNames>
    <sheetDataSet>
      <sheetData sheetId="0"/>
      <sheetData sheetId="1">
        <row r="567">
          <cell r="D567">
            <v>448000</v>
          </cell>
        </row>
      </sheetData>
      <sheetData sheetId="2"/>
      <sheetData sheetId="3"/>
      <sheetData sheetId="4"/>
      <sheetData sheetId="5"/>
      <sheetData sheetId="6"/>
      <sheetData sheetId="7" refreshError="1"/>
      <sheetData sheetId="8" refreshError="1"/>
    </sheetDataSet>
  </externalBook>
</externalLink>
</file>

<file path=xl/externalLinks/externalLink136.xml><?xml version="1.0" encoding="utf-8"?>
<externalLink xmlns="http://schemas.openxmlformats.org/spreadsheetml/2006/main">
  <externalBook xmlns:r="http://schemas.openxmlformats.org/officeDocument/2006/relationships" r:id="rId1">
    <sheetNames>
      <sheetName val="Sold+Torn"/>
      <sheetName val="Insumos"/>
      <sheetName val="varios"/>
      <sheetName val="Presupuesto"/>
      <sheetName val="materiales"/>
      <sheetName val="propuesta"/>
      <sheetName val="peso"/>
      <sheetName val="MO"/>
      <sheetName val="INS"/>
    </sheetNames>
    <sheetDataSet>
      <sheetData sheetId="0" refreshError="1"/>
      <sheetData sheetId="1" refreshError="1">
        <row r="12">
          <cell r="E12">
            <v>285</v>
          </cell>
        </row>
        <row r="13">
          <cell r="E13">
            <v>1832.8</v>
          </cell>
        </row>
        <row r="15">
          <cell r="E15">
            <v>1508</v>
          </cell>
        </row>
        <row r="17">
          <cell r="E17">
            <v>2600</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37.xml><?xml version="1.0" encoding="utf-8"?>
<externalLink xmlns="http://schemas.openxmlformats.org/spreadsheetml/2006/main">
  <externalBook xmlns:r="http://schemas.openxmlformats.org/officeDocument/2006/relationships" r:id="rId1">
    <sheetNames>
      <sheetName val="Resumen"/>
      <sheetName val="Cemento"/>
      <sheetName val="Análisis"/>
      <sheetName val="Materiales"/>
      <sheetName val="M.Obra"/>
      <sheetName val="Cotiz. Materiales"/>
      <sheetName val="Presup BI"/>
      <sheetName val="Presup BI - Cant"/>
      <sheetName val="Presup BII"/>
      <sheetName val="Presup BII - Cant"/>
      <sheetName val="Presup BIII"/>
      <sheetName val="Presup BIII - Cant"/>
      <sheetName val="MO"/>
      <sheetName val="Insumos"/>
    </sheetNames>
    <sheetDataSet>
      <sheetData sheetId="0" refreshError="1"/>
      <sheetData sheetId="1" refreshError="1"/>
      <sheetData sheetId="2" refreshError="1">
        <row r="44">
          <cell r="G44">
            <v>135.84</v>
          </cell>
        </row>
      </sheetData>
      <sheetData sheetId="3" refreshError="1"/>
      <sheetData sheetId="4" refreshError="1"/>
      <sheetData sheetId="5" refreshError="1"/>
      <sheetData sheetId="6"/>
      <sheetData sheetId="7" refreshError="1"/>
      <sheetData sheetId="8" refreshError="1"/>
      <sheetData sheetId="9" refreshError="1"/>
      <sheetData sheetId="10"/>
      <sheetData sheetId="11" refreshError="1"/>
      <sheetData sheetId="12" refreshError="1"/>
      <sheetData sheetId="13" refreshError="1"/>
    </sheetDataSet>
  </externalBook>
</externalLink>
</file>

<file path=xl/externalLinks/externalLink138.xml><?xml version="1.0" encoding="utf-8"?>
<externalLink xmlns="http://schemas.openxmlformats.org/spreadsheetml/2006/main">
  <externalBook xmlns:r="http://schemas.openxmlformats.org/officeDocument/2006/relationships" r:id="rId1">
    <sheetNames>
      <sheetName val="Resumen"/>
      <sheetName val="Cemento"/>
      <sheetName val="Análisis"/>
      <sheetName val="Materiales"/>
      <sheetName val="M.Obra"/>
      <sheetName val="Cotiz. Materiales"/>
      <sheetName val="Presup BI"/>
      <sheetName val="Presup BI - Cant"/>
      <sheetName val="Presup BII"/>
      <sheetName val="Presup BII - Cant"/>
      <sheetName val="Presup BIII"/>
      <sheetName val="Presup BIII - Cant"/>
    </sheetNames>
    <sheetDataSet>
      <sheetData sheetId="0"/>
      <sheetData sheetId="1"/>
      <sheetData sheetId="2" refreshError="1">
        <row r="44">
          <cell r="G44">
            <v>135.84</v>
          </cell>
        </row>
      </sheetData>
      <sheetData sheetId="3"/>
      <sheetData sheetId="4"/>
      <sheetData sheetId="5"/>
      <sheetData sheetId="6"/>
      <sheetData sheetId="7"/>
      <sheetData sheetId="8"/>
      <sheetData sheetId="9"/>
      <sheetData sheetId="10"/>
      <sheetData sheetId="11"/>
    </sheetDataSet>
  </externalBook>
</externalLink>
</file>

<file path=xl/externalLinks/externalLink139.xml><?xml version="1.0" encoding="utf-8"?>
<externalLink xmlns="http://schemas.openxmlformats.org/spreadsheetml/2006/main">
  <externalBook xmlns:r="http://schemas.openxmlformats.org/officeDocument/2006/relationships" r:id="rId1">
    <sheetNames>
      <sheetName val="Analisis Plastbau "/>
      <sheetName val="Plafond Sheetrock "/>
      <sheetName val="Plafond Sheetrock2"/>
      <sheetName val="Plafond Sheetrock suspendido"/>
      <sheetName val="Plafond Sheetrock susp. Antihum"/>
      <sheetName val="Hormigones Bavaro"/>
      <sheetName val="Arcos"/>
      <sheetName val="Insumos"/>
      <sheetName val="Análisis"/>
      <sheetName val="Hoja Presentacion "/>
      <sheetName val="Resumen Club de Playa"/>
      <sheetName val="piscina"/>
      <sheetName val="palapabarpiscina"/>
      <sheetName val="palapatoallas"/>
      <sheetName val="FORJADO SANT. REST. DE PLAYA "/>
      <sheetName val="RESTAURANT DE PLAYA"/>
      <sheetName val="PALAPA SNACK BAR"/>
      <sheetName val="PALAPA"/>
      <sheetName val="PASARELAS PALAPA SNACK BAR"/>
      <sheetName val="PASARELAS PALAPA (DOBLES)"/>
      <sheetName val="Cuarto maquina y tanque"/>
      <sheetName val="BAÑOS INTERIORES"/>
      <sheetName val="EXTERIORES CLUB DE PLAYA"/>
      <sheetName val="ESTIMADO COCINA"/>
      <sheetName val="equipos piscina"/>
      <sheetName val="P.I.E.Rest. Playa y Pisc.Bar P."/>
      <sheetName val="M.O."/>
      <sheetName val="ANALISIS GENERAL"/>
      <sheetName val="INS"/>
    </sheetNames>
    <sheetDataSet>
      <sheetData sheetId="0"/>
      <sheetData sheetId="1"/>
      <sheetData sheetId="2"/>
      <sheetData sheetId="3"/>
      <sheetData sheetId="4"/>
      <sheetData sheetId="5"/>
      <sheetData sheetId="6"/>
      <sheetData sheetId="7">
        <row r="35">
          <cell r="C35">
            <v>23</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Presupuesto Base"/>
      <sheetName val="Adicional No. 01"/>
      <sheetName val="CUB.4, TRAMO I, CARDON-BA"/>
      <sheetName val="Analisis (2)"/>
      <sheetName val="Adicional No. 02"/>
      <sheetName val="1.01 Ingenieria"/>
      <sheetName val="1.02 Mantenimiento Tránsito"/>
      <sheetName val="1.03 Campamento"/>
      <sheetName val="1.04 Const. Desvio"/>
      <sheetName val="1.05 Mant. de riego"/>
      <sheetName val="1.06 Letreros de la obra"/>
      <sheetName val="2.01 Rem y Rec. Tub.Acueduto"/>
      <sheetName val="2.02 Rem. y recol. alambradas "/>
      <sheetName val="2.03 Const. alambradas"/>
      <sheetName val="2.04 Exc en Roca equipo"/>
      <sheetName val="2.05 Exc en Roca Retromartillo"/>
      <sheetName val="2.06 Exc mat. no cl. compensado"/>
      <sheetName val="2.07 Exc mat. no cl con sobreac"/>
      <sheetName val="2.08 Exc Material Inserv."/>
      <sheetName val="2.09  Exc. Prestamo"/>
      <sheetName val="2.10 rell conf explanacion"/>
      <sheetName val="2.11 Cunetas pie talud"/>
      <sheetName val="2.12 Canalizacion a mano"/>
      <sheetName val="2.13 Escarificacion superf."/>
      <sheetName val="2.15  Bote roca"/>
      <sheetName val="2.16 Bote mat. no clasif."/>
      <sheetName val="2.17 Bote mat. inservible"/>
      <sheetName val="2.18 Bote mat. estructuras"/>
      <sheetName val="2.19 Acarr adic. Mat. compen. "/>
      <sheetName val="2.20 Acarr Mat Prestamo"/>
      <sheetName val="2.21 Acarr Mat Base"/>
      <sheetName val="2.22 Acarr Mat Sub.-base"/>
      <sheetName val="2.23 Exc. estruct dren  1.5m"/>
      <sheetName val="2.24 Exc. estruct. de 1.5-3.0"/>
      <sheetName val="2.25 Terminacion de Sub-rasante"/>
      <sheetName val="3.01 Sub Base granular"/>
      <sheetName val="3.02 Sub.-base Triturada"/>
      <sheetName val="3.03 ESTABIL. Sub-Base"/>
      <sheetName val="3.04 Estabilización de base"/>
      <sheetName val="3.05 Extendido Cal"/>
      <sheetName val="4.01 Carpeta Horm. Asf. 2&quot;"/>
      <sheetName val="2.01 Riego de Adherencia"/>
      <sheetName val="4.02 Riego de Imprimacion "/>
      <sheetName val="4.03 SEÑALIZACION"/>
      <sheetName val="5.01.01 Horm. Est.  D Cabezal"/>
      <sheetName val="5.01.02 Horm.Est.E Pasarela"/>
      <sheetName val="5.01.03  Puentes"/>
      <sheetName val="6.01.01.01Tubería 24"/>
      <sheetName val="6.01.01.02 Tubería  30¨"/>
      <sheetName val="6.01.01.03 Alcantarilla  36¨ "/>
      <sheetName val="6.01.01.04 Tubería 42&quot;"/>
      <sheetName val="6.01.01.05 Cajón 1.5 x 1.5"/>
      <sheetName val="6.01.01.06  Cajón 2 x 2"/>
      <sheetName val="6.01.01.07 Cajón 3 x 3"/>
      <sheetName val="6.01.08 Mat. de asiento clase C"/>
      <sheetName val="6.02.09 Sum Rell  en O. Conexas"/>
      <sheetName val="7.01 Encache de Piedra"/>
      <sheetName val="7.02 Horm. Fondo Cunetas Encac."/>
      <sheetName val="7.03 Muros de Gaviones"/>
      <sheetName val="7.04 Muros de Sacos"/>
      <sheetName val="7.05 Const. Contenes"/>
      <sheetName val="7.06 Const. Aceras"/>
      <sheetName val="7.07 Barrera de Defensa"/>
      <sheetName val="7.08 Hormigón 180 Nivelación"/>
      <sheetName val="7.09 Canaletas de Hormigón"/>
      <sheetName val="7.10 Regado y Nivelado Material"/>
      <sheetName val="7.11 Perfila con Retromartillo"/>
      <sheetName val="7.12 Perfila con Cubo de Retro"/>
      <sheetName val="7.14 Limp. Final y Bote"/>
      <sheetName val="16% de ITEBIS"/>
      <sheetName val="2.02 Acarr Adic Asf"/>
      <sheetName val="2.03 Acarr Adic Agreg"/>
      <sheetName val=" Base Triturada"/>
      <sheetName val=" Cajón 2.5 x 2.5"/>
      <sheetName val="Hormigón Proyectado"/>
      <sheetName val="Piedras fundac"/>
      <sheetName val="3.01 Canalizacion"/>
      <sheetName val="3.02 Acero"/>
      <sheetName val="3.03 Rell aproc puente"/>
      <sheetName val="3.04 Arena"/>
      <sheetName val="Senalizacion"/>
      <sheetName val="Analisis Acc Asf"/>
      <sheetName val="Analisis"/>
      <sheetName val="Asfalto"/>
      <sheetName val="Alc"/>
      <sheetName val="Sheet1"/>
      <sheetName val="Preci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efreshError="1"/>
    </sheetDataSet>
  </externalBook>
</externalLink>
</file>

<file path=xl/externalLinks/externalLink140.xml><?xml version="1.0" encoding="utf-8"?>
<externalLink xmlns="http://schemas.openxmlformats.org/spreadsheetml/2006/main">
  <externalBook xmlns:r="http://schemas.openxmlformats.org/officeDocument/2006/relationships" r:id="rId1">
    <sheetNames>
      <sheetName val="Pres.2013 (ok)"/>
      <sheetName val="Pres.2012"/>
      <sheetName val="Pres.2013"/>
      <sheetName val="Analisis Reclamados"/>
      <sheetName val="Insumos"/>
      <sheetName val="Ins 2"/>
      <sheetName val="Ins"/>
    </sheetNames>
    <sheetDataSet>
      <sheetData sheetId="0"/>
      <sheetData sheetId="1" refreshError="1"/>
      <sheetData sheetId="2" refreshError="1"/>
      <sheetData sheetId="3">
        <row r="10">
          <cell r="F10">
            <v>140.66999999999999</v>
          </cell>
        </row>
        <row r="94">
          <cell r="F94">
            <v>657.33</v>
          </cell>
        </row>
      </sheetData>
      <sheetData sheetId="4" refreshError="1"/>
      <sheetData sheetId="5" refreshError="1"/>
      <sheetData sheetId="6" refreshError="1"/>
    </sheetDataSet>
  </externalBook>
</externalLink>
</file>

<file path=xl/externalLinks/externalLink141.xml><?xml version="1.0" encoding="utf-8"?>
<externalLink xmlns="http://schemas.openxmlformats.org/spreadsheetml/2006/main">
  <externalBook xmlns:r="http://schemas.openxmlformats.org/officeDocument/2006/relationships" r:id="rId1">
    <sheetNames>
      <sheetName val="Sheet2"/>
      <sheetName val="Insumos"/>
      <sheetName val="Salón Ejecutivo"/>
      <sheetName val="Remodelación Piscina A"/>
      <sheetName val="Remodelación Piscina B"/>
      <sheetName val="Remodelación Piscina B.2"/>
      <sheetName val="Remodelación Piscina B.3"/>
      <sheetName val="Pasarela"/>
      <sheetName val="Análisis"/>
      <sheetName val="Analisis Reclamados"/>
      <sheetName val="Ins 2"/>
      <sheetName val="In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Set>
  </externalBook>
</externalLink>
</file>

<file path=xl/externalLinks/externalLink142.xml><?xml version="1.0" encoding="utf-8"?>
<externalLink xmlns="http://schemas.openxmlformats.org/spreadsheetml/2006/main">
  <externalBook xmlns:r="http://schemas.openxmlformats.org/officeDocument/2006/relationships" r:id="rId1">
    <sheetNames>
      <sheetName val="PRES.CLINICA RURAL"/>
      <sheetName val="LISTADO EQUIPOS"/>
      <sheetName val="ANALISIS DE COSTOS"/>
      <sheetName val="Materiales"/>
      <sheetName val="MdeObra"/>
      <sheetName val="Ins"/>
      <sheetName val="Análisis"/>
      <sheetName val="Herram"/>
      <sheetName val="Insumos"/>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Set>
  </externalBook>
</externalLink>
</file>

<file path=xl/externalLinks/externalLink143.xml><?xml version="1.0" encoding="utf-8"?>
<externalLink xmlns="http://schemas.openxmlformats.org/spreadsheetml/2006/main">
  <externalBook xmlns:r="http://schemas.openxmlformats.org/officeDocument/2006/relationships" r:id="rId1">
    <sheetNames>
      <sheetName val="factores"/>
      <sheetName val="insumos"/>
      <sheetName val="PARTIDAS"/>
      <sheetName val="med.mov.de tierras"/>
      <sheetName val="med.superestruc."/>
      <sheetName val="analisis unitarios"/>
      <sheetName val="MOVIMIENTO DE TIERRAS"/>
      <sheetName val="INSTALACIONES"/>
      <sheetName val="SUPERESTRUCTURA"/>
      <sheetName val="med.terminacion"/>
      <sheetName val="TERMINACION"/>
      <sheetName val="RESUMEN "/>
      <sheetName val="Análisis"/>
      <sheetName val="analisis1"/>
      <sheetName val="Presupuesto"/>
      <sheetName val="Materiales"/>
    </sheetNames>
    <sheetDataSet>
      <sheetData sheetId="0"/>
      <sheetData sheetId="1"/>
      <sheetData sheetId="2"/>
      <sheetData sheetId="3">
        <row r="6">
          <cell r="D6">
            <v>0.8</v>
          </cell>
        </row>
      </sheetData>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Set>
  </externalBook>
</externalLink>
</file>

<file path=xl/externalLinks/externalLink144.xml><?xml version="1.0" encoding="utf-8"?>
<externalLink xmlns="http://schemas.openxmlformats.org/spreadsheetml/2006/main">
  <externalBook xmlns:r="http://schemas.openxmlformats.org/officeDocument/2006/relationships" r:id="rId1">
    <sheetNames>
      <sheetName val="PRES. GALVAN"/>
      <sheetName val="Galvan"/>
      <sheetName val="BACHEO"/>
      <sheetName val="CONTEN "/>
      <sheetName val="ACERA "/>
      <sheetName val="EXCAVACION"/>
      <sheetName val="RELLENO"/>
      <sheetName val="BASE"/>
      <sheetName val="ESCARIFICACION"/>
      <sheetName val="IMPRIMACION"/>
      <sheetName val="ASFALTO"/>
      <sheetName val="Analisis Definitivo (2)"/>
      <sheetName val="Asfalto (2)"/>
      <sheetName val="Precios"/>
      <sheetName val="med.mov.de tierras"/>
    </sheetNames>
    <sheetDataSet>
      <sheetData sheetId="0"/>
      <sheetData sheetId="1" refreshError="1"/>
      <sheetData sheetId="2"/>
      <sheetData sheetId="3"/>
      <sheetData sheetId="4"/>
      <sheetData sheetId="5" refreshError="1"/>
      <sheetData sheetId="6" refreshError="1"/>
      <sheetData sheetId="7" refreshError="1"/>
      <sheetData sheetId="8" refreshError="1"/>
      <sheetData sheetId="9"/>
      <sheetData sheetId="10"/>
      <sheetData sheetId="11"/>
      <sheetData sheetId="12"/>
      <sheetData sheetId="13" refreshError="1"/>
      <sheetData sheetId="14" refreshError="1"/>
    </sheetDataSet>
  </externalBook>
</externalLink>
</file>

<file path=xl/externalLinks/externalLink145.xml><?xml version="1.0" encoding="utf-8"?>
<externalLink xmlns="http://schemas.openxmlformats.org/spreadsheetml/2006/main">
  <externalBook xmlns:r="http://schemas.openxmlformats.org/officeDocument/2006/relationships" r:id="rId1">
    <sheetNames>
      <sheetName val="Precios"/>
      <sheetName val="PBlanco"/>
      <sheetName val="Sheet2"/>
      <sheetName val="POriginal"/>
      <sheetName val="PActualizado"/>
      <sheetName val="Comparación"/>
      <sheetName val="Gastos Generales"/>
      <sheetName val="Cub. 01"/>
      <sheetName val="Adicional"/>
      <sheetName val="Analisis Costo"/>
      <sheetName val="FCC-005 ANDAMIOS"/>
      <sheetName val="FCC-002 ACERO"/>
      <sheetName val="FCC-004 CALZOS"/>
      <sheetName val="med.mov.de tierras"/>
      <sheetName val="Materiales"/>
      <sheetName val="MO"/>
      <sheetName val="Trabajos Generales"/>
      <sheetName val="ANALPRECIO"/>
      <sheetName val="Labor FD1"/>
      <sheetName val="Meses"/>
      <sheetName val="Salarios"/>
      <sheetName val="Gastos_Generales"/>
      <sheetName val="Cub__01"/>
      <sheetName val="Analisis_Costo"/>
      <sheetName val="Senalizacion"/>
      <sheetName val="PRESUPUESTO"/>
    </sheetNames>
    <sheetDataSet>
      <sheetData sheetId="0" refreshError="1">
        <row r="4">
          <cell r="A4" t="str">
            <v>Id.</v>
          </cell>
          <cell r="B4" t="str">
            <v>Descripción</v>
          </cell>
          <cell r="C4" t="str">
            <v>Ud</v>
          </cell>
          <cell r="D4" t="str">
            <v>Factor</v>
          </cell>
          <cell r="E4" t="str">
            <v>Precio Base</v>
          </cell>
          <cell r="F4" t="str">
            <v>Precio</v>
          </cell>
        </row>
        <row r="5">
          <cell r="A5" t="str">
            <v>AC</v>
          </cell>
          <cell r="B5" t="str">
            <v>ACEROS Y ALAMBRE DULCE</v>
          </cell>
          <cell r="D5" t="str">
            <v/>
          </cell>
          <cell r="F5" t="str">
            <v/>
          </cell>
        </row>
        <row r="6">
          <cell r="A6" t="str">
            <v>AC01.001</v>
          </cell>
          <cell r="B6" t="str">
            <v>Acero de 1/4" grado 40</v>
          </cell>
          <cell r="C6" t="str">
            <v>qq</v>
          </cell>
          <cell r="D6">
            <v>1</v>
          </cell>
          <cell r="E6">
            <v>145</v>
          </cell>
          <cell r="F6">
            <v>145</v>
          </cell>
        </row>
        <row r="7">
          <cell r="A7" t="str">
            <v>AC01.002</v>
          </cell>
          <cell r="B7" t="str">
            <v>Acero grado 40</v>
          </cell>
          <cell r="C7" t="str">
            <v>qq</v>
          </cell>
          <cell r="D7">
            <v>1</v>
          </cell>
          <cell r="E7">
            <v>270</v>
          </cell>
          <cell r="F7">
            <v>270</v>
          </cell>
        </row>
        <row r="8">
          <cell r="A8" t="str">
            <v>AC01.003</v>
          </cell>
          <cell r="B8" t="str">
            <v>Mallas Electrosoldadas</v>
          </cell>
          <cell r="C8" t="str">
            <v>qq</v>
          </cell>
          <cell r="D8">
            <v>1</v>
          </cell>
          <cell r="E8">
            <v>428</v>
          </cell>
          <cell r="F8">
            <v>428</v>
          </cell>
        </row>
        <row r="9">
          <cell r="A9" t="str">
            <v>AC01.008</v>
          </cell>
          <cell r="B9" t="str">
            <v>Alambre dulce(precio por compra de quintales)</v>
          </cell>
          <cell r="C9" t="str">
            <v>lb</v>
          </cell>
          <cell r="D9">
            <v>1</v>
          </cell>
          <cell r="E9">
            <v>6</v>
          </cell>
          <cell r="F9">
            <v>6</v>
          </cell>
        </row>
        <row r="10">
          <cell r="A10" t="str">
            <v>AC01.009</v>
          </cell>
          <cell r="B10" t="str">
            <v>Coloc acero normal</v>
          </cell>
          <cell r="C10" t="str">
            <v>qq</v>
          </cell>
          <cell r="D10">
            <v>1</v>
          </cell>
          <cell r="E10">
            <v>45</v>
          </cell>
          <cell r="F10">
            <v>45</v>
          </cell>
        </row>
        <row r="11">
          <cell r="A11" t="str">
            <v>AC01.010</v>
          </cell>
          <cell r="B11" t="str">
            <v>Coloc acero en malla.</v>
          </cell>
          <cell r="C11" t="str">
            <v>qq</v>
          </cell>
          <cell r="D11">
            <v>1</v>
          </cell>
          <cell r="E11">
            <v>89</v>
          </cell>
          <cell r="F11">
            <v>89</v>
          </cell>
        </row>
        <row r="12">
          <cell r="A12" t="str">
            <v>AC01.011</v>
          </cell>
          <cell r="B12" t="str">
            <v>Coloc acero dinteles y vigas amarre</v>
          </cell>
          <cell r="C12" t="str">
            <v>m</v>
          </cell>
          <cell r="D12">
            <v>1</v>
          </cell>
          <cell r="E12">
            <v>24</v>
          </cell>
          <cell r="F12">
            <v>24</v>
          </cell>
        </row>
        <row r="13">
          <cell r="A13" t="str">
            <v>AC01.012</v>
          </cell>
          <cell r="B13" t="str">
            <v>Coloc acero de 1/4" en piso o losa</v>
          </cell>
          <cell r="C13" t="str">
            <v>qq</v>
          </cell>
          <cell r="D13">
            <v>1</v>
          </cell>
          <cell r="E13">
            <v>77</v>
          </cell>
          <cell r="F13">
            <v>77</v>
          </cell>
        </row>
        <row r="14">
          <cell r="A14" t="str">
            <v>AC01.013</v>
          </cell>
          <cell r="B14" t="str">
            <v>Coloc acero en rampas de escaleras</v>
          </cell>
          <cell r="C14" t="str">
            <v>u</v>
          </cell>
          <cell r="D14">
            <v>1</v>
          </cell>
          <cell r="E14">
            <v>175</v>
          </cell>
          <cell r="F14">
            <v>175</v>
          </cell>
        </row>
        <row r="15">
          <cell r="A15" t="str">
            <v>AC01.014</v>
          </cell>
          <cell r="B15" t="str">
            <v>Subir acero por planta</v>
          </cell>
          <cell r="C15" t="str">
            <v>qq</v>
          </cell>
          <cell r="D15">
            <v>1</v>
          </cell>
          <cell r="E15">
            <v>3.2</v>
          </cell>
          <cell r="F15">
            <v>3.2</v>
          </cell>
        </row>
        <row r="16">
          <cell r="A16" t="str">
            <v>AG</v>
          </cell>
          <cell r="B16" t="str">
            <v>AGREGADOS</v>
          </cell>
          <cell r="D16" t="str">
            <v/>
          </cell>
          <cell r="F16" t="str">
            <v/>
          </cell>
        </row>
        <row r="17">
          <cell r="A17" t="str">
            <v>AG01.001</v>
          </cell>
          <cell r="B17" t="str">
            <v>Arena triturada y lavada especial para hormigones</v>
          </cell>
          <cell r="C17" t="str">
            <v>m3</v>
          </cell>
          <cell r="D17">
            <v>1.08</v>
          </cell>
          <cell r="E17">
            <v>160</v>
          </cell>
          <cell r="F17">
            <v>172.8</v>
          </cell>
        </row>
        <row r="18">
          <cell r="A18" t="str">
            <v>AG01.002</v>
          </cell>
          <cell r="B18" t="str">
            <v>Arena gruesa lavada</v>
          </cell>
          <cell r="C18" t="str">
            <v>m3</v>
          </cell>
          <cell r="D18">
            <v>1.08</v>
          </cell>
          <cell r="E18">
            <v>160</v>
          </cell>
          <cell r="F18">
            <v>172.8</v>
          </cell>
        </row>
        <row r="19">
          <cell r="A19" t="str">
            <v>AG01.003</v>
          </cell>
          <cell r="B19" t="str">
            <v>Arena fina de Manoguayabo para empañetes</v>
          </cell>
          <cell r="C19" t="str">
            <v>m3</v>
          </cell>
          <cell r="D19">
            <v>1</v>
          </cell>
          <cell r="E19">
            <v>205</v>
          </cell>
          <cell r="F19">
            <v>205</v>
          </cell>
        </row>
        <row r="20">
          <cell r="A20" t="str">
            <v>AG01.004</v>
          </cell>
          <cell r="B20" t="str">
            <v>Arena itabo, de mina</v>
          </cell>
          <cell r="C20" t="str">
            <v>m3</v>
          </cell>
          <cell r="D20">
            <v>1.08</v>
          </cell>
          <cell r="E20">
            <v>115</v>
          </cell>
          <cell r="F20">
            <v>124.2</v>
          </cell>
        </row>
        <row r="21">
          <cell r="A21" t="str">
            <v>AG02.001</v>
          </cell>
          <cell r="B21" t="str">
            <v>Caliche</v>
          </cell>
          <cell r="C21" t="str">
            <v>m3</v>
          </cell>
          <cell r="D21">
            <v>1.08</v>
          </cell>
          <cell r="E21">
            <v>83.33</v>
          </cell>
          <cell r="F21">
            <v>90</v>
          </cell>
        </row>
        <row r="22">
          <cell r="A22" t="str">
            <v>AG03.001</v>
          </cell>
          <cell r="B22" t="str">
            <v>Grava 3/4" - 3/8" triturada</v>
          </cell>
          <cell r="C22" t="str">
            <v>m3</v>
          </cell>
          <cell r="D22">
            <v>1.08</v>
          </cell>
          <cell r="E22">
            <v>160</v>
          </cell>
          <cell r="F22">
            <v>172.8</v>
          </cell>
        </row>
        <row r="23">
          <cell r="A23" t="str">
            <v>AG03.002</v>
          </cell>
          <cell r="B23" t="str">
            <v>Cascajo de mina</v>
          </cell>
          <cell r="C23" t="str">
            <v>m3</v>
          </cell>
          <cell r="D23">
            <v>1</v>
          </cell>
          <cell r="E23">
            <v>108</v>
          </cell>
          <cell r="F23">
            <v>108</v>
          </cell>
        </row>
        <row r="24">
          <cell r="A24" t="str">
            <v>AG03.003</v>
          </cell>
          <cell r="B24" t="str">
            <v>Material para relleno</v>
          </cell>
          <cell r="C24" t="str">
            <v>m3E</v>
          </cell>
          <cell r="D24">
            <v>1</v>
          </cell>
          <cell r="E24">
            <v>192.94</v>
          </cell>
          <cell r="F24">
            <v>192.94</v>
          </cell>
        </row>
        <row r="25">
          <cell r="A25" t="str">
            <v>AG99.001</v>
          </cell>
          <cell r="B25" t="str">
            <v>Bote de materiales</v>
          </cell>
          <cell r="C25" t="str">
            <v>m3</v>
          </cell>
          <cell r="D25">
            <v>1</v>
          </cell>
          <cell r="E25">
            <v>80</v>
          </cell>
          <cell r="F25">
            <v>80</v>
          </cell>
        </row>
        <row r="27">
          <cell r="A27" t="str">
            <v>MT</v>
          </cell>
          <cell r="B27" t="str">
            <v>MOVIMIENTO DE TIERRA</v>
          </cell>
        </row>
        <row r="28">
          <cell r="A28" t="str">
            <v>MT01.001</v>
          </cell>
          <cell r="B28" t="str">
            <v>Carguío</v>
          </cell>
          <cell r="C28" t="str">
            <v>m3E</v>
          </cell>
          <cell r="D28">
            <v>1</v>
          </cell>
          <cell r="E28">
            <v>20</v>
          </cell>
          <cell r="F28">
            <v>20</v>
          </cell>
        </row>
        <row r="29">
          <cell r="A29" t="str">
            <v>MT01.002</v>
          </cell>
          <cell r="B29" t="str">
            <v>Arranque</v>
          </cell>
          <cell r="C29" t="str">
            <v>m3E</v>
          </cell>
          <cell r="D29">
            <v>1</v>
          </cell>
          <cell r="E29">
            <v>4</v>
          </cell>
          <cell r="F29">
            <v>4</v>
          </cell>
        </row>
        <row r="30">
          <cell r="A30" t="str">
            <v>MT01.003</v>
          </cell>
          <cell r="B30" t="str">
            <v>Acarreo Adicional en Ciudad</v>
          </cell>
          <cell r="C30" t="str">
            <v>m3E-Km</v>
          </cell>
          <cell r="D30">
            <v>1</v>
          </cell>
          <cell r="E30">
            <v>3</v>
          </cell>
          <cell r="F30">
            <v>3</v>
          </cell>
        </row>
        <row r="38">
          <cell r="A38" t="str">
            <v>EQ</v>
          </cell>
          <cell r="B38" t="str">
            <v>COSTO HORARIO DE MAQUINARIA</v>
          </cell>
        </row>
        <row r="39">
          <cell r="A39" t="str">
            <v>EQ01.</v>
          </cell>
          <cell r="B39" t="str">
            <v>EQUIPOS PROPIOS</v>
          </cell>
        </row>
        <row r="40">
          <cell r="A40" t="str">
            <v>EQ01.001</v>
          </cell>
          <cell r="B40" t="str">
            <v>Retroexcavadora</v>
          </cell>
          <cell r="C40" t="str">
            <v>hr</v>
          </cell>
          <cell r="D40">
            <v>1</v>
          </cell>
          <cell r="E40">
            <v>1200</v>
          </cell>
          <cell r="F40">
            <v>1200</v>
          </cell>
        </row>
        <row r="41">
          <cell r="A41" t="str">
            <v>EQ01.002</v>
          </cell>
          <cell r="B41" t="str">
            <v>Compresor</v>
          </cell>
          <cell r="C41" t="str">
            <v>hr</v>
          </cell>
          <cell r="D41">
            <v>1</v>
          </cell>
          <cell r="E41">
            <v>1200</v>
          </cell>
          <cell r="F41">
            <v>1200</v>
          </cell>
        </row>
        <row r="42">
          <cell r="A42" t="str">
            <v>EQ02.001</v>
          </cell>
          <cell r="B42" t="str">
            <v>Ligadora de 2 fundas</v>
          </cell>
          <cell r="C42" t="str">
            <v>hr</v>
          </cell>
          <cell r="D42">
            <v>1</v>
          </cell>
          <cell r="E42">
            <v>108.58</v>
          </cell>
          <cell r="F42">
            <v>108.58</v>
          </cell>
        </row>
        <row r="43">
          <cell r="A43" t="str">
            <v>EQ02.002</v>
          </cell>
          <cell r="B43" t="str">
            <v>Winche</v>
          </cell>
          <cell r="C43" t="str">
            <v>hr</v>
          </cell>
          <cell r="D43">
            <v>1</v>
          </cell>
          <cell r="E43">
            <v>86.79</v>
          </cell>
          <cell r="F43">
            <v>86.79</v>
          </cell>
        </row>
        <row r="44">
          <cell r="A44" t="str">
            <v>EQ03.001</v>
          </cell>
          <cell r="B44" t="str">
            <v>Compactador de Mano (12"x12")</v>
          </cell>
          <cell r="C44" t="str">
            <v>hr</v>
          </cell>
          <cell r="D44">
            <v>1</v>
          </cell>
          <cell r="E44">
            <v>112.5</v>
          </cell>
          <cell r="F44">
            <v>112.5</v>
          </cell>
        </row>
        <row r="49">
          <cell r="A49" t="str">
            <v>JD</v>
          </cell>
          <cell r="B49" t="str">
            <v>JORNALES DIARIOS</v>
          </cell>
        </row>
        <row r="50">
          <cell r="A50" t="str">
            <v>JD01.001</v>
          </cell>
          <cell r="B50" t="str">
            <v>Jornal diario TECNICO NO CALIFICADO O PEON (TNC)</v>
          </cell>
          <cell r="C50" t="str">
            <v>Día</v>
          </cell>
          <cell r="D50">
            <v>1</v>
          </cell>
          <cell r="E50">
            <v>125</v>
          </cell>
          <cell r="F50">
            <v>125</v>
          </cell>
        </row>
        <row r="51">
          <cell r="A51" t="str">
            <v>JD01.002</v>
          </cell>
          <cell r="B51" t="str">
            <v>Jornal diario TECNICO CALIFICADO (TC)</v>
          </cell>
          <cell r="C51" t="str">
            <v>Día</v>
          </cell>
          <cell r="D51">
            <v>1</v>
          </cell>
          <cell r="E51">
            <v>135</v>
          </cell>
          <cell r="F51">
            <v>135</v>
          </cell>
        </row>
        <row r="52">
          <cell r="A52" t="str">
            <v>JD01.003</v>
          </cell>
          <cell r="B52" t="str">
            <v>Jornal diario AYUDANTE (AY)</v>
          </cell>
          <cell r="C52" t="str">
            <v>Día</v>
          </cell>
          <cell r="D52">
            <v>1</v>
          </cell>
          <cell r="E52">
            <v>150</v>
          </cell>
          <cell r="F52">
            <v>150</v>
          </cell>
        </row>
        <row r="53">
          <cell r="A53" t="str">
            <v>JD01.004</v>
          </cell>
          <cell r="B53" t="str">
            <v>Jornal diario Operario de TERCERA CATEGORIA (OP3)</v>
          </cell>
          <cell r="C53" t="str">
            <v>Día</v>
          </cell>
          <cell r="D53">
            <v>1</v>
          </cell>
          <cell r="E53">
            <v>175</v>
          </cell>
          <cell r="F53">
            <v>175</v>
          </cell>
        </row>
        <row r="54">
          <cell r="A54" t="str">
            <v>JD01.005</v>
          </cell>
          <cell r="B54" t="str">
            <v>Jornal diario Operario de SEGUNDA CATEGORIA (OP2)</v>
          </cell>
          <cell r="C54" t="str">
            <v>Día</v>
          </cell>
          <cell r="D54">
            <v>1</v>
          </cell>
          <cell r="E54">
            <v>250</v>
          </cell>
          <cell r="F54">
            <v>250</v>
          </cell>
        </row>
        <row r="55">
          <cell r="A55" t="str">
            <v>JD01.006</v>
          </cell>
          <cell r="B55" t="str">
            <v>Jornal diario Operario de PRIMERA CATEGORIA (OP1)</v>
          </cell>
          <cell r="C55" t="str">
            <v>Día</v>
          </cell>
          <cell r="D55">
            <v>1</v>
          </cell>
          <cell r="E55">
            <v>300</v>
          </cell>
          <cell r="F55">
            <v>300</v>
          </cell>
        </row>
        <row r="56">
          <cell r="A56" t="str">
            <v>JD01.007</v>
          </cell>
          <cell r="B56" t="str">
            <v>Jornal diario MAESTRO</v>
          </cell>
          <cell r="C56" t="str">
            <v>Día</v>
          </cell>
          <cell r="D56">
            <v>1</v>
          </cell>
          <cell r="E56">
            <v>350</v>
          </cell>
          <cell r="F56">
            <v>350</v>
          </cell>
        </row>
        <row r="57">
          <cell r="A57" t="str">
            <v>JD01.008</v>
          </cell>
          <cell r="B57" t="str">
            <v>Brigada de Topografía</v>
          </cell>
          <cell r="C57" t="str">
            <v>Día</v>
          </cell>
          <cell r="D57">
            <v>1</v>
          </cell>
          <cell r="E57">
            <v>1000</v>
          </cell>
          <cell r="F57">
            <v>1000</v>
          </cell>
        </row>
        <row r="68">
          <cell r="A68" t="str">
            <v>AL</v>
          </cell>
          <cell r="B68" t="str">
            <v>ALFARERIA</v>
          </cell>
          <cell r="D68" t="str">
            <v/>
          </cell>
          <cell r="F68" t="str">
            <v/>
          </cell>
        </row>
        <row r="69">
          <cell r="A69" t="str">
            <v>AL01.001</v>
          </cell>
          <cell r="B69" t="str">
            <v>Ladrillos macisos 2" x 4" x 8"</v>
          </cell>
          <cell r="C69" t="str">
            <v>u</v>
          </cell>
          <cell r="D69">
            <v>1</v>
          </cell>
          <cell r="E69">
            <v>4</v>
          </cell>
          <cell r="F69">
            <v>4</v>
          </cell>
        </row>
        <row r="70">
          <cell r="A70" t="str">
            <v>AL01.002</v>
          </cell>
          <cell r="B70" t="str">
            <v>Ladrillos biscochos 2" x 2" x 8"</v>
          </cell>
          <cell r="C70" t="str">
            <v>u</v>
          </cell>
          <cell r="D70">
            <v>1</v>
          </cell>
          <cell r="E70">
            <v>3.3</v>
          </cell>
          <cell r="F70">
            <v>3.3</v>
          </cell>
        </row>
        <row r="71">
          <cell r="A71" t="str">
            <v>AL01.003</v>
          </cell>
          <cell r="B71" t="str">
            <v>Losas de barro tipo Feria grande</v>
          </cell>
          <cell r="C71" t="str">
            <v>u</v>
          </cell>
          <cell r="D71">
            <v>1</v>
          </cell>
          <cell r="E71">
            <v>3.1</v>
          </cell>
          <cell r="F71">
            <v>3.1</v>
          </cell>
        </row>
        <row r="72">
          <cell r="A72" t="str">
            <v>AL01.004</v>
          </cell>
          <cell r="B72" t="str">
            <v>Losa de barro tipo feria pequeña</v>
          </cell>
          <cell r="C72" t="str">
            <v>u</v>
          </cell>
          <cell r="D72">
            <v>1</v>
          </cell>
          <cell r="E72">
            <v>1.3</v>
          </cell>
          <cell r="F72">
            <v>1.3</v>
          </cell>
        </row>
        <row r="73">
          <cell r="A73" t="str">
            <v>AL01.005</v>
          </cell>
          <cell r="B73" t="str">
            <v>Losa de barro exagonal grande</v>
          </cell>
          <cell r="C73" t="str">
            <v>u</v>
          </cell>
          <cell r="D73">
            <v>1</v>
          </cell>
          <cell r="E73">
            <v>3.5</v>
          </cell>
          <cell r="F73">
            <v>3.5</v>
          </cell>
        </row>
        <row r="74">
          <cell r="A74" t="str">
            <v>AL01.006</v>
          </cell>
          <cell r="B74" t="str">
            <v>Losa de barro exagonal  pequeña.</v>
          </cell>
          <cell r="C74" t="str">
            <v>u</v>
          </cell>
          <cell r="D74">
            <v>1</v>
          </cell>
          <cell r="E74">
            <v>1.6</v>
          </cell>
          <cell r="F74">
            <v>1.6</v>
          </cell>
        </row>
        <row r="75">
          <cell r="A75" t="str">
            <v>AL01.007</v>
          </cell>
          <cell r="B75" t="str">
            <v>Losa de barro de 8" x 8"</v>
          </cell>
          <cell r="C75" t="str">
            <v>u</v>
          </cell>
          <cell r="D75">
            <v>1</v>
          </cell>
          <cell r="E75">
            <v>3.5</v>
          </cell>
          <cell r="F75">
            <v>3.5</v>
          </cell>
        </row>
        <row r="76">
          <cell r="A76" t="str">
            <v>AL01.008</v>
          </cell>
          <cell r="B76" t="str">
            <v>Zócalos de barro de 10 1/2" x 3"</v>
          </cell>
          <cell r="C76" t="str">
            <v>u</v>
          </cell>
          <cell r="D76">
            <v>1</v>
          </cell>
          <cell r="E76">
            <v>3</v>
          </cell>
          <cell r="F76">
            <v>3</v>
          </cell>
        </row>
        <row r="77">
          <cell r="A77" t="str">
            <v>AL01.009</v>
          </cell>
          <cell r="B77" t="str">
            <v>Calados corrientes de barro en 6" x 6" x 6"</v>
          </cell>
          <cell r="C77" t="str">
            <v>u</v>
          </cell>
          <cell r="D77">
            <v>1</v>
          </cell>
          <cell r="E77">
            <v>3.74</v>
          </cell>
          <cell r="F77">
            <v>3.74</v>
          </cell>
        </row>
        <row r="78">
          <cell r="A78" t="str">
            <v>AL01.010</v>
          </cell>
          <cell r="B78" t="str">
            <v>Calados corrientes de barro en 8" x 8" x 6"</v>
          </cell>
          <cell r="C78" t="str">
            <v>u</v>
          </cell>
          <cell r="D78">
            <v>1</v>
          </cell>
          <cell r="E78">
            <v>5.0199999999999996</v>
          </cell>
          <cell r="F78">
            <v>5.0199999999999996</v>
          </cell>
        </row>
        <row r="79">
          <cell r="A79" t="str">
            <v>AL01.011</v>
          </cell>
          <cell r="B79" t="str">
            <v>Tejas de 14"</v>
          </cell>
          <cell r="C79" t="str">
            <v>u</v>
          </cell>
          <cell r="D79">
            <v>1</v>
          </cell>
          <cell r="E79">
            <v>4.2</v>
          </cell>
          <cell r="F79">
            <v>4.2</v>
          </cell>
        </row>
        <row r="80">
          <cell r="A80" t="str">
            <v>AL01.012</v>
          </cell>
          <cell r="B80" t="str">
            <v>Caballete de 1', para tejas "Floridianas"</v>
          </cell>
          <cell r="C80" t="str">
            <v>u</v>
          </cell>
          <cell r="D80">
            <v>1</v>
          </cell>
          <cell r="E80">
            <v>13.2</v>
          </cell>
          <cell r="F80">
            <v>13.2</v>
          </cell>
        </row>
        <row r="81">
          <cell r="A81" t="str">
            <v>BF</v>
          </cell>
          <cell r="B81" t="str">
            <v>BAÑO, FREGADERO Y CALENTADOR</v>
          </cell>
          <cell r="D81" t="str">
            <v/>
          </cell>
          <cell r="F81" t="str">
            <v/>
          </cell>
        </row>
        <row r="82">
          <cell r="A82" t="str">
            <v>BF01.</v>
          </cell>
          <cell r="B82" t="str">
            <v>Baños</v>
          </cell>
          <cell r="D82" t="str">
            <v/>
          </cell>
          <cell r="F82" t="str">
            <v/>
          </cell>
        </row>
        <row r="83">
          <cell r="A83" t="str">
            <v>BF01.001</v>
          </cell>
          <cell r="B83" t="str">
            <v>Juego baño, 3 pzas. Color, sin Accesorios</v>
          </cell>
          <cell r="C83" t="str">
            <v>jgo</v>
          </cell>
          <cell r="D83">
            <v>1</v>
          </cell>
          <cell r="E83">
            <v>4840</v>
          </cell>
          <cell r="F83">
            <v>4840</v>
          </cell>
        </row>
        <row r="84">
          <cell r="A84" t="str">
            <v>BF01.002</v>
          </cell>
          <cell r="B84" t="str">
            <v>Juego baño 3 pzas. Blanco, sin Accesorios</v>
          </cell>
          <cell r="C84" t="str">
            <v>jgo</v>
          </cell>
          <cell r="D84">
            <v>1</v>
          </cell>
          <cell r="E84">
            <v>4610</v>
          </cell>
          <cell r="F84">
            <v>4610</v>
          </cell>
        </row>
        <row r="85">
          <cell r="A85" t="str">
            <v>BF01.003</v>
          </cell>
          <cell r="B85" t="str">
            <v>Inodoro Color, corriente, "Isabela", con tapa, sin accesorios</v>
          </cell>
          <cell r="C85" t="str">
            <v>u</v>
          </cell>
          <cell r="D85">
            <v>1</v>
          </cell>
          <cell r="E85">
            <v>1365</v>
          </cell>
          <cell r="F85">
            <v>1365</v>
          </cell>
        </row>
        <row r="86">
          <cell r="A86" t="str">
            <v>BF01.004</v>
          </cell>
          <cell r="B86" t="str">
            <v>Inodoro Blanco, con tapa, "Simplex",sin accesorios</v>
          </cell>
          <cell r="C86" t="str">
            <v>u</v>
          </cell>
          <cell r="D86">
            <v>1</v>
          </cell>
          <cell r="E86">
            <v>1065</v>
          </cell>
          <cell r="F86">
            <v>1065</v>
          </cell>
        </row>
        <row r="87">
          <cell r="A87" t="str">
            <v>BF01.005</v>
          </cell>
          <cell r="B87" t="str">
            <v>Inodoro Blanco sin tapa, "Simplex", sin accesorios</v>
          </cell>
          <cell r="C87" t="str">
            <v>u</v>
          </cell>
          <cell r="D87">
            <v>1</v>
          </cell>
          <cell r="E87">
            <v>975</v>
          </cell>
          <cell r="F87">
            <v>975</v>
          </cell>
        </row>
        <row r="88">
          <cell r="A88" t="str">
            <v>BF01.006</v>
          </cell>
          <cell r="B88" t="str">
            <v>Inodoro Color, Alargado, con tapa, "Royal",sin accesorios</v>
          </cell>
          <cell r="C88" t="str">
            <v>u</v>
          </cell>
          <cell r="D88">
            <v>1</v>
          </cell>
          <cell r="E88">
            <v>1975</v>
          </cell>
          <cell r="F88">
            <v>1975</v>
          </cell>
        </row>
        <row r="89">
          <cell r="A89" t="str">
            <v>BF01.007</v>
          </cell>
          <cell r="B89" t="str">
            <v>Inodoro Blanco, Alargado, con tapa, "Royal",sin accesorios</v>
          </cell>
          <cell r="C89" t="str">
            <v>u</v>
          </cell>
          <cell r="D89">
            <v>1</v>
          </cell>
          <cell r="E89">
            <v>1800</v>
          </cell>
          <cell r="F89">
            <v>1800</v>
          </cell>
        </row>
        <row r="90">
          <cell r="A90" t="str">
            <v>BF01.008</v>
          </cell>
          <cell r="B90" t="str">
            <v>Inodoro Fluxometro Blanco, "Royal", sin válvula</v>
          </cell>
          <cell r="C90" t="str">
            <v>u</v>
          </cell>
          <cell r="D90">
            <v>1</v>
          </cell>
          <cell r="E90">
            <v>985</v>
          </cell>
          <cell r="F90">
            <v>985</v>
          </cell>
        </row>
        <row r="91">
          <cell r="A91" t="str">
            <v>BF01.009</v>
          </cell>
          <cell r="B91" t="str">
            <v>Lavamanos Color, 19"x17","Isabela", sin mezcladora y sin accesorios</v>
          </cell>
          <cell r="C91" t="str">
            <v>u</v>
          </cell>
          <cell r="D91">
            <v>1</v>
          </cell>
          <cell r="E91">
            <v>440</v>
          </cell>
          <cell r="F91">
            <v>440</v>
          </cell>
        </row>
        <row r="92">
          <cell r="A92" t="str">
            <v>BF01.010</v>
          </cell>
          <cell r="B92" t="str">
            <v>Lavamanos Blanco, 19"x17","Isabela", sin mezcladora y sin accesorios</v>
          </cell>
          <cell r="C92" t="str">
            <v>u</v>
          </cell>
          <cell r="D92">
            <v>1</v>
          </cell>
          <cell r="E92">
            <v>385</v>
          </cell>
          <cell r="F92">
            <v>385</v>
          </cell>
        </row>
        <row r="93">
          <cell r="A93" t="str">
            <v>BF01.011</v>
          </cell>
          <cell r="B93" t="str">
            <v>Lavamanos ovalado "SAONA" a COLOR, sin mezcladora  y sin accesorios</v>
          </cell>
          <cell r="C93" t="str">
            <v>u</v>
          </cell>
          <cell r="D93">
            <v>1</v>
          </cell>
          <cell r="E93">
            <v>695</v>
          </cell>
          <cell r="F93">
            <v>695</v>
          </cell>
        </row>
        <row r="94">
          <cell r="A94" t="str">
            <v>BF01.012</v>
          </cell>
          <cell r="B94" t="str">
            <v>Lavamanos ovalado, "Saona" a BLANCO, sin mezcladora y Accesorios.</v>
          </cell>
          <cell r="C94" t="str">
            <v>u</v>
          </cell>
          <cell r="D94">
            <v>1</v>
          </cell>
          <cell r="E94">
            <v>625</v>
          </cell>
          <cell r="F94">
            <v>625</v>
          </cell>
        </row>
        <row r="95">
          <cell r="A95" t="str">
            <v>BF01.013</v>
          </cell>
          <cell r="B95" t="str">
            <v>Orinal pequeño, Blanco, sin la llave</v>
          </cell>
          <cell r="C95" t="str">
            <v>u</v>
          </cell>
          <cell r="D95">
            <v>1</v>
          </cell>
          <cell r="E95">
            <v>630</v>
          </cell>
          <cell r="F95">
            <v>630</v>
          </cell>
        </row>
        <row r="96">
          <cell r="A96" t="str">
            <v>BF01.014</v>
          </cell>
          <cell r="B96" t="str">
            <v>Orinal 1/2 falda, Blanco, sin llave y sin válvula</v>
          </cell>
          <cell r="C96" t="str">
            <v>u</v>
          </cell>
          <cell r="D96">
            <v>1</v>
          </cell>
          <cell r="E96">
            <v>2645</v>
          </cell>
          <cell r="F96">
            <v>2645</v>
          </cell>
        </row>
        <row r="97">
          <cell r="A97" t="str">
            <v>BF01.015</v>
          </cell>
          <cell r="B97" t="str">
            <v>Orinal falda entera, Blanco, sin llave y sin válvula</v>
          </cell>
          <cell r="C97" t="str">
            <v>u</v>
          </cell>
          <cell r="D97">
            <v>1</v>
          </cell>
          <cell r="E97">
            <v>5625</v>
          </cell>
          <cell r="F97">
            <v>5625</v>
          </cell>
        </row>
        <row r="98">
          <cell r="A98" t="str">
            <v>BF01.016</v>
          </cell>
          <cell r="B98" t="str">
            <v>Bidet a Color "Royal", sin mezcladora y sin accesorios</v>
          </cell>
          <cell r="C98" t="str">
            <v>u</v>
          </cell>
          <cell r="D98">
            <v>1</v>
          </cell>
          <cell r="E98">
            <v>825</v>
          </cell>
          <cell r="F98">
            <v>825</v>
          </cell>
        </row>
        <row r="99">
          <cell r="A99" t="str">
            <v>BF01.017</v>
          </cell>
          <cell r="B99" t="str">
            <v>Bidet Blanco "Royal", sin mezcladora y sin accesorios</v>
          </cell>
          <cell r="C99" t="str">
            <v>u</v>
          </cell>
          <cell r="D99">
            <v>1</v>
          </cell>
          <cell r="E99">
            <v>740</v>
          </cell>
          <cell r="F99">
            <v>740</v>
          </cell>
        </row>
        <row r="100">
          <cell r="A100" t="str">
            <v>BF01.018</v>
          </cell>
          <cell r="B100" t="str">
            <v>Bañera a Color, Hierro Fundido, sin mezcladora y sin ducha</v>
          </cell>
          <cell r="C100" t="str">
            <v>u</v>
          </cell>
          <cell r="D100">
            <v>1</v>
          </cell>
          <cell r="E100">
            <v>5825</v>
          </cell>
          <cell r="F100">
            <v>5825</v>
          </cell>
        </row>
        <row r="101">
          <cell r="A101" t="str">
            <v>BF01.019</v>
          </cell>
          <cell r="B101" t="str">
            <v>Bañera Blanca, Hierro Fundido, sin mezcladora y sin ducha</v>
          </cell>
          <cell r="C101" t="str">
            <v>u</v>
          </cell>
          <cell r="D101">
            <v>1</v>
          </cell>
          <cell r="E101">
            <v>4695</v>
          </cell>
          <cell r="F101">
            <v>4695</v>
          </cell>
        </row>
        <row r="102">
          <cell r="A102" t="str">
            <v>BF01.020</v>
          </cell>
          <cell r="B102" t="str">
            <v>Bañera a Color, liviana, sin mezcladora y sin ducha</v>
          </cell>
          <cell r="C102" t="str">
            <v>u</v>
          </cell>
          <cell r="D102">
            <v>1</v>
          </cell>
          <cell r="E102">
            <v>2425</v>
          </cell>
          <cell r="F102">
            <v>2425</v>
          </cell>
        </row>
        <row r="103">
          <cell r="A103" t="str">
            <v>BF01.021</v>
          </cell>
          <cell r="B103" t="str">
            <v>Bañera a Blanca, liviana, sin mezcladora y sin ducha</v>
          </cell>
          <cell r="C103" t="str">
            <v>u</v>
          </cell>
          <cell r="D103">
            <v>1</v>
          </cell>
          <cell r="E103">
            <v>2425</v>
          </cell>
          <cell r="F103">
            <v>2425</v>
          </cell>
        </row>
        <row r="104">
          <cell r="A104" t="str">
            <v>BF02.</v>
          </cell>
          <cell r="B104" t="str">
            <v>Fregadero</v>
          </cell>
          <cell r="D104" t="str">
            <v/>
          </cell>
          <cell r="F104" t="str">
            <v/>
          </cell>
        </row>
        <row r="105">
          <cell r="A105" t="str">
            <v>BF02.001</v>
          </cell>
          <cell r="B105" t="str">
            <v>Fregadero/Bar acero inox.,20"x 21", sin mezcladora y sin accesorios</v>
          </cell>
          <cell r="C105" t="str">
            <v>u</v>
          </cell>
          <cell r="D105">
            <v>1</v>
          </cell>
          <cell r="E105">
            <v>450</v>
          </cell>
          <cell r="F105">
            <v>350</v>
          </cell>
        </row>
        <row r="106">
          <cell r="A106" t="str">
            <v>BF02.002</v>
          </cell>
          <cell r="B106" t="str">
            <v>Fregadero Sencillo acero inox.,25"x22, sin mezcladora y sin accesorios</v>
          </cell>
          <cell r="C106" t="str">
            <v>u</v>
          </cell>
          <cell r="D106">
            <v>1</v>
          </cell>
          <cell r="E106">
            <v>500</v>
          </cell>
          <cell r="F106">
            <v>400</v>
          </cell>
        </row>
        <row r="107">
          <cell r="A107" t="str">
            <v>BF02.003</v>
          </cell>
          <cell r="B107" t="str">
            <v>Fregadero Doble acero inox.,33"x22",sin mezcladora y sin accesorios</v>
          </cell>
          <cell r="C107" t="str">
            <v>u</v>
          </cell>
          <cell r="D107">
            <v>1</v>
          </cell>
          <cell r="E107">
            <v>750</v>
          </cell>
          <cell r="F107">
            <v>775</v>
          </cell>
        </row>
        <row r="108">
          <cell r="A108" t="str">
            <v>BF03.</v>
          </cell>
          <cell r="B108" t="str">
            <v>Calentador</v>
          </cell>
          <cell r="D108" t="str">
            <v/>
          </cell>
          <cell r="F108" t="str">
            <v/>
          </cell>
        </row>
        <row r="109">
          <cell r="A109" t="str">
            <v>BF03.001</v>
          </cell>
          <cell r="B109" t="str">
            <v>Calentador eléctrico de 20 galones (criollo)</v>
          </cell>
          <cell r="C109" t="str">
            <v>u</v>
          </cell>
          <cell r="D109">
            <v>1</v>
          </cell>
          <cell r="E109">
            <v>1675</v>
          </cell>
          <cell r="F109">
            <v>1675</v>
          </cell>
        </row>
        <row r="110">
          <cell r="A110" t="str">
            <v>BF03.002</v>
          </cell>
          <cell r="B110" t="str">
            <v>Calentador eléctrico de 30 galones (criollo)</v>
          </cell>
          <cell r="C110" t="str">
            <v>u</v>
          </cell>
          <cell r="D110">
            <v>1</v>
          </cell>
          <cell r="E110">
            <v>2095</v>
          </cell>
          <cell r="F110">
            <v>2095</v>
          </cell>
        </row>
        <row r="111">
          <cell r="A111" t="str">
            <v>BF03.003</v>
          </cell>
          <cell r="B111" t="str">
            <v>Calentador eléctrico de 40 galones (criollo)</v>
          </cell>
          <cell r="C111" t="str">
            <v>u</v>
          </cell>
          <cell r="D111">
            <v>1</v>
          </cell>
          <cell r="E111">
            <v>2825</v>
          </cell>
          <cell r="F111">
            <v>2825</v>
          </cell>
        </row>
        <row r="112">
          <cell r="A112" t="str">
            <v>BF03.004</v>
          </cell>
          <cell r="B112" t="str">
            <v>Calentador eléctrico de 60 galones (criollo)</v>
          </cell>
          <cell r="C112" t="str">
            <v>u</v>
          </cell>
          <cell r="D112">
            <v>1</v>
          </cell>
          <cell r="E112">
            <v>4325</v>
          </cell>
          <cell r="F112">
            <v>4325</v>
          </cell>
        </row>
        <row r="113">
          <cell r="A113" t="str">
            <v>BF03.005</v>
          </cell>
          <cell r="B113" t="str">
            <v>Calentador eléctrico de 20 galones (USA)</v>
          </cell>
          <cell r="C113" t="str">
            <v>u</v>
          </cell>
          <cell r="D113">
            <v>1</v>
          </cell>
          <cell r="E113">
            <v>4125</v>
          </cell>
          <cell r="F113">
            <v>4125</v>
          </cell>
        </row>
        <row r="114">
          <cell r="A114" t="str">
            <v>BF03.006</v>
          </cell>
          <cell r="B114" t="str">
            <v>Calentador eléctrico de 30 galones (USA)</v>
          </cell>
          <cell r="C114" t="str">
            <v>u</v>
          </cell>
          <cell r="D114">
            <v>1</v>
          </cell>
          <cell r="E114">
            <v>4325</v>
          </cell>
          <cell r="F114">
            <v>4325</v>
          </cell>
        </row>
        <row r="115">
          <cell r="A115" t="str">
            <v>BF03.007</v>
          </cell>
          <cell r="B115" t="str">
            <v>Calentador eléctrico de 40 galones (USA)</v>
          </cell>
          <cell r="C115" t="str">
            <v>u</v>
          </cell>
          <cell r="D115">
            <v>1</v>
          </cell>
          <cell r="E115">
            <v>4550</v>
          </cell>
          <cell r="F115">
            <v>4550</v>
          </cell>
        </row>
        <row r="116">
          <cell r="A116" t="str">
            <v>BF03.008</v>
          </cell>
          <cell r="B116" t="str">
            <v>Calentador eléctrico de 50 galones (USA)</v>
          </cell>
          <cell r="C116" t="str">
            <v>u</v>
          </cell>
          <cell r="D116">
            <v>1</v>
          </cell>
          <cell r="E116">
            <v>4825</v>
          </cell>
          <cell r="F116">
            <v>4825</v>
          </cell>
        </row>
        <row r="117">
          <cell r="A117" t="str">
            <v>BF04.</v>
          </cell>
          <cell r="B117" t="str">
            <v>Accesorios</v>
          </cell>
          <cell r="D117" t="str">
            <v/>
          </cell>
          <cell r="F117" t="str">
            <v/>
          </cell>
        </row>
        <row r="118">
          <cell r="A118" t="str">
            <v>BF04.001</v>
          </cell>
          <cell r="B118" t="str">
            <v>Botiquín corriente, cromado, 1 puerta, luz</v>
          </cell>
          <cell r="C118" t="str">
            <v>u</v>
          </cell>
          <cell r="D118">
            <v>1</v>
          </cell>
          <cell r="E118">
            <v>850</v>
          </cell>
          <cell r="F118">
            <v>850</v>
          </cell>
        </row>
        <row r="119">
          <cell r="A119" t="str">
            <v>BF04.002</v>
          </cell>
          <cell r="B119" t="str">
            <v>Botiquín corriente, cromado, 2 puertas, luz</v>
          </cell>
          <cell r="C119" t="str">
            <v>u</v>
          </cell>
          <cell r="D119">
            <v>1</v>
          </cell>
          <cell r="E119">
            <v>995</v>
          </cell>
          <cell r="F119">
            <v>995</v>
          </cell>
        </row>
        <row r="120">
          <cell r="A120" t="str">
            <v>BF04.003</v>
          </cell>
          <cell r="B120" t="str">
            <v>Botiquín cromado, 3 puertas, 3 luces</v>
          </cell>
          <cell r="C120" t="str">
            <v>u</v>
          </cell>
          <cell r="D120">
            <v>1</v>
          </cell>
          <cell r="E120">
            <v>1875</v>
          </cell>
          <cell r="F120">
            <v>1875</v>
          </cell>
        </row>
        <row r="121">
          <cell r="A121" t="str">
            <v>BF04.004</v>
          </cell>
          <cell r="B121" t="str">
            <v>Botiquín cromado, 3 puertas, 2 luces, 3 cajones</v>
          </cell>
          <cell r="C121" t="str">
            <v>u</v>
          </cell>
          <cell r="D121">
            <v>1</v>
          </cell>
          <cell r="E121">
            <v>2375</v>
          </cell>
          <cell r="F121">
            <v>2375</v>
          </cell>
        </row>
        <row r="122">
          <cell r="A122" t="str">
            <v>BF04.005</v>
          </cell>
          <cell r="B122" t="str">
            <v>Botiquín madera americana, 16"x27", 1 puerta</v>
          </cell>
          <cell r="C122" t="str">
            <v>u</v>
          </cell>
          <cell r="D122">
            <v>1</v>
          </cell>
          <cell r="E122">
            <v>1500</v>
          </cell>
          <cell r="F122">
            <v>1500</v>
          </cell>
        </row>
        <row r="123">
          <cell r="A123" t="str">
            <v>BF04.006</v>
          </cell>
          <cell r="B123" t="str">
            <v>Botiquín madera americana, 36"x30",3 puertas</v>
          </cell>
          <cell r="C123" t="str">
            <v>u</v>
          </cell>
          <cell r="D123">
            <v>1</v>
          </cell>
          <cell r="E123">
            <v>2850</v>
          </cell>
          <cell r="F123">
            <v>2850</v>
          </cell>
        </row>
        <row r="124">
          <cell r="A124" t="str">
            <v>BF04.007</v>
          </cell>
          <cell r="B124" t="str">
            <v>Ducha completa, cromada</v>
          </cell>
          <cell r="C124" t="str">
            <v>u</v>
          </cell>
          <cell r="D124">
            <v>1</v>
          </cell>
          <cell r="E124">
            <v>22</v>
          </cell>
          <cell r="F124">
            <v>22</v>
          </cell>
        </row>
        <row r="125">
          <cell r="A125" t="str">
            <v>BF04.008</v>
          </cell>
          <cell r="B125" t="str">
            <v>Llave angular de 3/8", "Taiwan"</v>
          </cell>
          <cell r="C125" t="str">
            <v>u</v>
          </cell>
          <cell r="D125">
            <v>1</v>
          </cell>
          <cell r="E125">
            <v>18</v>
          </cell>
          <cell r="F125">
            <v>18</v>
          </cell>
        </row>
        <row r="126">
          <cell r="A126" t="str">
            <v>BF04.009</v>
          </cell>
          <cell r="B126" t="str">
            <v>Llave de chorro de 1/2", "Nibco"</v>
          </cell>
          <cell r="C126" t="str">
            <v>u</v>
          </cell>
          <cell r="D126">
            <v>1</v>
          </cell>
          <cell r="E126">
            <v>45</v>
          </cell>
          <cell r="F126">
            <v>45</v>
          </cell>
        </row>
        <row r="127">
          <cell r="A127" t="str">
            <v>BF04.010</v>
          </cell>
          <cell r="B127" t="str">
            <v xml:space="preserve">Llave sencilla cromada, para lavamanos pequeño </v>
          </cell>
          <cell r="C127" t="str">
            <v>u</v>
          </cell>
          <cell r="D127">
            <v>1</v>
          </cell>
          <cell r="E127">
            <v>36</v>
          </cell>
          <cell r="F127">
            <v>36</v>
          </cell>
        </row>
        <row r="128">
          <cell r="A128" t="str">
            <v>BF04.011</v>
          </cell>
          <cell r="B128" t="str">
            <v>Llave cromada, para orinal pequeño</v>
          </cell>
          <cell r="C128" t="str">
            <v>u</v>
          </cell>
          <cell r="D128">
            <v>1</v>
          </cell>
          <cell r="E128">
            <v>85</v>
          </cell>
          <cell r="F128">
            <v>85</v>
          </cell>
        </row>
        <row r="129">
          <cell r="A129" t="str">
            <v>BF04.012</v>
          </cell>
          <cell r="B129" t="str">
            <v>Llave de empotrar de 1/2", cromada</v>
          </cell>
          <cell r="C129" t="str">
            <v>u</v>
          </cell>
          <cell r="D129">
            <v>1</v>
          </cell>
          <cell r="E129">
            <v>91</v>
          </cell>
          <cell r="F129">
            <v>91</v>
          </cell>
        </row>
        <row r="130">
          <cell r="A130" t="str">
            <v>BF04.013</v>
          </cell>
          <cell r="B130" t="str">
            <v>Válvula 3/4" para orinal flúxometro</v>
          </cell>
          <cell r="C130" t="str">
            <v>u</v>
          </cell>
          <cell r="D130">
            <v>1</v>
          </cell>
          <cell r="E130">
            <v>1025</v>
          </cell>
          <cell r="F130">
            <v>1025</v>
          </cell>
        </row>
        <row r="131">
          <cell r="A131" t="str">
            <v>BF04.014</v>
          </cell>
          <cell r="B131" t="str">
            <v>Válvula 1" par orinal flúxometro</v>
          </cell>
          <cell r="C131" t="str">
            <v>u</v>
          </cell>
          <cell r="D131">
            <v>1</v>
          </cell>
          <cell r="E131">
            <v>1065</v>
          </cell>
          <cell r="F131">
            <v>1065</v>
          </cell>
        </row>
        <row r="132">
          <cell r="A132" t="str">
            <v>BF04.015</v>
          </cell>
          <cell r="B132" t="str">
            <v>Tubo flexible con tuerca para lavamanos</v>
          </cell>
          <cell r="C132" t="str">
            <v>u</v>
          </cell>
          <cell r="D132">
            <v>1</v>
          </cell>
          <cell r="E132">
            <v>25</v>
          </cell>
          <cell r="F132">
            <v>25</v>
          </cell>
        </row>
        <row r="133">
          <cell r="A133" t="str">
            <v>BF04.016</v>
          </cell>
          <cell r="B133" t="str">
            <v>Tubo flexible con tuerca para inodoros</v>
          </cell>
          <cell r="C133" t="str">
            <v>u</v>
          </cell>
          <cell r="D133">
            <v>1</v>
          </cell>
          <cell r="E133">
            <v>25</v>
          </cell>
          <cell r="F133">
            <v>25</v>
          </cell>
        </row>
        <row r="134">
          <cell r="A134" t="str">
            <v>BF04.018</v>
          </cell>
          <cell r="B134" t="str">
            <v>Niple 3/8" x 2 1/2", cromado</v>
          </cell>
          <cell r="C134" t="str">
            <v>u</v>
          </cell>
          <cell r="D134">
            <v>1</v>
          </cell>
          <cell r="E134">
            <v>9</v>
          </cell>
          <cell r="F134">
            <v>9</v>
          </cell>
        </row>
        <row r="135">
          <cell r="A135" t="str">
            <v>BF04.019</v>
          </cell>
          <cell r="B135" t="str">
            <v>Junta de Cera</v>
          </cell>
          <cell r="C135" t="str">
            <v>u</v>
          </cell>
          <cell r="D135">
            <v>1</v>
          </cell>
          <cell r="E135">
            <v>8.5</v>
          </cell>
          <cell r="F135">
            <v>8.5</v>
          </cell>
        </row>
        <row r="136">
          <cell r="A136" t="str">
            <v>BF04.020</v>
          </cell>
          <cell r="B136" t="str">
            <v>Arandela Plástica de 3" ó 4", para inodoros</v>
          </cell>
          <cell r="C136" t="str">
            <v>u</v>
          </cell>
          <cell r="D136">
            <v>1</v>
          </cell>
          <cell r="E136">
            <v>28</v>
          </cell>
          <cell r="F136">
            <v>28</v>
          </cell>
        </row>
        <row r="137">
          <cell r="A137" t="str">
            <v>BF04.021</v>
          </cell>
          <cell r="B137" t="str">
            <v>Tornillos para fijar arandela (Juego)</v>
          </cell>
          <cell r="C137" t="str">
            <v>u</v>
          </cell>
          <cell r="D137">
            <v>1</v>
          </cell>
          <cell r="E137">
            <v>2.25</v>
          </cell>
          <cell r="F137">
            <v>2.25</v>
          </cell>
        </row>
        <row r="138">
          <cell r="A138" t="str">
            <v>BF04.022</v>
          </cell>
          <cell r="B138" t="str">
            <v>Palometas fijar lavamanos, en aluminio</v>
          </cell>
          <cell r="C138" t="str">
            <v>par</v>
          </cell>
          <cell r="D138">
            <v>1</v>
          </cell>
          <cell r="E138">
            <v>9</v>
          </cell>
          <cell r="F138">
            <v>9</v>
          </cell>
        </row>
        <row r="139">
          <cell r="A139" t="str">
            <v>BF04.023</v>
          </cell>
          <cell r="B139" t="str">
            <v>Mezcladora para bañera, con desagüe, "PRICE PFISTER USA"</v>
          </cell>
          <cell r="C139" t="str">
            <v>u</v>
          </cell>
          <cell r="D139">
            <v>1</v>
          </cell>
          <cell r="E139">
            <v>975</v>
          </cell>
          <cell r="F139">
            <v>975</v>
          </cell>
        </row>
        <row r="140">
          <cell r="A140" t="str">
            <v>BF04.024</v>
          </cell>
          <cell r="B140" t="str">
            <v>Mezcladora para bidet , "PRICE PFISTER USA", con boquilla</v>
          </cell>
          <cell r="C140" t="str">
            <v>u</v>
          </cell>
          <cell r="D140">
            <v>1</v>
          </cell>
          <cell r="E140">
            <v>1750</v>
          </cell>
          <cell r="F140">
            <v>1750</v>
          </cell>
        </row>
        <row r="141">
          <cell r="A141" t="str">
            <v>BF04.025</v>
          </cell>
          <cell r="B141" t="str">
            <v>Mezcladora para lavamanos "PRICE PFISTER USA" con boquilla</v>
          </cell>
          <cell r="C141" t="str">
            <v>u</v>
          </cell>
          <cell r="D141">
            <v>1</v>
          </cell>
          <cell r="E141">
            <v>675</v>
          </cell>
          <cell r="F141">
            <v>675</v>
          </cell>
        </row>
        <row r="142">
          <cell r="A142" t="str">
            <v>BF04.026</v>
          </cell>
          <cell r="B142" t="str">
            <v>Mezcladora para fregadero "PRICE PFISTER USA", con manguera</v>
          </cell>
          <cell r="C142" t="str">
            <v>u</v>
          </cell>
          <cell r="D142">
            <v>1</v>
          </cell>
          <cell r="E142">
            <v>725</v>
          </cell>
          <cell r="F142">
            <v>725</v>
          </cell>
        </row>
        <row r="143">
          <cell r="A143" t="str">
            <v>BF04.027</v>
          </cell>
          <cell r="B143" t="str">
            <v>Boquilla para lavamanos, automática, cromada, "Sayco"</v>
          </cell>
          <cell r="C143" t="str">
            <v>u</v>
          </cell>
          <cell r="D143">
            <v>1</v>
          </cell>
          <cell r="E143">
            <v>100</v>
          </cell>
          <cell r="F143">
            <v>100</v>
          </cell>
        </row>
        <row r="144">
          <cell r="A144" t="str">
            <v>BF04.028</v>
          </cell>
          <cell r="B144" t="str">
            <v>Boquilla para lavamanos, PVC</v>
          </cell>
          <cell r="C144" t="str">
            <v>u</v>
          </cell>
          <cell r="D144">
            <v>1</v>
          </cell>
          <cell r="E144">
            <v>16</v>
          </cell>
          <cell r="F144">
            <v>16</v>
          </cell>
        </row>
        <row r="145">
          <cell r="A145" t="str">
            <v>BF04.029</v>
          </cell>
          <cell r="B145" t="str">
            <v>Boquilla para fregadero, cromada (c/u)</v>
          </cell>
          <cell r="C145" t="str">
            <v>u</v>
          </cell>
          <cell r="D145">
            <v>1</v>
          </cell>
          <cell r="E145">
            <v>39</v>
          </cell>
          <cell r="F145">
            <v>39</v>
          </cell>
        </row>
        <row r="146">
          <cell r="A146" t="str">
            <v>BF04.030</v>
          </cell>
          <cell r="B146" t="str">
            <v>Boquilla para lavadero, cromada, con tapón</v>
          </cell>
          <cell r="C146" t="str">
            <v>u</v>
          </cell>
          <cell r="D146">
            <v>1</v>
          </cell>
          <cell r="E146">
            <v>22</v>
          </cell>
          <cell r="F146">
            <v>22</v>
          </cell>
        </row>
        <row r="147">
          <cell r="A147" t="str">
            <v>BF04.031</v>
          </cell>
          <cell r="B147" t="str">
            <v>Boquilla para lavadero, PVC, con tapón</v>
          </cell>
          <cell r="C147" t="str">
            <v>u</v>
          </cell>
          <cell r="D147">
            <v>1</v>
          </cell>
          <cell r="E147">
            <v>15.5</v>
          </cell>
          <cell r="F147">
            <v>15.5</v>
          </cell>
        </row>
        <row r="148">
          <cell r="A148" t="str">
            <v>BF04.032</v>
          </cell>
          <cell r="B148" t="str">
            <v>Rejilla 3"x1 1/2",cromada, para piso</v>
          </cell>
          <cell r="C148" t="str">
            <v>u</v>
          </cell>
          <cell r="D148">
            <v>1</v>
          </cell>
          <cell r="E148">
            <v>16.5</v>
          </cell>
          <cell r="F148">
            <v>16.5</v>
          </cell>
        </row>
        <row r="149">
          <cell r="A149" t="str">
            <v>BF04.033</v>
          </cell>
          <cell r="B149" t="str">
            <v>Rejilla 4",aluminio para piso</v>
          </cell>
          <cell r="C149" t="str">
            <v>u</v>
          </cell>
          <cell r="D149">
            <v>1</v>
          </cell>
          <cell r="E149">
            <v>8</v>
          </cell>
          <cell r="F149">
            <v>8</v>
          </cell>
        </row>
        <row r="150">
          <cell r="A150" t="str">
            <v>BF04.034</v>
          </cell>
          <cell r="B150" t="str">
            <v>Sifón lavamanos, 1 1/4", cromado, completo "Nibco"</v>
          </cell>
          <cell r="C150" t="str">
            <v>u</v>
          </cell>
          <cell r="D150">
            <v>1</v>
          </cell>
          <cell r="E150">
            <v>200</v>
          </cell>
          <cell r="F150">
            <v>200</v>
          </cell>
        </row>
        <row r="151">
          <cell r="A151" t="str">
            <v>BF04.035</v>
          </cell>
          <cell r="B151" t="str">
            <v>Sifón lavamanos 1 1/4", PVC</v>
          </cell>
          <cell r="C151" t="str">
            <v>u</v>
          </cell>
          <cell r="D151">
            <v>1</v>
          </cell>
          <cell r="E151">
            <v>25</v>
          </cell>
          <cell r="F151">
            <v>25</v>
          </cell>
        </row>
        <row r="152">
          <cell r="A152" t="str">
            <v>BF04.036</v>
          </cell>
          <cell r="B152" t="str">
            <v>Sifón fregadero 1 1/2", PVC</v>
          </cell>
          <cell r="C152" t="str">
            <v>u</v>
          </cell>
          <cell r="D152">
            <v>1</v>
          </cell>
          <cell r="E152">
            <v>17</v>
          </cell>
          <cell r="F152">
            <v>17</v>
          </cell>
        </row>
        <row r="153">
          <cell r="A153" t="str">
            <v>BF04.037</v>
          </cell>
          <cell r="B153" t="str">
            <v>Desagüe para bañera, PVC</v>
          </cell>
          <cell r="C153" t="str">
            <v>u</v>
          </cell>
          <cell r="D153">
            <v>1</v>
          </cell>
          <cell r="E153">
            <v>175</v>
          </cell>
          <cell r="F153">
            <v>175</v>
          </cell>
        </row>
        <row r="154">
          <cell r="A154" t="str">
            <v>BF04.038</v>
          </cell>
          <cell r="B154" t="str">
            <v>Desagüe doble para fegadero, PVC</v>
          </cell>
          <cell r="C154" t="str">
            <v>u</v>
          </cell>
          <cell r="D154">
            <v>1</v>
          </cell>
          <cell r="E154">
            <v>32</v>
          </cell>
          <cell r="F154">
            <v>32</v>
          </cell>
        </row>
        <row r="155">
          <cell r="A155" t="str">
            <v>BF04.039</v>
          </cell>
          <cell r="B155" t="str">
            <v>Cola extensión lavamanos 1 1/4" x 8", cromada</v>
          </cell>
          <cell r="C155" t="str">
            <v>u</v>
          </cell>
          <cell r="D155">
            <v>1</v>
          </cell>
          <cell r="E155">
            <v>23</v>
          </cell>
          <cell r="F155">
            <v>23</v>
          </cell>
        </row>
        <row r="156">
          <cell r="A156" t="str">
            <v>BF04.040</v>
          </cell>
          <cell r="B156" t="str">
            <v>Cola extensión lavamanos 1 1/2" x 8", cromada</v>
          </cell>
          <cell r="C156" t="str">
            <v>u</v>
          </cell>
          <cell r="D156">
            <v>1</v>
          </cell>
          <cell r="E156">
            <v>25</v>
          </cell>
          <cell r="F156">
            <v>25</v>
          </cell>
        </row>
        <row r="157">
          <cell r="A157" t="str">
            <v>BF04.041</v>
          </cell>
          <cell r="B157" t="str">
            <v>Cola extensión lavamanos 1 1/2" x 8", PVC</v>
          </cell>
          <cell r="C157" t="str">
            <v>u</v>
          </cell>
          <cell r="D157">
            <v>1</v>
          </cell>
          <cell r="E157">
            <v>10.5</v>
          </cell>
          <cell r="F157">
            <v>10.5</v>
          </cell>
        </row>
        <row r="158">
          <cell r="A158" t="str">
            <v>BF04.042</v>
          </cell>
          <cell r="B158" t="str">
            <v>Cubrefalta de 3/8", cromado</v>
          </cell>
          <cell r="C158" t="str">
            <v>u</v>
          </cell>
          <cell r="D158">
            <v>1</v>
          </cell>
          <cell r="E158">
            <v>1.5</v>
          </cell>
          <cell r="F158">
            <v>1.5</v>
          </cell>
        </row>
        <row r="159">
          <cell r="A159" t="str">
            <v>BF04.043</v>
          </cell>
          <cell r="B159" t="str">
            <v>Cubrefalta de 1/2", cromado</v>
          </cell>
          <cell r="C159" t="str">
            <v>u</v>
          </cell>
          <cell r="D159">
            <v>1</v>
          </cell>
          <cell r="E159">
            <v>2.5</v>
          </cell>
          <cell r="F159">
            <v>2.5</v>
          </cell>
        </row>
        <row r="160">
          <cell r="A160" t="str">
            <v>BF04.044</v>
          </cell>
          <cell r="B160" t="str">
            <v>Cubrefalta de 3/4", cromado</v>
          </cell>
          <cell r="C160" t="str">
            <v>u</v>
          </cell>
          <cell r="D160">
            <v>1</v>
          </cell>
          <cell r="E160">
            <v>1.75</v>
          </cell>
          <cell r="F160">
            <v>1.75</v>
          </cell>
        </row>
        <row r="161">
          <cell r="A161" t="str">
            <v>BF04.045</v>
          </cell>
          <cell r="B161" t="str">
            <v>Cepillera cromada corriente</v>
          </cell>
          <cell r="C161" t="str">
            <v>u</v>
          </cell>
          <cell r="D161">
            <v>1</v>
          </cell>
          <cell r="E161">
            <v>18.75</v>
          </cell>
          <cell r="F161">
            <v>18.75</v>
          </cell>
        </row>
        <row r="162">
          <cell r="A162" t="str">
            <v>BF04.046</v>
          </cell>
          <cell r="B162" t="str">
            <v>Gancho cromado doble, corriente</v>
          </cell>
          <cell r="C162" t="str">
            <v>u</v>
          </cell>
          <cell r="D162">
            <v>1</v>
          </cell>
          <cell r="E162">
            <v>12.8</v>
          </cell>
          <cell r="F162">
            <v>12.8</v>
          </cell>
        </row>
        <row r="163">
          <cell r="A163" t="str">
            <v>BF04.047</v>
          </cell>
          <cell r="B163" t="str">
            <v>Jabonera para bañera, con agarradera, cromada, corriente</v>
          </cell>
          <cell r="C163" t="str">
            <v>u</v>
          </cell>
          <cell r="D163">
            <v>1</v>
          </cell>
          <cell r="E163">
            <v>85</v>
          </cell>
          <cell r="F163">
            <v>85</v>
          </cell>
        </row>
        <row r="164">
          <cell r="A164" t="str">
            <v>BF04.048</v>
          </cell>
          <cell r="B164" t="str">
            <v>Jabonera para bañera, sin agarradera, cromada, corriente</v>
          </cell>
          <cell r="C164" t="str">
            <v>u</v>
          </cell>
          <cell r="D164">
            <v>1</v>
          </cell>
          <cell r="E164">
            <v>80</v>
          </cell>
          <cell r="F164">
            <v>80</v>
          </cell>
        </row>
        <row r="165">
          <cell r="A165" t="str">
            <v>BF04.049</v>
          </cell>
          <cell r="B165" t="str">
            <v>Jabonera líquida, cromada, corriente</v>
          </cell>
          <cell r="C165" t="str">
            <v>u</v>
          </cell>
          <cell r="D165">
            <v>1</v>
          </cell>
          <cell r="E165">
            <v>100</v>
          </cell>
          <cell r="F165">
            <v>100</v>
          </cell>
        </row>
        <row r="166">
          <cell r="A166" t="str">
            <v>BF04.050</v>
          </cell>
          <cell r="B166" t="str">
            <v>Papelera empotrada, cromada, corriente</v>
          </cell>
          <cell r="C166" t="str">
            <v>u</v>
          </cell>
          <cell r="D166">
            <v>1</v>
          </cell>
          <cell r="E166">
            <v>99</v>
          </cell>
          <cell r="F166">
            <v>99</v>
          </cell>
        </row>
        <row r="167">
          <cell r="A167" t="str">
            <v>BF04.051</v>
          </cell>
          <cell r="B167" t="str">
            <v>Toallero 24" cromado corriente</v>
          </cell>
          <cell r="C167" t="str">
            <v>u</v>
          </cell>
          <cell r="D167">
            <v>1</v>
          </cell>
          <cell r="E167">
            <v>51</v>
          </cell>
          <cell r="F167">
            <v>51</v>
          </cell>
        </row>
        <row r="168">
          <cell r="A168" t="str">
            <v>BF04.052</v>
          </cell>
          <cell r="B168" t="str">
            <v>Toallero 30" cromado corriente</v>
          </cell>
          <cell r="C168" t="str">
            <v>u</v>
          </cell>
          <cell r="D168">
            <v>1</v>
          </cell>
          <cell r="E168">
            <v>80</v>
          </cell>
          <cell r="F168">
            <v>80</v>
          </cell>
        </row>
        <row r="169">
          <cell r="A169" t="str">
            <v>BF04.053</v>
          </cell>
          <cell r="B169" t="str">
            <v>Toallero 24" acero inoxidable</v>
          </cell>
          <cell r="C169" t="str">
            <v>u</v>
          </cell>
          <cell r="D169">
            <v>1</v>
          </cell>
          <cell r="E169">
            <v>104</v>
          </cell>
          <cell r="F169">
            <v>104</v>
          </cell>
        </row>
        <row r="170">
          <cell r="A170" t="str">
            <v>BF04.054</v>
          </cell>
          <cell r="B170" t="str">
            <v>Toallero 30" acero inoxidable</v>
          </cell>
          <cell r="C170" t="str">
            <v>u</v>
          </cell>
          <cell r="D170">
            <v>1</v>
          </cell>
          <cell r="E170">
            <v>146</v>
          </cell>
          <cell r="F170">
            <v>146</v>
          </cell>
        </row>
        <row r="171">
          <cell r="A171" t="str">
            <v>BL</v>
          </cell>
          <cell r="B171" t="str">
            <v>BLOQUES</v>
          </cell>
          <cell r="D171" t="str">
            <v/>
          </cell>
          <cell r="F171" t="str">
            <v/>
          </cell>
        </row>
        <row r="172">
          <cell r="A172" t="str">
            <v>BL01.</v>
          </cell>
          <cell r="B172" t="str">
            <v>Bloques de Barro</v>
          </cell>
        </row>
        <row r="173">
          <cell r="A173" t="str">
            <v>BL01.001</v>
          </cell>
          <cell r="B173" t="str">
            <v>Bloques de Barro de 4"</v>
          </cell>
          <cell r="C173" t="str">
            <v>u</v>
          </cell>
          <cell r="D173">
            <v>1.08</v>
          </cell>
          <cell r="E173">
            <v>5.94</v>
          </cell>
          <cell r="F173">
            <v>6.42</v>
          </cell>
        </row>
        <row r="174">
          <cell r="A174" t="str">
            <v>BL01.002</v>
          </cell>
          <cell r="B174" t="str">
            <v>Bloques de Barro de 6"</v>
          </cell>
          <cell r="C174" t="str">
            <v>u</v>
          </cell>
          <cell r="D174">
            <v>1.08</v>
          </cell>
          <cell r="E174">
            <v>7.56</v>
          </cell>
          <cell r="F174">
            <v>8.16</v>
          </cell>
        </row>
        <row r="175">
          <cell r="A175" t="str">
            <v>BL01.003</v>
          </cell>
          <cell r="B175" t="str">
            <v>Bloques de Barro de 8"</v>
          </cell>
          <cell r="C175" t="str">
            <v>u</v>
          </cell>
          <cell r="D175">
            <v>1.08</v>
          </cell>
          <cell r="E175">
            <v>10</v>
          </cell>
          <cell r="F175">
            <v>10.8</v>
          </cell>
        </row>
        <row r="176">
          <cell r="A176" t="str">
            <v>BL01.004</v>
          </cell>
          <cell r="B176" t="str">
            <v>Bloques de Barro de 5" (forjados)</v>
          </cell>
          <cell r="C176" t="str">
            <v>u</v>
          </cell>
          <cell r="D176">
            <v>1.08</v>
          </cell>
          <cell r="E176">
            <v>7</v>
          </cell>
          <cell r="F176">
            <v>7.56</v>
          </cell>
        </row>
        <row r="177">
          <cell r="A177" t="str">
            <v>BL02.</v>
          </cell>
          <cell r="B177" t="str">
            <v>Bloques de Cemento</v>
          </cell>
          <cell r="D177" t="str">
            <v/>
          </cell>
          <cell r="F177" t="str">
            <v/>
          </cell>
        </row>
        <row r="178">
          <cell r="A178" t="str">
            <v>BL02.001</v>
          </cell>
          <cell r="B178" t="str">
            <v>Bloque de hormigón 4"</v>
          </cell>
          <cell r="C178" t="str">
            <v>u</v>
          </cell>
          <cell r="D178">
            <v>1.08</v>
          </cell>
          <cell r="E178">
            <v>4.8600000000000003</v>
          </cell>
          <cell r="F178">
            <v>5.25</v>
          </cell>
        </row>
        <row r="179">
          <cell r="A179" t="str">
            <v>BL02.002</v>
          </cell>
          <cell r="B179" t="str">
            <v>Bloque de hormigón 6"</v>
          </cell>
          <cell r="C179" t="str">
            <v>u</v>
          </cell>
          <cell r="D179">
            <v>1.08</v>
          </cell>
          <cell r="E179">
            <v>6.39</v>
          </cell>
          <cell r="F179">
            <v>6.9</v>
          </cell>
        </row>
        <row r="180">
          <cell r="A180" t="str">
            <v>BL02.003</v>
          </cell>
          <cell r="B180" t="str">
            <v>Bloque de hormigón 8"</v>
          </cell>
          <cell r="C180" t="str">
            <v>u</v>
          </cell>
          <cell r="D180">
            <v>1.08</v>
          </cell>
          <cell r="E180">
            <v>8.3699999999999992</v>
          </cell>
          <cell r="F180">
            <v>9.0399999999999991</v>
          </cell>
        </row>
        <row r="181">
          <cell r="A181" t="str">
            <v>BL02.004</v>
          </cell>
          <cell r="B181" t="str">
            <v>Bloque de hormigón 5" para verjas</v>
          </cell>
          <cell r="C181" t="str">
            <v>u</v>
          </cell>
          <cell r="D181">
            <v>1.08</v>
          </cell>
          <cell r="E181">
            <v>5.9</v>
          </cell>
          <cell r="F181">
            <v>6.37</v>
          </cell>
        </row>
        <row r="182">
          <cell r="A182" t="str">
            <v>BL02.005</v>
          </cell>
          <cell r="B182" t="str">
            <v>Bloque de hormigón 10"</v>
          </cell>
          <cell r="C182" t="str">
            <v>u</v>
          </cell>
          <cell r="D182">
            <v>1.08</v>
          </cell>
          <cell r="E182">
            <v>18.8</v>
          </cell>
          <cell r="F182">
            <v>20.3</v>
          </cell>
        </row>
        <row r="183">
          <cell r="A183" t="str">
            <v>BL02.006</v>
          </cell>
          <cell r="B183" t="str">
            <v>Bloque de hormigón 12"</v>
          </cell>
          <cell r="C183" t="str">
            <v>u</v>
          </cell>
          <cell r="D183">
            <v>1.08</v>
          </cell>
          <cell r="E183">
            <v>18.399999999999999</v>
          </cell>
          <cell r="F183">
            <v>19.87</v>
          </cell>
        </row>
        <row r="184">
          <cell r="A184" t="str">
            <v>BL02.007</v>
          </cell>
          <cell r="B184" t="str">
            <v>Bloque Rusticanales de 4", gris</v>
          </cell>
          <cell r="C184" t="str">
            <v>u</v>
          </cell>
          <cell r="D184">
            <v>1.08</v>
          </cell>
          <cell r="E184">
            <v>20.25</v>
          </cell>
          <cell r="F184">
            <v>21.87</v>
          </cell>
        </row>
        <row r="185">
          <cell r="A185" t="str">
            <v>BL02.008</v>
          </cell>
          <cell r="B185" t="str">
            <v>Bloque Rusticanales de 8", gris</v>
          </cell>
          <cell r="C185" t="str">
            <v>u</v>
          </cell>
          <cell r="D185">
            <v>1.08</v>
          </cell>
          <cell r="E185">
            <v>26.95</v>
          </cell>
          <cell r="F185">
            <v>29.11</v>
          </cell>
        </row>
        <row r="186">
          <cell r="A186" t="str">
            <v>BL02.009</v>
          </cell>
          <cell r="B186" t="str">
            <v>Bloque de 6"x8"x8", liso ( 1/2 bloque de 6")</v>
          </cell>
          <cell r="C186" t="str">
            <v>u</v>
          </cell>
          <cell r="D186">
            <v>1.08</v>
          </cell>
          <cell r="E186">
            <v>4.0999999999999996</v>
          </cell>
          <cell r="F186">
            <v>4.43</v>
          </cell>
        </row>
        <row r="187">
          <cell r="A187" t="str">
            <v>BL02.010</v>
          </cell>
          <cell r="B187" t="str">
            <v>Bloque de 8"x8"x8" , liso ( 1/2 bloque de 8")</v>
          </cell>
          <cell r="C187" t="str">
            <v>u</v>
          </cell>
          <cell r="D187">
            <v>1.08</v>
          </cell>
          <cell r="E187">
            <v>5.4</v>
          </cell>
          <cell r="F187">
            <v>5.83</v>
          </cell>
        </row>
        <row r="188">
          <cell r="A188" t="str">
            <v>BL02.011</v>
          </cell>
          <cell r="B188" t="str">
            <v>Bloque ornamental 8"x8"x16", gris (TICARUST)</v>
          </cell>
          <cell r="C188" t="str">
            <v>u</v>
          </cell>
          <cell r="D188">
            <v>1.08</v>
          </cell>
          <cell r="E188">
            <v>17.149999999999999</v>
          </cell>
          <cell r="F188">
            <v>18.52</v>
          </cell>
        </row>
        <row r="189">
          <cell r="A189" t="str">
            <v>BL02.012</v>
          </cell>
          <cell r="B189" t="str">
            <v>Bloque calado 6", tipo persiana</v>
          </cell>
          <cell r="C189" t="str">
            <v>u</v>
          </cell>
          <cell r="D189">
            <v>1.08</v>
          </cell>
          <cell r="E189">
            <v>8</v>
          </cell>
          <cell r="F189">
            <v>8.64</v>
          </cell>
        </row>
        <row r="190">
          <cell r="A190" t="str">
            <v>BL02.013</v>
          </cell>
          <cell r="B190" t="str">
            <v>Acarreo bloque de hormigón 4"</v>
          </cell>
          <cell r="C190" t="str">
            <v>u</v>
          </cell>
          <cell r="D190">
            <v>1.08</v>
          </cell>
          <cell r="E190">
            <v>0.52</v>
          </cell>
          <cell r="F190">
            <v>0.56000000000000005</v>
          </cell>
        </row>
        <row r="191">
          <cell r="A191" t="str">
            <v>BL02.014</v>
          </cell>
          <cell r="B191" t="str">
            <v>Acarreo bloque de hormigón 5", para verjas</v>
          </cell>
          <cell r="C191" t="str">
            <v>u</v>
          </cell>
          <cell r="D191">
            <v>1.08</v>
          </cell>
          <cell r="E191">
            <v>0.55000000000000004</v>
          </cell>
          <cell r="F191">
            <v>0.59</v>
          </cell>
        </row>
        <row r="192">
          <cell r="A192" t="str">
            <v>BL02.015</v>
          </cell>
          <cell r="B192" t="str">
            <v>Acarreo bloque de hormigón 6"</v>
          </cell>
          <cell r="C192" t="str">
            <v>u</v>
          </cell>
          <cell r="D192">
            <v>1.08</v>
          </cell>
          <cell r="E192">
            <v>0.56000000000000005</v>
          </cell>
          <cell r="F192">
            <v>0.6</v>
          </cell>
        </row>
        <row r="193">
          <cell r="A193" t="str">
            <v>BL02.016</v>
          </cell>
          <cell r="B193" t="str">
            <v>Acarreo bloque de hormigón 8"</v>
          </cell>
          <cell r="C193" t="str">
            <v>u</v>
          </cell>
          <cell r="D193">
            <v>1.08</v>
          </cell>
          <cell r="E193">
            <v>0.63</v>
          </cell>
          <cell r="F193">
            <v>0.68</v>
          </cell>
        </row>
        <row r="194">
          <cell r="A194" t="str">
            <v>BL02.017</v>
          </cell>
          <cell r="B194" t="str">
            <v>Acarreo bloque de hormigón 10"</v>
          </cell>
          <cell r="C194" t="str">
            <v>u</v>
          </cell>
          <cell r="D194">
            <v>1.08</v>
          </cell>
          <cell r="E194">
            <v>1</v>
          </cell>
          <cell r="F194">
            <v>1.08</v>
          </cell>
        </row>
        <row r="195">
          <cell r="A195" t="str">
            <v>BL02.018</v>
          </cell>
          <cell r="B195" t="str">
            <v>Acarreo bloque de hormigón 12"</v>
          </cell>
          <cell r="C195" t="str">
            <v>u</v>
          </cell>
          <cell r="D195">
            <v>1.08</v>
          </cell>
          <cell r="E195">
            <v>1.19</v>
          </cell>
          <cell r="F195">
            <v>1.29</v>
          </cell>
        </row>
        <row r="196">
          <cell r="A196" t="str">
            <v>BL02.019</v>
          </cell>
          <cell r="B196" t="str">
            <v>Acarreo Bloque Rusticanales de 4", gris</v>
          </cell>
          <cell r="C196" t="str">
            <v>u</v>
          </cell>
          <cell r="D196">
            <v>1.08</v>
          </cell>
          <cell r="E196">
            <v>0.56999999999999995</v>
          </cell>
          <cell r="F196">
            <v>0.62</v>
          </cell>
        </row>
        <row r="197">
          <cell r="A197" t="str">
            <v>BL02.020</v>
          </cell>
          <cell r="B197" t="str">
            <v>Acarreo Bloque Rusticanales de 8", gris</v>
          </cell>
          <cell r="C197" t="str">
            <v>u</v>
          </cell>
          <cell r="D197">
            <v>1.08</v>
          </cell>
          <cell r="E197">
            <v>0.78</v>
          </cell>
          <cell r="F197">
            <v>0.84</v>
          </cell>
        </row>
        <row r="198">
          <cell r="A198" t="str">
            <v>BL02.021</v>
          </cell>
          <cell r="B198" t="str">
            <v>Acarreo Bloque de 6"x8"x8", liso ( 1/2 Acarreo Bloque de 6")</v>
          </cell>
          <cell r="C198" t="str">
            <v>u</v>
          </cell>
          <cell r="D198">
            <v>1.08</v>
          </cell>
          <cell r="E198">
            <v>0.3</v>
          </cell>
          <cell r="F198">
            <v>0.32</v>
          </cell>
        </row>
        <row r="199">
          <cell r="A199" t="str">
            <v>BL02.022</v>
          </cell>
          <cell r="B199" t="str">
            <v>Acarreo Bloque de 8"x8"x8" , liso ( 1/2 Acarreo Bloque de 8")</v>
          </cell>
          <cell r="C199" t="str">
            <v>u</v>
          </cell>
          <cell r="D199">
            <v>1.08</v>
          </cell>
          <cell r="E199">
            <v>0.34</v>
          </cell>
          <cell r="F199">
            <v>0.37</v>
          </cell>
        </row>
        <row r="200">
          <cell r="A200" t="str">
            <v>BL02.023</v>
          </cell>
          <cell r="B200" t="str">
            <v>Acarreo Bloque ornamental 8"x8"x16", gris (TICARUST)</v>
          </cell>
          <cell r="C200" t="str">
            <v>u</v>
          </cell>
          <cell r="D200">
            <v>1.08</v>
          </cell>
          <cell r="E200">
            <v>0.53</v>
          </cell>
          <cell r="F200">
            <v>0.56999999999999995</v>
          </cell>
        </row>
        <row r="201">
          <cell r="A201" t="str">
            <v>BL02.024</v>
          </cell>
          <cell r="B201" t="str">
            <v>Acarreo Bloque calado 6", tipo persiana</v>
          </cell>
          <cell r="C201" t="str">
            <v>u</v>
          </cell>
          <cell r="D201">
            <v>1.08</v>
          </cell>
          <cell r="E201">
            <v>0.53</v>
          </cell>
          <cell r="F201">
            <v>0.56999999999999995</v>
          </cell>
        </row>
        <row r="202">
          <cell r="A202" t="str">
            <v>BL99.001</v>
          </cell>
          <cell r="B202" t="str">
            <v>Bloques de Cristal</v>
          </cell>
          <cell r="C202" t="str">
            <v>u</v>
          </cell>
          <cell r="D202">
            <v>1.08</v>
          </cell>
          <cell r="E202">
            <v>80</v>
          </cell>
          <cell r="F202">
            <v>86.4</v>
          </cell>
        </row>
        <row r="203">
          <cell r="A203" t="str">
            <v>BL99.011</v>
          </cell>
          <cell r="B203" t="str">
            <v>Acarreo de Bloques de Cristal</v>
          </cell>
          <cell r="C203" t="str">
            <v>u</v>
          </cell>
          <cell r="D203">
            <v>1.08</v>
          </cell>
          <cell r="E203">
            <v>4</v>
          </cell>
          <cell r="F203">
            <v>4.32</v>
          </cell>
        </row>
        <row r="204">
          <cell r="A204" t="str">
            <v>BO</v>
          </cell>
          <cell r="B204" t="str">
            <v>BOMBA DE AGUA PARA CISTERNAS</v>
          </cell>
          <cell r="D204" t="str">
            <v/>
          </cell>
          <cell r="F204" t="str">
            <v/>
          </cell>
        </row>
        <row r="205">
          <cell r="A205" t="str">
            <v>BO01.002</v>
          </cell>
          <cell r="B205" t="str">
            <v>Bomba de 3/4 H.P., sin tanque</v>
          </cell>
          <cell r="C205" t="str">
            <v>u</v>
          </cell>
          <cell r="D205">
            <v>1</v>
          </cell>
          <cell r="E205">
            <v>2500</v>
          </cell>
          <cell r="F205">
            <v>2500</v>
          </cell>
        </row>
        <row r="206">
          <cell r="A206" t="str">
            <v>BO01.008</v>
          </cell>
          <cell r="B206" t="str">
            <v>Tanque hidroneumático de 42 gls, criollo</v>
          </cell>
          <cell r="C206" t="str">
            <v>u</v>
          </cell>
          <cell r="D206">
            <v>1</v>
          </cell>
          <cell r="E206">
            <v>1000</v>
          </cell>
          <cell r="F206">
            <v>1000</v>
          </cell>
        </row>
        <row r="207">
          <cell r="A207" t="str">
            <v>CC</v>
          </cell>
          <cell r="B207" t="str">
            <v>CEMENTOS Y CALES</v>
          </cell>
          <cell r="D207" t="str">
            <v/>
          </cell>
          <cell r="F207" t="str">
            <v/>
          </cell>
        </row>
        <row r="208">
          <cell r="A208" t="str">
            <v>CC01.001</v>
          </cell>
          <cell r="B208" t="str">
            <v>Cal Pomier (50 lbs)</v>
          </cell>
          <cell r="C208" t="str">
            <v>fda</v>
          </cell>
          <cell r="D208">
            <v>1</v>
          </cell>
          <cell r="E208">
            <v>59</v>
          </cell>
          <cell r="F208">
            <v>59</v>
          </cell>
        </row>
        <row r="209">
          <cell r="A209" t="str">
            <v>CC01.002</v>
          </cell>
          <cell r="B209" t="str">
            <v>Cemento Blanco (90 lbs)</v>
          </cell>
          <cell r="C209" t="str">
            <v>fda</v>
          </cell>
          <cell r="D209">
            <v>1</v>
          </cell>
          <cell r="E209">
            <v>180</v>
          </cell>
          <cell r="F209">
            <v>180</v>
          </cell>
        </row>
        <row r="210">
          <cell r="A210" t="str">
            <v>CC01.003</v>
          </cell>
          <cell r="B210" t="str">
            <v>Cemento Gris ("Portland")</v>
          </cell>
          <cell r="C210" t="str">
            <v>fda</v>
          </cell>
          <cell r="D210">
            <v>1</v>
          </cell>
          <cell r="E210">
            <v>69</v>
          </cell>
          <cell r="F210">
            <v>69</v>
          </cell>
        </row>
        <row r="211">
          <cell r="A211" t="str">
            <v>CC02.001</v>
          </cell>
          <cell r="B211" t="str">
            <v>Cemento para Grouting Expansivo</v>
          </cell>
          <cell r="C211" t="str">
            <v>fda</v>
          </cell>
          <cell r="D211">
            <v>1</v>
          </cell>
          <cell r="E211">
            <v>500</v>
          </cell>
          <cell r="F211">
            <v>500</v>
          </cell>
        </row>
        <row r="212">
          <cell r="A212" t="str">
            <v>CC02.002</v>
          </cell>
          <cell r="B212" t="str">
            <v>Cemento para Grouting Portland</v>
          </cell>
          <cell r="C212" t="str">
            <v>fda</v>
          </cell>
          <cell r="D212">
            <v>1</v>
          </cell>
          <cell r="E212">
            <v>67</v>
          </cell>
          <cell r="F212">
            <v>67</v>
          </cell>
        </row>
        <row r="213">
          <cell r="A213" t="str">
            <v>CC02.003</v>
          </cell>
          <cell r="B213" t="str">
            <v>Supracure</v>
          </cell>
          <cell r="C213" t="str">
            <v>gl</v>
          </cell>
          <cell r="D213">
            <v>1</v>
          </cell>
          <cell r="E213">
            <v>97.2</v>
          </cell>
          <cell r="F213">
            <v>97.2</v>
          </cell>
        </row>
        <row r="214">
          <cell r="A214" t="str">
            <v>CC02.004</v>
          </cell>
          <cell r="B214" t="str">
            <v>Superplastificante</v>
          </cell>
          <cell r="C214" t="str">
            <v>gl</v>
          </cell>
          <cell r="D214">
            <v>1</v>
          </cell>
          <cell r="E214">
            <v>91.8</v>
          </cell>
          <cell r="F214">
            <v>91.8</v>
          </cell>
        </row>
        <row r="218">
          <cell r="A218" t="str">
            <v>CE</v>
          </cell>
          <cell r="B218" t="str">
            <v>CERAMICAS</v>
          </cell>
          <cell r="D218" t="str">
            <v/>
          </cell>
          <cell r="F218" t="str">
            <v/>
          </cell>
        </row>
        <row r="219">
          <cell r="A219" t="str">
            <v>CE01.001</v>
          </cell>
          <cell r="B219" t="str">
            <v>Cerámica Criolla 15x15, monocolor</v>
          </cell>
          <cell r="C219" t="str">
            <v>m2</v>
          </cell>
          <cell r="D219">
            <v>1</v>
          </cell>
          <cell r="E219">
            <v>175</v>
          </cell>
          <cell r="F219">
            <v>175</v>
          </cell>
        </row>
        <row r="220">
          <cell r="A220" t="str">
            <v>CE01.002</v>
          </cell>
          <cell r="B220" t="str">
            <v>Cerámica Criolla 15x15, blanca</v>
          </cell>
          <cell r="C220" t="str">
            <v>m2</v>
          </cell>
          <cell r="D220">
            <v>1</v>
          </cell>
          <cell r="E220">
            <v>175</v>
          </cell>
          <cell r="F220">
            <v>175</v>
          </cell>
        </row>
        <row r="221">
          <cell r="A221" t="str">
            <v>CE01.010</v>
          </cell>
          <cell r="B221" t="str">
            <v>Cerámica Importada (Carabela). Costo Medio</v>
          </cell>
          <cell r="C221" t="str">
            <v>m2</v>
          </cell>
          <cell r="D221">
            <v>1</v>
          </cell>
          <cell r="E221">
            <v>250</v>
          </cell>
          <cell r="F221">
            <v>250</v>
          </cell>
        </row>
        <row r="222">
          <cell r="A222" t="str">
            <v>CE01.011</v>
          </cell>
          <cell r="B222" t="str">
            <v>Corte de Chazos</v>
          </cell>
          <cell r="C222" t="str">
            <v>u</v>
          </cell>
          <cell r="D222">
            <v>1</v>
          </cell>
          <cell r="E222">
            <v>2.6</v>
          </cell>
          <cell r="F222">
            <v>2.6</v>
          </cell>
        </row>
        <row r="223">
          <cell r="A223" t="str">
            <v>CE01.012</v>
          </cell>
          <cell r="B223" t="str">
            <v>Estopa</v>
          </cell>
          <cell r="C223" t="str">
            <v>lb</v>
          </cell>
          <cell r="D223">
            <v>1</v>
          </cell>
          <cell r="E223">
            <v>12</v>
          </cell>
          <cell r="F223">
            <v>12</v>
          </cell>
        </row>
        <row r="224">
          <cell r="A224" t="str">
            <v>CE01.021</v>
          </cell>
          <cell r="B224" t="str">
            <v>Zócalos 8x30 Cerámica Importada (Carabela), Costo medio</v>
          </cell>
          <cell r="C224" t="str">
            <v>u</v>
          </cell>
          <cell r="D224">
            <v>1</v>
          </cell>
          <cell r="E224">
            <v>12</v>
          </cell>
          <cell r="F224">
            <v>12</v>
          </cell>
        </row>
        <row r="225">
          <cell r="A225" t="str">
            <v>CJ</v>
          </cell>
          <cell r="B225" t="str">
            <v>CERRAJERIA</v>
          </cell>
          <cell r="D225" t="str">
            <v/>
          </cell>
          <cell r="F225" t="str">
            <v/>
          </cell>
        </row>
        <row r="226">
          <cell r="A226" t="str">
            <v>CJ01.001</v>
          </cell>
          <cell r="B226" t="str">
            <v>Llavín corriente, doble puño con llave y seguro</v>
          </cell>
          <cell r="C226" t="str">
            <v>u</v>
          </cell>
          <cell r="D226">
            <v>1</v>
          </cell>
          <cell r="E226">
            <v>125</v>
          </cell>
          <cell r="F226">
            <v>125</v>
          </cell>
        </row>
        <row r="227">
          <cell r="A227" t="str">
            <v>CJ01.002</v>
          </cell>
          <cell r="B227" t="str">
            <v>Llavín de Calidad, doble puño con llave y seguro</v>
          </cell>
          <cell r="C227" t="str">
            <v>u</v>
          </cell>
          <cell r="D227">
            <v>1</v>
          </cell>
          <cell r="E227">
            <v>425</v>
          </cell>
          <cell r="F227">
            <v>425</v>
          </cell>
        </row>
        <row r="228">
          <cell r="A228" t="str">
            <v>CJ01.003</v>
          </cell>
          <cell r="B228" t="str">
            <v>Bisagras STANLEY 3 1/2" x 3 1/2" doradas</v>
          </cell>
          <cell r="C228" t="str">
            <v>par</v>
          </cell>
          <cell r="D228">
            <v>1</v>
          </cell>
          <cell r="E228">
            <v>44</v>
          </cell>
          <cell r="F228">
            <v>44</v>
          </cell>
        </row>
        <row r="229">
          <cell r="A229" t="str">
            <v>CJ01.004</v>
          </cell>
          <cell r="B229" t="str">
            <v>Bisagras VAIVEN de piso, americana</v>
          </cell>
          <cell r="C229" t="str">
            <v>ud</v>
          </cell>
          <cell r="D229">
            <v>1</v>
          </cell>
          <cell r="E229">
            <v>480</v>
          </cell>
          <cell r="F229">
            <v>480</v>
          </cell>
        </row>
        <row r="230">
          <cell r="A230" t="str">
            <v>CJ01.007</v>
          </cell>
          <cell r="B230" t="str">
            <v>Tornillos de 3" x 14</v>
          </cell>
          <cell r="C230" t="str">
            <v>u</v>
          </cell>
          <cell r="D230">
            <v>1</v>
          </cell>
          <cell r="E230">
            <v>1.95</v>
          </cell>
          <cell r="F230">
            <v>1.95</v>
          </cell>
        </row>
        <row r="231">
          <cell r="A231" t="str">
            <v>CJ01.008</v>
          </cell>
          <cell r="B231" t="str">
            <v>Tarugos plásticos de 3/8" x 2"</v>
          </cell>
          <cell r="C231" t="str">
            <v>u</v>
          </cell>
          <cell r="D231">
            <v>1</v>
          </cell>
          <cell r="E231">
            <v>0.6</v>
          </cell>
          <cell r="F231">
            <v>0.6</v>
          </cell>
        </row>
        <row r="232">
          <cell r="A232" t="str">
            <v>EB</v>
          </cell>
          <cell r="B232" t="str">
            <v>EBANISTERIA</v>
          </cell>
          <cell r="D232" t="str">
            <v/>
          </cell>
          <cell r="F232" t="str">
            <v/>
          </cell>
        </row>
        <row r="233">
          <cell r="A233" t="str">
            <v>EB01.001</v>
          </cell>
          <cell r="B233" t="str">
            <v>Marco de pino en 2" x 4"</v>
          </cell>
          <cell r="C233" t="str">
            <v>p</v>
          </cell>
          <cell r="D233">
            <v>1</v>
          </cell>
          <cell r="E233">
            <v>17.5</v>
          </cell>
          <cell r="F233">
            <v>17.5</v>
          </cell>
        </row>
        <row r="234">
          <cell r="A234" t="str">
            <v>EB01.002</v>
          </cell>
          <cell r="B234" t="str">
            <v>Marco de caoba en 2" x 4"</v>
          </cell>
          <cell r="C234" t="str">
            <v>p</v>
          </cell>
          <cell r="D234">
            <v>1</v>
          </cell>
          <cell r="E234">
            <v>62.5</v>
          </cell>
          <cell r="F234">
            <v>62.5</v>
          </cell>
        </row>
        <row r="235">
          <cell r="A235" t="str">
            <v>EB01.003</v>
          </cell>
          <cell r="B235" t="str">
            <v>Puerta en Plywood 3/16"</v>
          </cell>
          <cell r="C235" t="str">
            <v>p2</v>
          </cell>
          <cell r="D235">
            <v>1</v>
          </cell>
          <cell r="E235">
            <v>35</v>
          </cell>
          <cell r="F235">
            <v>35</v>
          </cell>
        </row>
        <row r="236">
          <cell r="A236" t="str">
            <v>EB01.004</v>
          </cell>
          <cell r="B236" t="str">
            <v>Puerta panelada en Pino</v>
          </cell>
          <cell r="C236" t="str">
            <v>p2</v>
          </cell>
          <cell r="D236">
            <v>1</v>
          </cell>
          <cell r="E236">
            <v>68</v>
          </cell>
          <cell r="F236">
            <v>68</v>
          </cell>
        </row>
        <row r="237">
          <cell r="A237" t="str">
            <v>EB01.005</v>
          </cell>
          <cell r="B237" t="str">
            <v>Puerta panelada en Caoba</v>
          </cell>
          <cell r="C237" t="str">
            <v>p2</v>
          </cell>
          <cell r="D237">
            <v>1</v>
          </cell>
          <cell r="E237">
            <v>180</v>
          </cell>
          <cell r="F237">
            <v>180</v>
          </cell>
        </row>
        <row r="238">
          <cell r="A238" t="str">
            <v>EB01.006</v>
          </cell>
          <cell r="B238" t="str">
            <v>Puerta panelada especial en Caoba (Para Puerta Principal)</v>
          </cell>
          <cell r="C238" t="str">
            <v>p3</v>
          </cell>
          <cell r="D238">
            <v>1</v>
          </cell>
          <cell r="E238">
            <v>250</v>
          </cell>
          <cell r="F238">
            <v>250</v>
          </cell>
        </row>
        <row r="239">
          <cell r="A239" t="str">
            <v>EB01.007</v>
          </cell>
          <cell r="B239" t="str">
            <v>Gabinete de piso en Pino</v>
          </cell>
          <cell r="C239" t="str">
            <v>p</v>
          </cell>
          <cell r="D239">
            <v>1</v>
          </cell>
          <cell r="E239">
            <v>650</v>
          </cell>
          <cell r="F239">
            <v>650</v>
          </cell>
        </row>
        <row r="240">
          <cell r="A240" t="str">
            <v>EB01.008</v>
          </cell>
          <cell r="B240" t="str">
            <v>Gabinete de pared en Pino</v>
          </cell>
          <cell r="C240" t="str">
            <v>p</v>
          </cell>
          <cell r="D240">
            <v>1</v>
          </cell>
          <cell r="E240">
            <v>550</v>
          </cell>
          <cell r="F240">
            <v>550</v>
          </cell>
        </row>
        <row r="241">
          <cell r="A241" t="str">
            <v>EB01.016</v>
          </cell>
          <cell r="B241" t="str">
            <v>Montura puertas (incluye marco y llavín)</v>
          </cell>
          <cell r="C241" t="str">
            <v>u</v>
          </cell>
          <cell r="D241">
            <v>1</v>
          </cell>
          <cell r="E241">
            <v>250</v>
          </cell>
          <cell r="F241">
            <v>250</v>
          </cell>
        </row>
        <row r="242">
          <cell r="A242" t="str">
            <v>EB01.017</v>
          </cell>
          <cell r="B242" t="str">
            <v>Aplicación laca todo costo (por puerta)</v>
          </cell>
          <cell r="C242" t="str">
            <v>u</v>
          </cell>
          <cell r="D242">
            <v>1</v>
          </cell>
          <cell r="E242">
            <v>500</v>
          </cell>
          <cell r="F242">
            <v>500</v>
          </cell>
        </row>
        <row r="243">
          <cell r="A243" t="str">
            <v>EB02.001</v>
          </cell>
          <cell r="B243" t="str">
            <v>Tope de Marmolite "Alpha"</v>
          </cell>
          <cell r="C243" t="str">
            <v>p2</v>
          </cell>
          <cell r="D243">
            <v>1</v>
          </cell>
          <cell r="E243">
            <v>85</v>
          </cell>
          <cell r="F243">
            <v>85</v>
          </cell>
        </row>
        <row r="244">
          <cell r="A244" t="str">
            <v>EB02.002</v>
          </cell>
          <cell r="B244" t="str">
            <v>Tope de Marmolite Natural.  Incluye Instalación.</v>
          </cell>
          <cell r="C244" t="str">
            <v>p2</v>
          </cell>
          <cell r="D244">
            <v>1</v>
          </cell>
          <cell r="E244">
            <v>85</v>
          </cell>
          <cell r="F244">
            <v>85</v>
          </cell>
        </row>
        <row r="245">
          <cell r="A245" t="str">
            <v>EB02.003</v>
          </cell>
          <cell r="B245" t="str">
            <v>Tope de Marmolite Color.  Incluye Instalación.</v>
          </cell>
          <cell r="C245" t="str">
            <v>p2</v>
          </cell>
          <cell r="D245">
            <v>1</v>
          </cell>
          <cell r="E245">
            <v>120</v>
          </cell>
          <cell r="F245">
            <v>120</v>
          </cell>
        </row>
        <row r="246">
          <cell r="A246" t="str">
            <v>EB02.004</v>
          </cell>
          <cell r="B246" t="str">
            <v>Tope de Marmolite - Granitop.  Incluye Instalación.</v>
          </cell>
          <cell r="C246" t="str">
            <v>p2</v>
          </cell>
          <cell r="D246">
            <v>1.08</v>
          </cell>
          <cell r="E246">
            <v>150</v>
          </cell>
          <cell r="F246">
            <v>162</v>
          </cell>
        </row>
        <row r="247">
          <cell r="A247" t="str">
            <v>EL</v>
          </cell>
          <cell r="B247" t="str">
            <v>ELECTRICIDAD</v>
          </cell>
          <cell r="D247" t="str">
            <v/>
          </cell>
          <cell r="F247" t="str">
            <v/>
          </cell>
        </row>
        <row r="248">
          <cell r="A248" t="str">
            <v>EL01.001</v>
          </cell>
          <cell r="B248" t="str">
            <v>Caja rectangular 2x4 de 1/2", americana</v>
          </cell>
          <cell r="C248" t="str">
            <v>u</v>
          </cell>
          <cell r="D248">
            <v>1</v>
          </cell>
          <cell r="E248">
            <v>7.95</v>
          </cell>
          <cell r="F248">
            <v>7.95</v>
          </cell>
        </row>
        <row r="249">
          <cell r="A249" t="str">
            <v>EL01.002</v>
          </cell>
          <cell r="B249" t="str">
            <v>Caja rectangular 2x4 de 3/4", americana</v>
          </cell>
          <cell r="C249" t="str">
            <v>u</v>
          </cell>
          <cell r="D249">
            <v>1</v>
          </cell>
          <cell r="E249">
            <v>8</v>
          </cell>
          <cell r="F249">
            <v>8</v>
          </cell>
        </row>
        <row r="250">
          <cell r="A250" t="str">
            <v>EL01.003</v>
          </cell>
          <cell r="B250" t="str">
            <v>Caja octagonal de 1/2", americana</v>
          </cell>
          <cell r="C250" t="str">
            <v>u</v>
          </cell>
          <cell r="D250">
            <v>1</v>
          </cell>
          <cell r="E250">
            <v>8.9499999999999993</v>
          </cell>
          <cell r="F250">
            <v>8.9499999999999993</v>
          </cell>
        </row>
        <row r="251">
          <cell r="A251" t="str">
            <v>EL01.004</v>
          </cell>
          <cell r="B251" t="str">
            <v>Caja octagonal de 3/4", americana</v>
          </cell>
          <cell r="C251" t="str">
            <v>u</v>
          </cell>
          <cell r="D251">
            <v>1</v>
          </cell>
          <cell r="E251">
            <v>8.9499999999999993</v>
          </cell>
          <cell r="F251">
            <v>8.9499999999999993</v>
          </cell>
        </row>
        <row r="252">
          <cell r="A252" t="str">
            <v>EL01.005</v>
          </cell>
          <cell r="B252" t="str">
            <v>Roseta porcelana americana</v>
          </cell>
          <cell r="C252" t="str">
            <v>u</v>
          </cell>
          <cell r="D252">
            <v>1</v>
          </cell>
          <cell r="E252">
            <v>18</v>
          </cell>
          <cell r="F252">
            <v>18</v>
          </cell>
        </row>
        <row r="253">
          <cell r="A253" t="str">
            <v>EL01.006</v>
          </cell>
          <cell r="B253" t="str">
            <v>Tubo 1/2" x 10', PVC</v>
          </cell>
          <cell r="C253" t="str">
            <v>u</v>
          </cell>
          <cell r="D253">
            <v>1</v>
          </cell>
          <cell r="E253">
            <v>6.95</v>
          </cell>
          <cell r="F253">
            <v>6.95</v>
          </cell>
        </row>
        <row r="254">
          <cell r="A254" t="str">
            <v>EL01.007</v>
          </cell>
          <cell r="B254" t="str">
            <v>Tubo 3/4" x 10', PVC</v>
          </cell>
          <cell r="C254" t="str">
            <v>u</v>
          </cell>
          <cell r="D254">
            <v>1</v>
          </cell>
          <cell r="E254">
            <v>10.95</v>
          </cell>
          <cell r="F254">
            <v>10.95</v>
          </cell>
        </row>
        <row r="255">
          <cell r="A255" t="str">
            <v>EL01.008</v>
          </cell>
          <cell r="B255" t="str">
            <v>Tubo 1" x 10', PVC</v>
          </cell>
          <cell r="C255" t="str">
            <v>u</v>
          </cell>
          <cell r="D255">
            <v>1</v>
          </cell>
          <cell r="E255">
            <v>17</v>
          </cell>
          <cell r="F255">
            <v>17</v>
          </cell>
        </row>
        <row r="256">
          <cell r="A256" t="str">
            <v>EL01.009</v>
          </cell>
          <cell r="B256" t="str">
            <v>Tubo 1 1/2" x 10', PVC</v>
          </cell>
          <cell r="C256" t="str">
            <v>u</v>
          </cell>
          <cell r="D256">
            <v>1</v>
          </cell>
          <cell r="E256">
            <v>20</v>
          </cell>
          <cell r="F256">
            <v>20</v>
          </cell>
        </row>
        <row r="257">
          <cell r="A257" t="str">
            <v>EL01.010</v>
          </cell>
          <cell r="B257" t="str">
            <v>Tubo 2" x 10', PVC</v>
          </cell>
          <cell r="C257" t="str">
            <v>u</v>
          </cell>
          <cell r="D257">
            <v>1</v>
          </cell>
          <cell r="E257">
            <v>23</v>
          </cell>
          <cell r="F257">
            <v>23</v>
          </cell>
        </row>
        <row r="258">
          <cell r="A258" t="str">
            <v>EL01.011</v>
          </cell>
          <cell r="B258" t="str">
            <v>Codo PVC Eléctrico de 1/2"</v>
          </cell>
          <cell r="C258" t="str">
            <v>u</v>
          </cell>
          <cell r="D258">
            <v>1</v>
          </cell>
          <cell r="E258">
            <v>6.95</v>
          </cell>
          <cell r="F258">
            <v>6.95</v>
          </cell>
        </row>
        <row r="259">
          <cell r="A259" t="str">
            <v>EL01.012</v>
          </cell>
          <cell r="B259" t="str">
            <v>Codo PVC Eléctrico de 3/4"</v>
          </cell>
          <cell r="C259" t="str">
            <v>u</v>
          </cell>
          <cell r="D259">
            <v>1</v>
          </cell>
          <cell r="E259">
            <v>10.95</v>
          </cell>
          <cell r="F259">
            <v>10.95</v>
          </cell>
        </row>
        <row r="260">
          <cell r="A260" t="str">
            <v>EL01.013</v>
          </cell>
          <cell r="B260" t="str">
            <v>Alambre Duplo # 18, St.</v>
          </cell>
          <cell r="C260" t="str">
            <v>p</v>
          </cell>
          <cell r="D260">
            <v>1</v>
          </cell>
          <cell r="E260">
            <v>0.86</v>
          </cell>
          <cell r="F260">
            <v>0.86</v>
          </cell>
        </row>
        <row r="261">
          <cell r="A261" t="str">
            <v>EL01.014</v>
          </cell>
          <cell r="B261" t="str">
            <v>Alambre THW # 14, St.</v>
          </cell>
          <cell r="C261" t="str">
            <v>p</v>
          </cell>
          <cell r="D261">
            <v>1</v>
          </cell>
          <cell r="E261">
            <v>0.69</v>
          </cell>
          <cell r="F261">
            <v>0.69</v>
          </cell>
        </row>
        <row r="262">
          <cell r="A262" t="str">
            <v>EL01.015</v>
          </cell>
          <cell r="B262" t="str">
            <v>Alambre THW # 12, St.</v>
          </cell>
          <cell r="C262" t="str">
            <v>p</v>
          </cell>
          <cell r="D262">
            <v>1</v>
          </cell>
          <cell r="E262">
            <v>0.93</v>
          </cell>
          <cell r="F262">
            <v>0.93</v>
          </cell>
        </row>
        <row r="263">
          <cell r="A263" t="str">
            <v>EL01.016</v>
          </cell>
          <cell r="B263" t="str">
            <v>Alambre THW # 10, St.</v>
          </cell>
          <cell r="C263" t="str">
            <v>p</v>
          </cell>
          <cell r="D263">
            <v>1</v>
          </cell>
          <cell r="E263">
            <v>1.5</v>
          </cell>
          <cell r="F263">
            <v>1.5</v>
          </cell>
        </row>
        <row r="264">
          <cell r="A264" t="str">
            <v>EL01.017</v>
          </cell>
          <cell r="B264" t="str">
            <v>Alambre THW # 8, St.</v>
          </cell>
          <cell r="C264" t="str">
            <v>p</v>
          </cell>
          <cell r="D264">
            <v>1</v>
          </cell>
          <cell r="E264">
            <v>2.77</v>
          </cell>
          <cell r="F264">
            <v>2.77</v>
          </cell>
        </row>
        <row r="265">
          <cell r="A265" t="str">
            <v>EL01.018</v>
          </cell>
          <cell r="B265" t="str">
            <v>Alambre THW # 6, St.</v>
          </cell>
          <cell r="C265" t="str">
            <v>p</v>
          </cell>
          <cell r="D265">
            <v>1</v>
          </cell>
          <cell r="E265">
            <v>3.99</v>
          </cell>
          <cell r="F265">
            <v>3.99</v>
          </cell>
        </row>
        <row r="266">
          <cell r="A266" t="str">
            <v>EL01.019</v>
          </cell>
          <cell r="B266" t="str">
            <v>Alambre THW # 4, St.</v>
          </cell>
          <cell r="C266" t="str">
            <v>p</v>
          </cell>
          <cell r="D266">
            <v>1</v>
          </cell>
          <cell r="E266">
            <v>6.3</v>
          </cell>
          <cell r="F266">
            <v>6.3</v>
          </cell>
        </row>
        <row r="267">
          <cell r="A267" t="str">
            <v>EL01.020</v>
          </cell>
          <cell r="B267" t="str">
            <v>Alambre THW # 2, St.</v>
          </cell>
          <cell r="C267" t="str">
            <v>p</v>
          </cell>
          <cell r="D267">
            <v>1</v>
          </cell>
          <cell r="E267">
            <v>9.25</v>
          </cell>
          <cell r="F267">
            <v>9.25</v>
          </cell>
        </row>
        <row r="268">
          <cell r="A268" t="str">
            <v>EL01.021</v>
          </cell>
          <cell r="B268" t="str">
            <v>Alambre THW # 1/0, St.</v>
          </cell>
          <cell r="C268" t="str">
            <v>p</v>
          </cell>
          <cell r="D268">
            <v>1</v>
          </cell>
          <cell r="E268">
            <v>17.739999999999998</v>
          </cell>
          <cell r="F268">
            <v>17.739999999999998</v>
          </cell>
        </row>
        <row r="269">
          <cell r="A269" t="str">
            <v>EL01.022</v>
          </cell>
          <cell r="B269" t="str">
            <v>Tape eléctrico</v>
          </cell>
          <cell r="C269" t="str">
            <v>p</v>
          </cell>
          <cell r="D269">
            <v>1</v>
          </cell>
          <cell r="E269">
            <v>46</v>
          </cell>
          <cell r="F269">
            <v>46</v>
          </cell>
        </row>
        <row r="270">
          <cell r="A270" t="str">
            <v>EL01.023</v>
          </cell>
          <cell r="B270" t="str">
            <v>Interruptor sencillo, luminex</v>
          </cell>
          <cell r="C270" t="str">
            <v>u</v>
          </cell>
          <cell r="D270">
            <v>1</v>
          </cell>
          <cell r="E270">
            <v>16.95</v>
          </cell>
          <cell r="F270">
            <v>16.95</v>
          </cell>
        </row>
        <row r="271">
          <cell r="A271" t="str">
            <v>EL01.024</v>
          </cell>
          <cell r="B271" t="str">
            <v>Interruptor doble, luminex</v>
          </cell>
          <cell r="C271" t="str">
            <v>u</v>
          </cell>
          <cell r="D271">
            <v>1</v>
          </cell>
          <cell r="E271">
            <v>28.95</v>
          </cell>
          <cell r="F271">
            <v>28.95</v>
          </cell>
        </row>
        <row r="272">
          <cell r="A272" t="str">
            <v>EL01.025</v>
          </cell>
          <cell r="B272" t="str">
            <v>Interruptor triple, LUMINEX</v>
          </cell>
          <cell r="C272" t="str">
            <v>u</v>
          </cell>
          <cell r="D272">
            <v>1</v>
          </cell>
          <cell r="E272">
            <v>42</v>
          </cell>
          <cell r="F272">
            <v>42</v>
          </cell>
        </row>
        <row r="273">
          <cell r="A273" t="str">
            <v>EL01.026</v>
          </cell>
          <cell r="B273" t="str">
            <v>Interruptor sencillo de tres vias, Luminex</v>
          </cell>
          <cell r="C273" t="str">
            <v>u</v>
          </cell>
          <cell r="D273">
            <v>1</v>
          </cell>
          <cell r="E273">
            <v>20.95</v>
          </cell>
          <cell r="F273">
            <v>20.95</v>
          </cell>
        </row>
        <row r="274">
          <cell r="A274" t="str">
            <v>EL01.027</v>
          </cell>
          <cell r="B274" t="str">
            <v>Interruptor sencillo de cuatro vias, Vimar</v>
          </cell>
          <cell r="C274" t="str">
            <v>u</v>
          </cell>
          <cell r="D274">
            <v>1</v>
          </cell>
          <cell r="E274">
            <v>62</v>
          </cell>
          <cell r="F274">
            <v>62</v>
          </cell>
        </row>
        <row r="275">
          <cell r="A275" t="str">
            <v>EL01.028</v>
          </cell>
          <cell r="B275" t="str">
            <v>Interruptor piloto americano, Levinton</v>
          </cell>
          <cell r="C275" t="str">
            <v>u</v>
          </cell>
          <cell r="D275">
            <v>1</v>
          </cell>
          <cell r="E275">
            <v>66</v>
          </cell>
          <cell r="F275">
            <v>66</v>
          </cell>
        </row>
        <row r="276">
          <cell r="A276" t="str">
            <v>EL01.029</v>
          </cell>
          <cell r="B276" t="str">
            <v>Tomacorriente doble 110 V.</v>
          </cell>
          <cell r="C276" t="str">
            <v>u</v>
          </cell>
          <cell r="D276">
            <v>1</v>
          </cell>
          <cell r="E276">
            <v>21.95</v>
          </cell>
          <cell r="F276">
            <v>21.95</v>
          </cell>
        </row>
        <row r="277">
          <cell r="A277" t="str">
            <v>EL01.030</v>
          </cell>
          <cell r="B277" t="str">
            <v>Tomacorriente sencillo 220 V.</v>
          </cell>
          <cell r="C277" t="str">
            <v>u</v>
          </cell>
          <cell r="D277">
            <v>1</v>
          </cell>
          <cell r="E277">
            <v>30</v>
          </cell>
          <cell r="F277">
            <v>30</v>
          </cell>
        </row>
        <row r="278">
          <cell r="A278" t="str">
            <v>EL01.031</v>
          </cell>
          <cell r="B278" t="str">
            <v>Boton timbre, Luminex</v>
          </cell>
          <cell r="C278" t="str">
            <v>u</v>
          </cell>
          <cell r="D278">
            <v>1</v>
          </cell>
          <cell r="E278">
            <v>18.95</v>
          </cell>
          <cell r="F278">
            <v>18.95</v>
          </cell>
        </row>
        <row r="279">
          <cell r="A279" t="str">
            <v>EL01.032</v>
          </cell>
          <cell r="B279" t="str">
            <v>Timbre</v>
          </cell>
          <cell r="C279" t="str">
            <v>u</v>
          </cell>
          <cell r="D279">
            <v>1</v>
          </cell>
          <cell r="E279">
            <v>99</v>
          </cell>
          <cell r="F279">
            <v>99</v>
          </cell>
        </row>
        <row r="280">
          <cell r="A280" t="str">
            <v>EL01.036</v>
          </cell>
          <cell r="B280" t="str">
            <v>Caja distribución 2 a 4 circuitos</v>
          </cell>
          <cell r="C280" t="str">
            <v>u</v>
          </cell>
          <cell r="D280">
            <v>1</v>
          </cell>
          <cell r="E280">
            <v>179</v>
          </cell>
          <cell r="F280">
            <v>179</v>
          </cell>
        </row>
        <row r="281">
          <cell r="A281" t="str">
            <v>EL01.037</v>
          </cell>
          <cell r="B281" t="str">
            <v>Caja distribución 4 a 8 circuitos</v>
          </cell>
          <cell r="C281" t="str">
            <v>u</v>
          </cell>
          <cell r="D281">
            <v>1</v>
          </cell>
          <cell r="E281">
            <v>204</v>
          </cell>
          <cell r="F281">
            <v>204</v>
          </cell>
        </row>
        <row r="282">
          <cell r="A282" t="str">
            <v>EL01.038</v>
          </cell>
          <cell r="B282" t="str">
            <v>Caja distribución 8 a 12 circuitos</v>
          </cell>
          <cell r="C282" t="str">
            <v>u</v>
          </cell>
          <cell r="D282">
            <v>1</v>
          </cell>
          <cell r="E282">
            <v>385</v>
          </cell>
          <cell r="F282">
            <v>385</v>
          </cell>
        </row>
        <row r="283">
          <cell r="A283" t="str">
            <v>EL01.039</v>
          </cell>
          <cell r="B283" t="str">
            <v>Caja distribución 8 a 16 circuitos</v>
          </cell>
          <cell r="C283" t="str">
            <v>u</v>
          </cell>
          <cell r="D283">
            <v>1</v>
          </cell>
          <cell r="E283">
            <v>460</v>
          </cell>
          <cell r="F283">
            <v>460</v>
          </cell>
        </row>
        <row r="284">
          <cell r="A284" t="str">
            <v>EL01.040</v>
          </cell>
          <cell r="B284" t="str">
            <v>Caja distribución 12 a 24 circuitos</v>
          </cell>
          <cell r="C284" t="str">
            <v>u</v>
          </cell>
          <cell r="D284">
            <v>1</v>
          </cell>
          <cell r="E284">
            <v>510</v>
          </cell>
          <cell r="F284">
            <v>510</v>
          </cell>
        </row>
        <row r="285">
          <cell r="A285" t="str">
            <v>EL01.040</v>
          </cell>
          <cell r="B285" t="str">
            <v>Breakers</v>
          </cell>
          <cell r="C285" t="str">
            <v>u</v>
          </cell>
          <cell r="D285">
            <v>1</v>
          </cell>
          <cell r="E285">
            <v>60</v>
          </cell>
          <cell r="F285">
            <v>60</v>
          </cell>
        </row>
        <row r="286">
          <cell r="A286" t="str">
            <v>EX</v>
          </cell>
          <cell r="B286" t="str">
            <v>EXCAVACIONES</v>
          </cell>
          <cell r="D286" t="str">
            <v/>
          </cell>
          <cell r="F286" t="str">
            <v/>
          </cell>
        </row>
        <row r="287">
          <cell r="A287" t="str">
            <v>EX01.001</v>
          </cell>
          <cell r="B287" t="str">
            <v>Exc. Roca con Compresor hasta 3.00 m. de profundidad</v>
          </cell>
          <cell r="C287" t="str">
            <v>m3</v>
          </cell>
          <cell r="D287">
            <v>1</v>
          </cell>
          <cell r="E287">
            <v>290</v>
          </cell>
          <cell r="F287">
            <v>290</v>
          </cell>
        </row>
        <row r="288">
          <cell r="A288" t="str">
            <v>EX01.002</v>
          </cell>
          <cell r="B288" t="str">
            <v>Exc. Roca con Compresor  3.01 - 5.00 m de profundidad</v>
          </cell>
          <cell r="C288" t="str">
            <v>m3</v>
          </cell>
          <cell r="D288">
            <v>1</v>
          </cell>
          <cell r="E288">
            <v>310</v>
          </cell>
          <cell r="F288">
            <v>310</v>
          </cell>
        </row>
        <row r="289">
          <cell r="A289" t="str">
            <v>EX01.003</v>
          </cell>
          <cell r="B289" t="str">
            <v>Exc. Roca con Compresor  5.01 - 7.00 m de profundidad</v>
          </cell>
          <cell r="C289" t="str">
            <v>m3</v>
          </cell>
          <cell r="D289">
            <v>1</v>
          </cell>
          <cell r="E289">
            <v>340</v>
          </cell>
          <cell r="F289">
            <v>340</v>
          </cell>
        </row>
        <row r="290">
          <cell r="A290" t="str">
            <v>EX01.004</v>
          </cell>
          <cell r="B290" t="str">
            <v>Exc. Roca Dura a Mano hasta 3 m profundidad</v>
          </cell>
          <cell r="C290" t="str">
            <v>m3</v>
          </cell>
          <cell r="D290">
            <v>1</v>
          </cell>
          <cell r="E290">
            <v>256</v>
          </cell>
          <cell r="F290">
            <v>256</v>
          </cell>
        </row>
        <row r="291">
          <cell r="A291" t="str">
            <v>EX01.005</v>
          </cell>
          <cell r="B291" t="str">
            <v>Exc. Roca Dura a Mano 3.01 - 5.00 m. de profundidad</v>
          </cell>
          <cell r="C291" t="str">
            <v>m3</v>
          </cell>
          <cell r="D291">
            <v>1</v>
          </cell>
          <cell r="E291">
            <v>271</v>
          </cell>
          <cell r="F291">
            <v>271</v>
          </cell>
        </row>
        <row r="292">
          <cell r="A292" t="str">
            <v>EX01.006</v>
          </cell>
          <cell r="B292" t="str">
            <v>Exc. Roca Dura a Mano 5.01 - 7.00 m. de profundidad</v>
          </cell>
          <cell r="C292" t="str">
            <v>m3</v>
          </cell>
          <cell r="D292">
            <v>1</v>
          </cell>
          <cell r="E292">
            <v>293</v>
          </cell>
          <cell r="F292">
            <v>293</v>
          </cell>
        </row>
        <row r="293">
          <cell r="A293" t="str">
            <v>EX01.007</v>
          </cell>
          <cell r="B293" t="str">
            <v>Exc. Roca Blanda a Mano hasta 3.00 m. de profundidad</v>
          </cell>
          <cell r="C293" t="str">
            <v>m3</v>
          </cell>
          <cell r="D293">
            <v>1</v>
          </cell>
          <cell r="E293">
            <v>204</v>
          </cell>
          <cell r="F293">
            <v>204</v>
          </cell>
        </row>
        <row r="294">
          <cell r="A294" t="str">
            <v>EX01.008</v>
          </cell>
          <cell r="B294" t="str">
            <v>Exc. Roca Blanda a Mano 3.01 - 5.00 m. de profundidad</v>
          </cell>
          <cell r="C294" t="str">
            <v>m3</v>
          </cell>
          <cell r="D294">
            <v>1</v>
          </cell>
          <cell r="E294">
            <v>217</v>
          </cell>
          <cell r="F294">
            <v>217</v>
          </cell>
        </row>
        <row r="295">
          <cell r="A295" t="str">
            <v>EX01.009</v>
          </cell>
          <cell r="B295" t="str">
            <v>Exc. Roca Blanda a Mano 5.01 - 7.00 m. de profundidad</v>
          </cell>
          <cell r="C295" t="str">
            <v>m3</v>
          </cell>
          <cell r="D295">
            <v>1</v>
          </cell>
          <cell r="E295">
            <v>235</v>
          </cell>
          <cell r="F295">
            <v>235</v>
          </cell>
        </row>
        <row r="296">
          <cell r="A296" t="str">
            <v>EX01.010</v>
          </cell>
          <cell r="B296" t="str">
            <v>Exc. Roca Tosca a Mano hasta 3.00 m. de profundidad</v>
          </cell>
          <cell r="C296" t="str">
            <v>m3</v>
          </cell>
          <cell r="D296">
            <v>1</v>
          </cell>
          <cell r="E296">
            <v>176</v>
          </cell>
          <cell r="F296">
            <v>176</v>
          </cell>
        </row>
        <row r="297">
          <cell r="A297" t="str">
            <v>EX01.011</v>
          </cell>
          <cell r="B297" t="str">
            <v>Exc. Roca Tosca a Mano 3.01 - 5.00 m. de profundidad</v>
          </cell>
          <cell r="C297" t="str">
            <v>m3</v>
          </cell>
          <cell r="D297">
            <v>1</v>
          </cell>
          <cell r="E297">
            <v>187</v>
          </cell>
          <cell r="F297">
            <v>187</v>
          </cell>
        </row>
        <row r="298">
          <cell r="A298" t="str">
            <v>EX01.012</v>
          </cell>
          <cell r="B298" t="str">
            <v>Exc. Roca Tosca a Mano 5.01 - 7.00 m. de profundidad</v>
          </cell>
          <cell r="C298" t="str">
            <v>m3</v>
          </cell>
          <cell r="D298">
            <v>1</v>
          </cell>
          <cell r="E298">
            <v>202</v>
          </cell>
          <cell r="F298">
            <v>202</v>
          </cell>
        </row>
        <row r="299">
          <cell r="A299" t="str">
            <v>EX02.001</v>
          </cell>
          <cell r="B299" t="str">
            <v>Exc. Caliche a Mano hasta 3.00 m. de profundidad</v>
          </cell>
          <cell r="C299" t="str">
            <v>m3</v>
          </cell>
          <cell r="D299">
            <v>1</v>
          </cell>
          <cell r="E299">
            <v>128</v>
          </cell>
          <cell r="F299">
            <v>128</v>
          </cell>
        </row>
        <row r="300">
          <cell r="A300" t="str">
            <v>EX02.002</v>
          </cell>
          <cell r="B300" t="str">
            <v>Exc. Caliche a Mano 3.01 - 5.00 m. de profundidad</v>
          </cell>
          <cell r="C300" t="str">
            <v>m3</v>
          </cell>
          <cell r="D300">
            <v>1</v>
          </cell>
          <cell r="E300">
            <v>140</v>
          </cell>
          <cell r="F300">
            <v>140</v>
          </cell>
        </row>
        <row r="301">
          <cell r="A301" t="str">
            <v>EX02.003</v>
          </cell>
          <cell r="B301" t="str">
            <v>Exc. Caliche a Mano 5.01 - 7.00 m. de profundidad</v>
          </cell>
          <cell r="C301" t="str">
            <v>m3</v>
          </cell>
          <cell r="D301">
            <v>1</v>
          </cell>
          <cell r="E301">
            <v>153</v>
          </cell>
          <cell r="F301">
            <v>153</v>
          </cell>
        </row>
        <row r="302">
          <cell r="A302" t="str">
            <v>EX03.001</v>
          </cell>
          <cell r="B302" t="str">
            <v>Exc. Tierra a Mano hasta 3.00 m. de profundidad</v>
          </cell>
          <cell r="C302" t="str">
            <v>m3</v>
          </cell>
          <cell r="D302">
            <v>1</v>
          </cell>
          <cell r="E302">
            <v>79</v>
          </cell>
          <cell r="F302">
            <v>79</v>
          </cell>
        </row>
        <row r="303">
          <cell r="A303" t="str">
            <v>EX03.002</v>
          </cell>
          <cell r="B303" t="str">
            <v>Exc. Tierra a Mano 3.01 - 5.00 m. de profundidad</v>
          </cell>
          <cell r="C303" t="str">
            <v>m3</v>
          </cell>
          <cell r="D303">
            <v>1</v>
          </cell>
          <cell r="E303">
            <v>88</v>
          </cell>
          <cell r="F303">
            <v>88</v>
          </cell>
        </row>
        <row r="304">
          <cell r="A304" t="str">
            <v>EX03.003</v>
          </cell>
          <cell r="B304" t="str">
            <v>Exc. Tierra a Mano 5.01 - 7.00 m. de profundidad</v>
          </cell>
          <cell r="C304" t="str">
            <v>m3</v>
          </cell>
          <cell r="D304">
            <v>1</v>
          </cell>
          <cell r="E304">
            <v>96</v>
          </cell>
          <cell r="F304">
            <v>96</v>
          </cell>
        </row>
        <row r="305">
          <cell r="A305" t="str">
            <v>HO</v>
          </cell>
          <cell r="B305" t="str">
            <v>HORMIGON</v>
          </cell>
          <cell r="D305" t="str">
            <v/>
          </cell>
          <cell r="F305" t="str">
            <v/>
          </cell>
        </row>
        <row r="306">
          <cell r="A306" t="str">
            <v>HO01.001</v>
          </cell>
          <cell r="B306" t="str">
            <v>Hormigón industrial 100 kg/cm2</v>
          </cell>
          <cell r="C306" t="str">
            <v>m3</v>
          </cell>
          <cell r="D306">
            <v>1.08</v>
          </cell>
          <cell r="E306">
            <v>970</v>
          </cell>
          <cell r="F306">
            <v>1047.5999999999999</v>
          </cell>
        </row>
        <row r="307">
          <cell r="A307" t="str">
            <v>HO01.002</v>
          </cell>
          <cell r="B307" t="str">
            <v>Hormigón industrial 140 kg/cm2</v>
          </cell>
          <cell r="C307" t="str">
            <v>m3</v>
          </cell>
          <cell r="D307">
            <v>1.08</v>
          </cell>
          <cell r="E307">
            <v>1020</v>
          </cell>
          <cell r="F307">
            <v>1101.5999999999999</v>
          </cell>
        </row>
        <row r="308">
          <cell r="A308" t="str">
            <v>HO01.003</v>
          </cell>
          <cell r="B308" t="str">
            <v>Hormigón industrial 160 kg/cm2</v>
          </cell>
          <cell r="C308" t="str">
            <v>m3</v>
          </cell>
          <cell r="D308">
            <v>1.08</v>
          </cell>
          <cell r="E308">
            <v>1045</v>
          </cell>
          <cell r="F308">
            <v>1128.5999999999999</v>
          </cell>
        </row>
        <row r="309">
          <cell r="A309" t="str">
            <v>HO01.004</v>
          </cell>
          <cell r="B309" t="str">
            <v>Hormigón industrial 180 kg/cm2</v>
          </cell>
          <cell r="C309" t="str">
            <v>m3</v>
          </cell>
          <cell r="D309">
            <v>1.08</v>
          </cell>
          <cell r="E309">
            <v>1090</v>
          </cell>
          <cell r="F309">
            <v>1177.2</v>
          </cell>
        </row>
        <row r="310">
          <cell r="A310" t="str">
            <v>HO01.005</v>
          </cell>
          <cell r="B310" t="str">
            <v>Hormigón industrial 210 kg/cm2</v>
          </cell>
          <cell r="C310" t="str">
            <v>m3</v>
          </cell>
          <cell r="D310">
            <v>1.08</v>
          </cell>
          <cell r="E310">
            <v>1140</v>
          </cell>
          <cell r="F310">
            <v>1231.2</v>
          </cell>
        </row>
        <row r="311">
          <cell r="A311" t="str">
            <v>HO01.006</v>
          </cell>
          <cell r="B311" t="str">
            <v>Hormigón industrial 240 kg/cm3</v>
          </cell>
          <cell r="C311" t="str">
            <v>m3</v>
          </cell>
          <cell r="D311">
            <v>1.08</v>
          </cell>
          <cell r="E311">
            <v>1195</v>
          </cell>
          <cell r="F311">
            <v>1290.5999999999999</v>
          </cell>
        </row>
        <row r="312">
          <cell r="A312" t="str">
            <v>HO01.007</v>
          </cell>
          <cell r="B312" t="str">
            <v>Hormigón industrial 250 kg/cm3</v>
          </cell>
          <cell r="C312" t="str">
            <v>m3</v>
          </cell>
          <cell r="D312">
            <v>1.08</v>
          </cell>
          <cell r="E312">
            <v>1230</v>
          </cell>
          <cell r="F312">
            <v>1328.4</v>
          </cell>
        </row>
        <row r="313">
          <cell r="A313" t="str">
            <v>HO01.008</v>
          </cell>
          <cell r="B313" t="str">
            <v>Hormigón industrial 260 kg/cm3</v>
          </cell>
          <cell r="C313" t="str">
            <v>m3</v>
          </cell>
          <cell r="D313">
            <v>1.08</v>
          </cell>
          <cell r="E313">
            <v>1255</v>
          </cell>
          <cell r="F313">
            <v>1355.4</v>
          </cell>
        </row>
        <row r="314">
          <cell r="A314" t="str">
            <v>HO01.009</v>
          </cell>
          <cell r="B314" t="str">
            <v>Hormigón industrial 280 kg/cm3</v>
          </cell>
          <cell r="C314" t="str">
            <v>m3</v>
          </cell>
          <cell r="D314">
            <v>1.08</v>
          </cell>
          <cell r="E314">
            <v>1310</v>
          </cell>
          <cell r="F314">
            <v>1414.8</v>
          </cell>
        </row>
        <row r="315">
          <cell r="A315" t="str">
            <v>HO01.010</v>
          </cell>
          <cell r="B315" t="str">
            <v>Hormigón industrial 300 kg/cm3</v>
          </cell>
          <cell r="C315" t="str">
            <v>m3</v>
          </cell>
          <cell r="D315">
            <v>1.08</v>
          </cell>
          <cell r="E315">
            <v>1365</v>
          </cell>
          <cell r="F315">
            <v>1474.2</v>
          </cell>
        </row>
        <row r="316">
          <cell r="A316" t="str">
            <v>HO01.011</v>
          </cell>
          <cell r="B316" t="str">
            <v>Hormigón industrial 315 kg/cm3</v>
          </cell>
          <cell r="C316" t="str">
            <v>m3</v>
          </cell>
          <cell r="D316">
            <v>1.08</v>
          </cell>
          <cell r="E316">
            <v>1415</v>
          </cell>
          <cell r="F316">
            <v>1528.2</v>
          </cell>
        </row>
        <row r="317">
          <cell r="A317" t="str">
            <v>HO01.012</v>
          </cell>
          <cell r="B317" t="str">
            <v>Hormigón industrial 350 kg/cm3</v>
          </cell>
          <cell r="C317" t="str">
            <v>m3</v>
          </cell>
          <cell r="D317">
            <v>1.08</v>
          </cell>
          <cell r="E317">
            <v>1510</v>
          </cell>
          <cell r="F317">
            <v>1630.8</v>
          </cell>
        </row>
        <row r="318">
          <cell r="A318" t="str">
            <v>HO01.013</v>
          </cell>
          <cell r="B318" t="str">
            <v>Hormigón industrial 400 kg/cm3</v>
          </cell>
          <cell r="C318" t="str">
            <v>m3</v>
          </cell>
          <cell r="D318">
            <v>1.08</v>
          </cell>
          <cell r="E318">
            <v>1605</v>
          </cell>
          <cell r="F318">
            <v>1733.4</v>
          </cell>
        </row>
        <row r="319">
          <cell r="A319" t="str">
            <v>HO02.001</v>
          </cell>
          <cell r="B319" t="str">
            <v>Instalación de Bomba</v>
          </cell>
          <cell r="C319" t="str">
            <v>vez</v>
          </cell>
          <cell r="D319">
            <v>1.08</v>
          </cell>
          <cell r="E319">
            <v>500</v>
          </cell>
          <cell r="F319">
            <v>540</v>
          </cell>
        </row>
        <row r="320">
          <cell r="A320" t="str">
            <v>HO02.002</v>
          </cell>
          <cell r="B320" t="str">
            <v>Bombeo Hormigón</v>
          </cell>
          <cell r="C320" t="str">
            <v>m3</v>
          </cell>
          <cell r="D320">
            <v>1.08</v>
          </cell>
          <cell r="E320">
            <v>90</v>
          </cell>
          <cell r="F320">
            <v>97.2</v>
          </cell>
        </row>
        <row r="321">
          <cell r="A321" t="str">
            <v>HO02.003</v>
          </cell>
          <cell r="B321" t="str">
            <v>Vaciado y ligado con ligadora</v>
          </cell>
          <cell r="C321" t="str">
            <v>m3</v>
          </cell>
          <cell r="D321">
            <v>1</v>
          </cell>
          <cell r="E321">
            <v>106.52</v>
          </cell>
          <cell r="F321">
            <v>106.52</v>
          </cell>
        </row>
        <row r="322">
          <cell r="A322" t="str">
            <v>HO02.004</v>
          </cell>
          <cell r="B322" t="str">
            <v>Vaciado y ligado a mano</v>
          </cell>
          <cell r="C322" t="str">
            <v>m3</v>
          </cell>
          <cell r="D322">
            <v>1</v>
          </cell>
          <cell r="E322">
            <v>188.27</v>
          </cell>
          <cell r="F322">
            <v>188.27</v>
          </cell>
        </row>
        <row r="323">
          <cell r="A323" t="str">
            <v>HO03.001</v>
          </cell>
          <cell r="B323" t="str">
            <v>Aditivo "PDA 25-R" (5 Gls)</v>
          </cell>
          <cell r="C323" t="str">
            <v>gl</v>
          </cell>
          <cell r="D323">
            <v>1</v>
          </cell>
          <cell r="E323">
            <v>108.61</v>
          </cell>
          <cell r="F323">
            <v>108.61</v>
          </cell>
        </row>
        <row r="324">
          <cell r="A324" t="str">
            <v>HO03.002</v>
          </cell>
          <cell r="B324" t="str">
            <v>Agua (camión de 2,000 - 2,500 gls)</v>
          </cell>
          <cell r="C324" t="str">
            <v>gl</v>
          </cell>
          <cell r="D324">
            <v>1</v>
          </cell>
          <cell r="E324">
            <v>0.1</v>
          </cell>
          <cell r="F324">
            <v>0.1</v>
          </cell>
        </row>
        <row r="325">
          <cell r="A325" t="str">
            <v>HO04.001</v>
          </cell>
          <cell r="B325" t="str">
            <v>Vibrado del Hormigón</v>
          </cell>
          <cell r="C325" t="str">
            <v>m3</v>
          </cell>
          <cell r="D325">
            <v>1</v>
          </cell>
          <cell r="E325">
            <v>0.9</v>
          </cell>
          <cell r="F325">
            <v>0.9</v>
          </cell>
        </row>
        <row r="326">
          <cell r="A326" t="str">
            <v>IM</v>
          </cell>
          <cell r="B326" t="str">
            <v>IMPERMEABILIZANTES</v>
          </cell>
          <cell r="D326" t="str">
            <v/>
          </cell>
          <cell r="F326" t="str">
            <v/>
          </cell>
        </row>
        <row r="327">
          <cell r="A327" t="str">
            <v>IM01.001</v>
          </cell>
          <cell r="B327" t="str">
            <v>Primaseal "TAVARES INDUSTRIALES"</v>
          </cell>
          <cell r="C327" t="str">
            <v>gl</v>
          </cell>
          <cell r="D327">
            <v>1.08</v>
          </cell>
          <cell r="E327">
            <v>40.299999999999997</v>
          </cell>
          <cell r="F327">
            <v>43.52</v>
          </cell>
        </row>
        <row r="328">
          <cell r="A328" t="str">
            <v>IM01.002</v>
          </cell>
          <cell r="B328" t="str">
            <v>Permaseal "TAVARES INDUSTRIALES"</v>
          </cell>
          <cell r="C328" t="str">
            <v>gl</v>
          </cell>
          <cell r="D328">
            <v>1.08</v>
          </cell>
          <cell r="E328">
            <v>113.39</v>
          </cell>
          <cell r="F328">
            <v>122.46</v>
          </cell>
        </row>
        <row r="329">
          <cell r="A329" t="str">
            <v>IM01.003</v>
          </cell>
          <cell r="B329" t="str">
            <v>ALM. , lata de 5 gl.</v>
          </cell>
          <cell r="C329" t="str">
            <v>lta</v>
          </cell>
          <cell r="D329">
            <v>1</v>
          </cell>
          <cell r="E329">
            <v>950</v>
          </cell>
          <cell r="F329">
            <v>950</v>
          </cell>
        </row>
        <row r="330">
          <cell r="A330" t="str">
            <v>IM01.004</v>
          </cell>
          <cell r="B330" t="str">
            <v>Silicool, lata de 5 gl. (Criollo)</v>
          </cell>
          <cell r="C330" t="str">
            <v>lta</v>
          </cell>
          <cell r="D330">
            <v>1</v>
          </cell>
          <cell r="E330">
            <v>875</v>
          </cell>
          <cell r="F330">
            <v>875</v>
          </cell>
        </row>
        <row r="331">
          <cell r="A331" t="str">
            <v>IM01.005</v>
          </cell>
          <cell r="B331" t="str">
            <v>Sellador  de techo criollo "Popular"</v>
          </cell>
          <cell r="C331" t="str">
            <v>gl</v>
          </cell>
          <cell r="D331">
            <v>1</v>
          </cell>
          <cell r="E331">
            <v>728</v>
          </cell>
          <cell r="F331">
            <v>728</v>
          </cell>
        </row>
        <row r="332">
          <cell r="A332" t="str">
            <v>IM01.006</v>
          </cell>
          <cell r="B332" t="str">
            <v>Sellador de techo importado "Surseal", lata 5 gl.</v>
          </cell>
          <cell r="C332" t="str">
            <v>lta</v>
          </cell>
          <cell r="D332">
            <v>1</v>
          </cell>
          <cell r="E332">
            <v>650</v>
          </cell>
          <cell r="F332">
            <v>650</v>
          </cell>
        </row>
        <row r="333">
          <cell r="A333" t="str">
            <v>IM01.007</v>
          </cell>
          <cell r="B333" t="str">
            <v>Sellador de techo importado "Lanco", lata 5 gls.</v>
          </cell>
          <cell r="C333" t="str">
            <v>lta</v>
          </cell>
          <cell r="D333">
            <v>1</v>
          </cell>
          <cell r="E333">
            <v>895</v>
          </cell>
          <cell r="F333">
            <v>895</v>
          </cell>
        </row>
        <row r="334">
          <cell r="A334" t="str">
            <v>IM01.008</v>
          </cell>
          <cell r="B334" t="str">
            <v>Aguapel "P.Q.I.","PROTEX" 5 gls</v>
          </cell>
          <cell r="C334" t="str">
            <v>gl</v>
          </cell>
          <cell r="D334">
            <v>1</v>
          </cell>
          <cell r="E334">
            <v>113.09</v>
          </cell>
          <cell r="F334">
            <v>113.09</v>
          </cell>
        </row>
        <row r="335">
          <cell r="A335" t="str">
            <v>IM01.009</v>
          </cell>
          <cell r="B335" t="str">
            <v>Bitunol instalado, 5 años garantía</v>
          </cell>
          <cell r="C335" t="str">
            <v>m2</v>
          </cell>
          <cell r="D335">
            <v>1</v>
          </cell>
          <cell r="E335">
            <v>165</v>
          </cell>
          <cell r="F335">
            <v>165</v>
          </cell>
        </row>
        <row r="336">
          <cell r="A336" t="str">
            <v>LV</v>
          </cell>
          <cell r="B336" t="str">
            <v>LAVADEROS Y VERTEDEROS DE GRANITO</v>
          </cell>
          <cell r="D336" t="str">
            <v/>
          </cell>
          <cell r="F336" t="str">
            <v/>
          </cell>
        </row>
        <row r="337">
          <cell r="A337" t="str">
            <v>LV01.001</v>
          </cell>
          <cell r="B337" t="str">
            <v>Lavadero doble de granito, 1.50 x 0.50 m.</v>
          </cell>
          <cell r="C337" t="str">
            <v>u</v>
          </cell>
          <cell r="D337">
            <v>1</v>
          </cell>
          <cell r="E337">
            <v>1181</v>
          </cell>
          <cell r="F337">
            <v>1181</v>
          </cell>
        </row>
        <row r="338">
          <cell r="A338" t="str">
            <v>LV01.004</v>
          </cell>
          <cell r="B338" t="str">
            <v>Transporte lavaderos y tina</v>
          </cell>
          <cell r="C338" t="str">
            <v>u</v>
          </cell>
          <cell r="D338">
            <v>1</v>
          </cell>
          <cell r="E338">
            <v>24.75</v>
          </cell>
          <cell r="F338">
            <v>24.75</v>
          </cell>
        </row>
        <row r="339">
          <cell r="A339" t="str">
            <v>LL</v>
          </cell>
          <cell r="B339" t="str">
            <v>LLAVES DE PASO Y VALVULAS</v>
          </cell>
          <cell r="D339" t="str">
            <v/>
          </cell>
          <cell r="F339" t="str">
            <v/>
          </cell>
        </row>
        <row r="340">
          <cell r="A340" t="str">
            <v>LL01.001</v>
          </cell>
          <cell r="B340" t="str">
            <v>Llave de paso RED WHITE de 1/2"</v>
          </cell>
          <cell r="C340" t="str">
            <v>u</v>
          </cell>
          <cell r="D340">
            <v>1</v>
          </cell>
          <cell r="E340">
            <v>98</v>
          </cell>
          <cell r="F340">
            <v>98</v>
          </cell>
        </row>
        <row r="341">
          <cell r="A341" t="str">
            <v>LL01.002</v>
          </cell>
          <cell r="B341" t="str">
            <v>Llave de paso RED WHITE de 3/4"</v>
          </cell>
          <cell r="C341" t="str">
            <v>u</v>
          </cell>
          <cell r="D341">
            <v>1</v>
          </cell>
          <cell r="E341">
            <v>125</v>
          </cell>
          <cell r="F341">
            <v>125</v>
          </cell>
        </row>
        <row r="342">
          <cell r="A342" t="str">
            <v>LL01.003</v>
          </cell>
          <cell r="B342" t="str">
            <v>Llave de paso RED WHITE de 1"</v>
          </cell>
          <cell r="C342" t="str">
            <v>u</v>
          </cell>
          <cell r="D342">
            <v>1</v>
          </cell>
          <cell r="E342">
            <v>176</v>
          </cell>
          <cell r="F342">
            <v>176</v>
          </cell>
        </row>
        <row r="343">
          <cell r="A343" t="str">
            <v>LL01.004</v>
          </cell>
          <cell r="B343" t="str">
            <v>Llave de paso RED WHITE de 1 1/2"</v>
          </cell>
          <cell r="C343" t="str">
            <v>u</v>
          </cell>
          <cell r="D343">
            <v>1</v>
          </cell>
          <cell r="E343">
            <v>315</v>
          </cell>
          <cell r="F343">
            <v>315</v>
          </cell>
        </row>
        <row r="344">
          <cell r="A344" t="str">
            <v>LL01.005</v>
          </cell>
          <cell r="B344" t="str">
            <v>Llave de paso RED WHITE de 2"</v>
          </cell>
          <cell r="C344" t="str">
            <v>u</v>
          </cell>
          <cell r="D344">
            <v>1</v>
          </cell>
          <cell r="E344">
            <v>482</v>
          </cell>
          <cell r="F344">
            <v>482</v>
          </cell>
        </row>
        <row r="345">
          <cell r="A345" t="str">
            <v>LL01.006</v>
          </cell>
          <cell r="B345" t="str">
            <v>Llave de paso RED WHITE de 2 1/2"</v>
          </cell>
          <cell r="C345" t="str">
            <v>u</v>
          </cell>
          <cell r="D345">
            <v>1</v>
          </cell>
          <cell r="E345">
            <v>932</v>
          </cell>
          <cell r="F345">
            <v>932</v>
          </cell>
        </row>
        <row r="346">
          <cell r="A346" t="str">
            <v>LL01.006</v>
          </cell>
          <cell r="B346" t="str">
            <v>Llave de paso RED WHITE de 3"</v>
          </cell>
          <cell r="C346" t="str">
            <v>u</v>
          </cell>
          <cell r="D346">
            <v>1</v>
          </cell>
          <cell r="E346">
            <v>1315</v>
          </cell>
          <cell r="F346">
            <v>1315</v>
          </cell>
        </row>
        <row r="347">
          <cell r="A347" t="str">
            <v>LL02.001</v>
          </cell>
          <cell r="B347" t="str">
            <v>Válvula de cisterna, de 1/2" NIBCO</v>
          </cell>
          <cell r="C347" t="str">
            <v>u</v>
          </cell>
          <cell r="D347">
            <v>1</v>
          </cell>
          <cell r="E347">
            <v>70</v>
          </cell>
          <cell r="F347">
            <v>70</v>
          </cell>
        </row>
        <row r="348">
          <cell r="A348" t="str">
            <v>LL02.002</v>
          </cell>
          <cell r="B348" t="str">
            <v>Válvula de cisterna, de 3/4" NIBCO</v>
          </cell>
          <cell r="C348" t="str">
            <v>u</v>
          </cell>
          <cell r="D348">
            <v>1</v>
          </cell>
          <cell r="E348">
            <v>90</v>
          </cell>
          <cell r="F348">
            <v>90</v>
          </cell>
        </row>
        <row r="349">
          <cell r="A349" t="str">
            <v>LL02.003</v>
          </cell>
          <cell r="B349" t="str">
            <v>Válvula de cisterna, de 1" NIBCO</v>
          </cell>
          <cell r="C349" t="str">
            <v>u</v>
          </cell>
          <cell r="D349">
            <v>1</v>
          </cell>
          <cell r="E349">
            <v>165</v>
          </cell>
          <cell r="F349">
            <v>165</v>
          </cell>
        </row>
        <row r="350">
          <cell r="A350" t="str">
            <v>LL03.001</v>
          </cell>
          <cell r="B350" t="str">
            <v>Cheque horizontal de 1/2" EUROPA</v>
          </cell>
          <cell r="C350" t="str">
            <v>u</v>
          </cell>
          <cell r="D350">
            <v>1</v>
          </cell>
          <cell r="E350">
            <v>38</v>
          </cell>
          <cell r="F350">
            <v>38</v>
          </cell>
        </row>
        <row r="351">
          <cell r="A351" t="str">
            <v>LL03.002</v>
          </cell>
          <cell r="B351" t="str">
            <v>Cheque horizontal de 3/4" EUROPA</v>
          </cell>
          <cell r="C351" t="str">
            <v>u</v>
          </cell>
          <cell r="D351">
            <v>1</v>
          </cell>
          <cell r="E351">
            <v>52</v>
          </cell>
          <cell r="F351">
            <v>52</v>
          </cell>
        </row>
        <row r="352">
          <cell r="A352" t="str">
            <v>LL03.003</v>
          </cell>
          <cell r="B352" t="str">
            <v>Cheque horizontal de 1" EUROPA</v>
          </cell>
          <cell r="C352" t="str">
            <v>u</v>
          </cell>
          <cell r="D352">
            <v>1</v>
          </cell>
          <cell r="E352">
            <v>80</v>
          </cell>
          <cell r="F352">
            <v>80</v>
          </cell>
        </row>
        <row r="353">
          <cell r="A353" t="str">
            <v>LL03.004</v>
          </cell>
          <cell r="B353" t="str">
            <v>Cheque horizontal de 1 1/2" EUROPA</v>
          </cell>
          <cell r="C353" t="str">
            <v>u</v>
          </cell>
          <cell r="D353">
            <v>1</v>
          </cell>
          <cell r="E353">
            <v>136</v>
          </cell>
          <cell r="F353">
            <v>136</v>
          </cell>
        </row>
        <row r="354">
          <cell r="A354" t="str">
            <v>LL03.005</v>
          </cell>
          <cell r="B354" t="str">
            <v>Cheque horizontal de 2" EUROPA</v>
          </cell>
          <cell r="C354" t="str">
            <v>u</v>
          </cell>
          <cell r="D354">
            <v>1</v>
          </cell>
          <cell r="E354">
            <v>205</v>
          </cell>
          <cell r="F354">
            <v>205</v>
          </cell>
        </row>
        <row r="355">
          <cell r="A355" t="str">
            <v>LL03.006</v>
          </cell>
          <cell r="B355" t="str">
            <v>Cheque horizontal de 2 1/2" EUROPA</v>
          </cell>
          <cell r="C355" t="str">
            <v>u</v>
          </cell>
          <cell r="D355">
            <v>1</v>
          </cell>
          <cell r="E355">
            <v>440</v>
          </cell>
          <cell r="F355">
            <v>440</v>
          </cell>
        </row>
        <row r="356">
          <cell r="A356" t="str">
            <v>LL03.007</v>
          </cell>
          <cell r="B356" t="str">
            <v>Cheque horizontal de 3" EUROPA</v>
          </cell>
          <cell r="C356" t="str">
            <v>u</v>
          </cell>
          <cell r="D356">
            <v>1</v>
          </cell>
          <cell r="E356">
            <v>920</v>
          </cell>
          <cell r="F356">
            <v>920</v>
          </cell>
        </row>
        <row r="357">
          <cell r="A357" t="str">
            <v>LL03.008</v>
          </cell>
          <cell r="B357" t="str">
            <v>Cheque horizontal de 4" EUROPA</v>
          </cell>
          <cell r="C357" t="str">
            <v>u</v>
          </cell>
          <cell r="D357">
            <v>1</v>
          </cell>
          <cell r="E357">
            <v>1530</v>
          </cell>
          <cell r="F357">
            <v>1530</v>
          </cell>
        </row>
        <row r="358">
          <cell r="A358" t="str">
            <v>LL03.009</v>
          </cell>
          <cell r="B358" t="str">
            <v>Cheque vertical de 3/4" EUROPA</v>
          </cell>
          <cell r="C358" t="str">
            <v>u</v>
          </cell>
          <cell r="D358">
            <v>1</v>
          </cell>
          <cell r="E358">
            <v>78</v>
          </cell>
          <cell r="F358">
            <v>78</v>
          </cell>
        </row>
        <row r="359">
          <cell r="A359" t="str">
            <v>LL03.010</v>
          </cell>
          <cell r="B359" t="str">
            <v>Cheque vertical de 1" EUROPA</v>
          </cell>
          <cell r="C359" t="str">
            <v>u</v>
          </cell>
          <cell r="D359">
            <v>1</v>
          </cell>
          <cell r="E359">
            <v>86</v>
          </cell>
          <cell r="F359">
            <v>86</v>
          </cell>
        </row>
        <row r="360">
          <cell r="A360" t="str">
            <v>LL03.011</v>
          </cell>
          <cell r="B360" t="str">
            <v>Cheque vertical de 1 1/2" EUROPA</v>
          </cell>
          <cell r="C360" t="str">
            <v>u</v>
          </cell>
          <cell r="D360">
            <v>1</v>
          </cell>
          <cell r="E360">
            <v>178</v>
          </cell>
          <cell r="F360">
            <v>178</v>
          </cell>
        </row>
        <row r="361">
          <cell r="A361" t="str">
            <v>LL03.012</v>
          </cell>
          <cell r="B361" t="str">
            <v>Cheque vertical de 2" EUROPA</v>
          </cell>
          <cell r="C361" t="str">
            <v>u</v>
          </cell>
          <cell r="D361">
            <v>1</v>
          </cell>
          <cell r="E361">
            <v>262</v>
          </cell>
          <cell r="F361">
            <v>262</v>
          </cell>
        </row>
        <row r="362">
          <cell r="A362" t="str">
            <v>LL03.013</v>
          </cell>
          <cell r="B362" t="str">
            <v>Cheque vertical de 2 1/2" EUROPA</v>
          </cell>
          <cell r="C362" t="str">
            <v>u</v>
          </cell>
          <cell r="D362">
            <v>1</v>
          </cell>
          <cell r="E362">
            <v>586</v>
          </cell>
          <cell r="F362">
            <v>586</v>
          </cell>
        </row>
        <row r="363">
          <cell r="A363" t="str">
            <v>LL03.014</v>
          </cell>
          <cell r="B363" t="str">
            <v>Cheque vertical de 3" EUROPA</v>
          </cell>
          <cell r="C363" t="str">
            <v>u</v>
          </cell>
          <cell r="D363">
            <v>1</v>
          </cell>
          <cell r="E363">
            <v>890</v>
          </cell>
          <cell r="F363">
            <v>890</v>
          </cell>
        </row>
        <row r="364">
          <cell r="A364" t="str">
            <v>LL03.015</v>
          </cell>
          <cell r="B364" t="str">
            <v>Cheque vertical de 4" EUROPA</v>
          </cell>
          <cell r="C364" t="str">
            <v>u</v>
          </cell>
          <cell r="D364">
            <v>1</v>
          </cell>
          <cell r="E364">
            <v>1675</v>
          </cell>
          <cell r="F364">
            <v>1675</v>
          </cell>
        </row>
        <row r="365">
          <cell r="A365" t="str">
            <v>LL04.001</v>
          </cell>
          <cell r="B365" t="str">
            <v>Tapa de hierro para cistena 30" x 30"</v>
          </cell>
          <cell r="C365" t="str">
            <v>u</v>
          </cell>
          <cell r="D365">
            <v>1</v>
          </cell>
          <cell r="E365">
            <v>475</v>
          </cell>
          <cell r="F365">
            <v>475</v>
          </cell>
        </row>
        <row r="366">
          <cell r="A366" t="str">
            <v>LL04.002</v>
          </cell>
          <cell r="B366" t="str">
            <v>Tapa de aluminio para cistena 24" x 24"</v>
          </cell>
          <cell r="C366" t="str">
            <v>u</v>
          </cell>
          <cell r="D366">
            <v>1</v>
          </cell>
          <cell r="E366">
            <v>1150</v>
          </cell>
          <cell r="F366">
            <v>1150</v>
          </cell>
        </row>
        <row r="368">
          <cell r="A368" t="str">
            <v>MA</v>
          </cell>
          <cell r="B368" t="str">
            <v>MADERAS, CLAVOS, ZINC</v>
          </cell>
          <cell r="D368" t="str">
            <v/>
          </cell>
          <cell r="F368" t="str">
            <v/>
          </cell>
        </row>
        <row r="369">
          <cell r="A369" t="str">
            <v>MA01.001</v>
          </cell>
          <cell r="B369" t="str">
            <v>Pino bruto americano</v>
          </cell>
          <cell r="C369" t="str">
            <v>p2</v>
          </cell>
          <cell r="D369">
            <v>1</v>
          </cell>
          <cell r="E369">
            <v>11.5</v>
          </cell>
          <cell r="F369">
            <v>11.5</v>
          </cell>
        </row>
        <row r="370">
          <cell r="A370" t="str">
            <v>MA01.002</v>
          </cell>
          <cell r="B370" t="str">
            <v>Pino americano tratado</v>
          </cell>
          <cell r="C370" t="str">
            <v>p2</v>
          </cell>
          <cell r="D370">
            <v>1</v>
          </cell>
          <cell r="E370">
            <v>14</v>
          </cell>
          <cell r="F370">
            <v>14</v>
          </cell>
        </row>
        <row r="371">
          <cell r="A371" t="str">
            <v>MA01.003</v>
          </cell>
          <cell r="B371" t="str">
            <v>Caoba bruta</v>
          </cell>
          <cell r="C371" t="str">
            <v>p2</v>
          </cell>
          <cell r="D371">
            <v>1</v>
          </cell>
          <cell r="E371">
            <v>36</v>
          </cell>
          <cell r="F371">
            <v>36</v>
          </cell>
        </row>
        <row r="372">
          <cell r="A372" t="str">
            <v>MA01.004</v>
          </cell>
          <cell r="B372" t="str">
            <v>Plywood  / formaleta 4' x 8' x 3/4" (Dos Caras)</v>
          </cell>
          <cell r="C372" t="str">
            <v>u</v>
          </cell>
          <cell r="D372">
            <v>1</v>
          </cell>
          <cell r="E372">
            <v>550</v>
          </cell>
          <cell r="F372">
            <v>550</v>
          </cell>
        </row>
        <row r="373">
          <cell r="A373" t="str">
            <v>MA01.005</v>
          </cell>
          <cell r="B373" t="str">
            <v xml:space="preserve">Plywood  / formaleta 4' x 8' x 3/4" </v>
          </cell>
          <cell r="C373" t="str">
            <v>u</v>
          </cell>
          <cell r="D373">
            <v>1</v>
          </cell>
          <cell r="E373">
            <v>425</v>
          </cell>
          <cell r="F373">
            <v>425</v>
          </cell>
        </row>
        <row r="374">
          <cell r="A374" t="str">
            <v>MA01.006</v>
          </cell>
          <cell r="B374" t="str">
            <v>Plywood  / formaleta 4' x 8' x 3/8"</v>
          </cell>
          <cell r="C374" t="str">
            <v>u</v>
          </cell>
          <cell r="D374">
            <v>1</v>
          </cell>
          <cell r="E374">
            <v>299</v>
          </cell>
          <cell r="F374">
            <v>299</v>
          </cell>
        </row>
        <row r="375">
          <cell r="A375" t="str">
            <v>MA01.007</v>
          </cell>
          <cell r="B375" t="str">
            <v>Pino cepillado americano</v>
          </cell>
          <cell r="C375" t="str">
            <v>p2</v>
          </cell>
          <cell r="D375">
            <v>1</v>
          </cell>
          <cell r="E375">
            <v>9.75</v>
          </cell>
          <cell r="F375">
            <v>9.75</v>
          </cell>
        </row>
        <row r="376">
          <cell r="A376" t="str">
            <v>MA01.008</v>
          </cell>
          <cell r="B376" t="str">
            <v>Pino cepillado americano Tratado</v>
          </cell>
          <cell r="C376" t="str">
            <v>p2</v>
          </cell>
          <cell r="D376">
            <v>1</v>
          </cell>
          <cell r="E376">
            <v>10.75</v>
          </cell>
          <cell r="F376">
            <v>10.75</v>
          </cell>
        </row>
        <row r="377">
          <cell r="A377" t="str">
            <v>MA02.001</v>
          </cell>
          <cell r="B377" t="str">
            <v>Clavos corrientes</v>
          </cell>
          <cell r="C377" t="str">
            <v>lb</v>
          </cell>
          <cell r="D377">
            <v>1</v>
          </cell>
          <cell r="E377">
            <v>4.95</v>
          </cell>
          <cell r="F377">
            <v>4.95</v>
          </cell>
        </row>
        <row r="378">
          <cell r="A378" t="str">
            <v>MA02.002</v>
          </cell>
          <cell r="B378" t="str">
            <v>Clavos acero</v>
          </cell>
          <cell r="C378" t="str">
            <v>lb</v>
          </cell>
          <cell r="D378">
            <v>1</v>
          </cell>
          <cell r="E378">
            <v>18</v>
          </cell>
          <cell r="F378">
            <v>18</v>
          </cell>
        </row>
        <row r="379">
          <cell r="A379" t="str">
            <v>MA02.003</v>
          </cell>
          <cell r="B379" t="str">
            <v>Clavos Zinc</v>
          </cell>
          <cell r="C379" t="str">
            <v>lb</v>
          </cell>
          <cell r="D379">
            <v>1</v>
          </cell>
          <cell r="E379">
            <v>12.95</v>
          </cell>
          <cell r="F379">
            <v>12.95</v>
          </cell>
        </row>
        <row r="380">
          <cell r="A380" t="str">
            <v>MA03.001</v>
          </cell>
          <cell r="B380" t="str">
            <v>Plancha Zinc acanalado, 3' x 6', calibre 34(p/casetas solamente)</v>
          </cell>
          <cell r="C380" t="str">
            <v>u</v>
          </cell>
          <cell r="D380">
            <v>1</v>
          </cell>
          <cell r="E380">
            <v>45.6</v>
          </cell>
          <cell r="F380">
            <v>45.6</v>
          </cell>
        </row>
        <row r="381">
          <cell r="A381" t="str">
            <v>MA03.002</v>
          </cell>
          <cell r="B381" t="str">
            <v>Plancha Zinc acanalado, 3' x 6', calibre 29</v>
          </cell>
          <cell r="C381" t="str">
            <v>u</v>
          </cell>
          <cell r="D381">
            <v>1</v>
          </cell>
          <cell r="E381">
            <v>57.6</v>
          </cell>
          <cell r="F381">
            <v>57.6</v>
          </cell>
        </row>
        <row r="382">
          <cell r="A382" t="str">
            <v>MA03.003</v>
          </cell>
          <cell r="B382" t="str">
            <v>Plancha Zinc acanalado, 3' x 6', calibre 27</v>
          </cell>
          <cell r="C382" t="str">
            <v>u</v>
          </cell>
          <cell r="D382">
            <v>1</v>
          </cell>
          <cell r="E382">
            <v>68.400000000000006</v>
          </cell>
          <cell r="F382">
            <v>68.400000000000006</v>
          </cell>
        </row>
        <row r="383">
          <cell r="A383" t="str">
            <v>MA03.004</v>
          </cell>
          <cell r="B383" t="str">
            <v>Plancha Zinc acanalado, 3' x 6', calibre 26</v>
          </cell>
          <cell r="C383" t="str">
            <v>u</v>
          </cell>
          <cell r="D383">
            <v>1</v>
          </cell>
          <cell r="E383">
            <v>82.8</v>
          </cell>
          <cell r="F383">
            <v>82.8</v>
          </cell>
        </row>
        <row r="384">
          <cell r="A384" t="str">
            <v>MA03.005</v>
          </cell>
          <cell r="B384" t="str">
            <v>Plancha Zinc acanalado, 3' x 6', calibre 24</v>
          </cell>
          <cell r="C384" t="str">
            <v>u</v>
          </cell>
          <cell r="D384">
            <v>1</v>
          </cell>
          <cell r="E384">
            <v>152</v>
          </cell>
          <cell r="F384">
            <v>152</v>
          </cell>
        </row>
        <row r="385">
          <cell r="A385" t="str">
            <v>MA03.006</v>
          </cell>
          <cell r="B385" t="str">
            <v>Caballete de Zinc de 3', calibre 34</v>
          </cell>
          <cell r="C385" t="str">
            <v>u</v>
          </cell>
          <cell r="D385">
            <v>1</v>
          </cell>
          <cell r="E385">
            <v>19.899999999999999</v>
          </cell>
          <cell r="F385">
            <v>19.899999999999999</v>
          </cell>
        </row>
        <row r="386">
          <cell r="A386" t="str">
            <v>MA03.007</v>
          </cell>
          <cell r="B386" t="str">
            <v>Caballete de Zinc de 3', calibre 29</v>
          </cell>
          <cell r="C386" t="str">
            <v>u</v>
          </cell>
          <cell r="D386">
            <v>1</v>
          </cell>
          <cell r="E386">
            <v>28.55</v>
          </cell>
          <cell r="F386">
            <v>28.55</v>
          </cell>
        </row>
        <row r="387">
          <cell r="A387" t="str">
            <v>MA04.001</v>
          </cell>
          <cell r="B387" t="str">
            <v>Regla para Empañete (preparada)</v>
          </cell>
          <cell r="C387" t="str">
            <v>p2</v>
          </cell>
          <cell r="D387">
            <v>1</v>
          </cell>
          <cell r="E387">
            <v>29</v>
          </cell>
          <cell r="F387">
            <v>29</v>
          </cell>
        </row>
        <row r="388">
          <cell r="A388" t="str">
            <v>MA05.001</v>
          </cell>
          <cell r="B388" t="str">
            <v>Disco de Lija #80</v>
          </cell>
          <cell r="C388" t="str">
            <v>ud</v>
          </cell>
          <cell r="D388">
            <v>1</v>
          </cell>
          <cell r="E388">
            <v>11.5</v>
          </cell>
          <cell r="F388">
            <v>11.5</v>
          </cell>
        </row>
        <row r="389">
          <cell r="A389" t="str">
            <v>MC</v>
          </cell>
          <cell r="B389" t="str">
            <v>MALLAS CICLONICAS</v>
          </cell>
          <cell r="D389" t="str">
            <v/>
          </cell>
          <cell r="F389" t="str">
            <v/>
          </cell>
        </row>
        <row r="390">
          <cell r="A390" t="str">
            <v>MC01.001</v>
          </cell>
          <cell r="B390" t="str">
            <v>Malla ciclónica corriente 6' calibre 9 (Rollo 50' )</v>
          </cell>
          <cell r="C390" t="str">
            <v>u</v>
          </cell>
          <cell r="D390">
            <v>1</v>
          </cell>
          <cell r="E390">
            <v>1087</v>
          </cell>
          <cell r="F390">
            <v>1087</v>
          </cell>
        </row>
        <row r="391">
          <cell r="A391" t="str">
            <v>MC01.002</v>
          </cell>
          <cell r="B391" t="str">
            <v>Malla ciclónica corriente 7' calibre 9 (Rollo 50' )</v>
          </cell>
          <cell r="C391" t="str">
            <v>u</v>
          </cell>
          <cell r="D391">
            <v>1</v>
          </cell>
          <cell r="E391">
            <v>1232</v>
          </cell>
          <cell r="F391">
            <v>1232</v>
          </cell>
        </row>
        <row r="392">
          <cell r="A392" t="str">
            <v>MC01.003</v>
          </cell>
          <cell r="B392" t="str">
            <v>Tubo galvanizado ligero de 1 1/2" x 15"</v>
          </cell>
          <cell r="C392" t="str">
            <v>u</v>
          </cell>
          <cell r="D392">
            <v>1</v>
          </cell>
          <cell r="E392">
            <v>155</v>
          </cell>
          <cell r="F392">
            <v>155</v>
          </cell>
        </row>
        <row r="393">
          <cell r="A393" t="str">
            <v>MC01.004</v>
          </cell>
          <cell r="B393" t="str">
            <v>Tubo galvanizado ligero de 1 1/4" x 20"</v>
          </cell>
          <cell r="C393" t="str">
            <v>u</v>
          </cell>
          <cell r="D393">
            <v>1</v>
          </cell>
          <cell r="E393">
            <v>182</v>
          </cell>
          <cell r="F393">
            <v>182</v>
          </cell>
        </row>
        <row r="394">
          <cell r="A394" t="str">
            <v>MC01.005</v>
          </cell>
          <cell r="B394" t="str">
            <v>Barra tensora de 6'</v>
          </cell>
          <cell r="C394" t="str">
            <v>u</v>
          </cell>
          <cell r="D394">
            <v>1</v>
          </cell>
          <cell r="E394">
            <v>30</v>
          </cell>
          <cell r="F394">
            <v>30</v>
          </cell>
        </row>
        <row r="395">
          <cell r="A395" t="str">
            <v>MC01.006</v>
          </cell>
          <cell r="B395" t="str">
            <v>Abrazadera de 1 1/2"</v>
          </cell>
          <cell r="C395" t="str">
            <v>u</v>
          </cell>
          <cell r="D395">
            <v>1</v>
          </cell>
          <cell r="E395">
            <v>6</v>
          </cell>
          <cell r="F395">
            <v>6</v>
          </cell>
        </row>
        <row r="396">
          <cell r="A396" t="str">
            <v>MC01.007</v>
          </cell>
          <cell r="B396" t="str">
            <v>Copa Final de 1 1/2"</v>
          </cell>
          <cell r="C396" t="str">
            <v>u</v>
          </cell>
          <cell r="D396">
            <v>1</v>
          </cell>
          <cell r="E396">
            <v>6.05</v>
          </cell>
          <cell r="F396">
            <v>6.05</v>
          </cell>
        </row>
        <row r="397">
          <cell r="A397" t="str">
            <v>MC01.008</v>
          </cell>
          <cell r="B397" t="str">
            <v>Terminal de 1 1/4"</v>
          </cell>
          <cell r="C397" t="str">
            <v>u</v>
          </cell>
          <cell r="D397">
            <v>1</v>
          </cell>
          <cell r="E397">
            <v>7</v>
          </cell>
          <cell r="F397">
            <v>7</v>
          </cell>
        </row>
        <row r="398">
          <cell r="A398" t="str">
            <v>MC01.009</v>
          </cell>
          <cell r="B398" t="str">
            <v>Palometa 1 1/2" para tres cuerdas, sencilla</v>
          </cell>
          <cell r="C398" t="str">
            <v>u</v>
          </cell>
          <cell r="D398">
            <v>1</v>
          </cell>
          <cell r="E398">
            <v>25</v>
          </cell>
          <cell r="F398">
            <v>25</v>
          </cell>
        </row>
        <row r="399">
          <cell r="A399" t="str">
            <v>MC01.010</v>
          </cell>
          <cell r="B399" t="str">
            <v>Palometa 1 1/2" para tres cuerdas, doble</v>
          </cell>
          <cell r="C399" t="str">
            <v>u</v>
          </cell>
          <cell r="D399">
            <v>1</v>
          </cell>
          <cell r="E399">
            <v>30</v>
          </cell>
          <cell r="F399">
            <v>30</v>
          </cell>
        </row>
        <row r="400">
          <cell r="A400" t="str">
            <v>MC01.011</v>
          </cell>
          <cell r="B400" t="str">
            <v>Rollo alambre de púas calibre 16 x 110 m.</v>
          </cell>
          <cell r="C400" t="str">
            <v>u</v>
          </cell>
          <cell r="D400">
            <v>1</v>
          </cell>
          <cell r="E400">
            <v>94</v>
          </cell>
          <cell r="F400">
            <v>94</v>
          </cell>
        </row>
        <row r="401">
          <cell r="A401" t="str">
            <v>MC01.012</v>
          </cell>
          <cell r="B401" t="str">
            <v>Rollo alambre de púas calibre 14 x 110 m.</v>
          </cell>
          <cell r="C401" t="str">
            <v>u</v>
          </cell>
          <cell r="D401">
            <v>1</v>
          </cell>
          <cell r="E401">
            <v>183</v>
          </cell>
          <cell r="F401">
            <v>183</v>
          </cell>
        </row>
        <row r="402">
          <cell r="A402" t="str">
            <v>MC01.013</v>
          </cell>
          <cell r="B402" t="str">
            <v>Grapas para alambre de púas.</v>
          </cell>
          <cell r="C402" t="str">
            <v>lb</v>
          </cell>
          <cell r="D402">
            <v>1</v>
          </cell>
          <cell r="E402">
            <v>7</v>
          </cell>
          <cell r="F402">
            <v>7</v>
          </cell>
        </row>
        <row r="403">
          <cell r="A403" t="str">
            <v>MC01.014</v>
          </cell>
          <cell r="B403" t="str">
            <v>Colocación de malla ciclónica de 6' (mano de obra solamente)</v>
          </cell>
          <cell r="C403" t="str">
            <v>m</v>
          </cell>
          <cell r="D403">
            <v>1</v>
          </cell>
          <cell r="E403">
            <v>125</v>
          </cell>
          <cell r="F403">
            <v>125</v>
          </cell>
        </row>
        <row r="404">
          <cell r="A404" t="str">
            <v>MC01.015</v>
          </cell>
          <cell r="B404" t="str">
            <v>Colocación de malla ciclónica de 7' (mano de obra solamente)</v>
          </cell>
          <cell r="C404" t="str">
            <v>m</v>
          </cell>
          <cell r="D404">
            <v>1</v>
          </cell>
          <cell r="E404">
            <v>150</v>
          </cell>
          <cell r="F404">
            <v>150</v>
          </cell>
        </row>
        <row r="405">
          <cell r="A405" t="str">
            <v>OT</v>
          </cell>
          <cell r="B405" t="str">
            <v>OTROS</v>
          </cell>
        </row>
        <row r="406">
          <cell r="A406" t="str">
            <v>OT01.001</v>
          </cell>
          <cell r="B406" t="str">
            <v>Hilo de Nylon 1 lbr</v>
          </cell>
          <cell r="C406" t="str">
            <v>ud</v>
          </cell>
          <cell r="D406">
            <v>1</v>
          </cell>
          <cell r="E406">
            <v>60</v>
          </cell>
          <cell r="F406">
            <v>60</v>
          </cell>
        </row>
        <row r="407">
          <cell r="A407" t="str">
            <v>OT01.002</v>
          </cell>
          <cell r="B407" t="str">
            <v>Cubo de goma #10</v>
          </cell>
          <cell r="C407" t="str">
            <v>ud</v>
          </cell>
          <cell r="D407">
            <v>1</v>
          </cell>
          <cell r="E407">
            <v>52</v>
          </cell>
          <cell r="F407">
            <v>52</v>
          </cell>
        </row>
        <row r="408">
          <cell r="A408" t="str">
            <v>OT01.003</v>
          </cell>
          <cell r="B408" t="str">
            <v>Cubo de goma #8</v>
          </cell>
          <cell r="C408" t="str">
            <v>ud</v>
          </cell>
          <cell r="D408">
            <v>1</v>
          </cell>
          <cell r="E408">
            <v>45</v>
          </cell>
          <cell r="F408">
            <v>45</v>
          </cell>
        </row>
        <row r="409">
          <cell r="A409" t="str">
            <v>OT01.004</v>
          </cell>
          <cell r="B409" t="str">
            <v>Escoba plástica para hojas, tipo EAGLE</v>
          </cell>
          <cell r="C409" t="str">
            <v>ud</v>
          </cell>
          <cell r="D409">
            <v>1</v>
          </cell>
          <cell r="E409">
            <v>73</v>
          </cell>
          <cell r="F409">
            <v>73</v>
          </cell>
        </row>
        <row r="410">
          <cell r="A410" t="str">
            <v>OT01.005</v>
          </cell>
          <cell r="B410" t="str">
            <v>Pala cuadrada "Tramontina"</v>
          </cell>
          <cell r="C410" t="str">
            <v>ud</v>
          </cell>
          <cell r="D410">
            <v>1</v>
          </cell>
          <cell r="E410">
            <v>85</v>
          </cell>
          <cell r="F410">
            <v>85</v>
          </cell>
        </row>
        <row r="411">
          <cell r="A411" t="str">
            <v>OT01.006</v>
          </cell>
          <cell r="B411" t="str">
            <v>Pala redonda "Tramontina"</v>
          </cell>
          <cell r="C411" t="str">
            <v>ud</v>
          </cell>
          <cell r="D411">
            <v>1</v>
          </cell>
          <cell r="E411">
            <v>81</v>
          </cell>
          <cell r="F411">
            <v>81</v>
          </cell>
        </row>
        <row r="412">
          <cell r="A412" t="str">
            <v>OT01.007</v>
          </cell>
          <cell r="B412" t="str">
            <v>Rastrillo para piedras , 14 dientes, USA</v>
          </cell>
          <cell r="C412" t="str">
            <v>ud</v>
          </cell>
          <cell r="D412">
            <v>1</v>
          </cell>
          <cell r="E412">
            <v>335</v>
          </cell>
          <cell r="F412">
            <v>335</v>
          </cell>
        </row>
        <row r="413">
          <cell r="A413" t="str">
            <v>OT01.008</v>
          </cell>
          <cell r="B413" t="str">
            <v>Carretilla de Metal "JEEP", "BRONCO", Taiwan</v>
          </cell>
          <cell r="C413" t="str">
            <v>ud</v>
          </cell>
          <cell r="D413">
            <v>1</v>
          </cell>
          <cell r="E413">
            <v>1160</v>
          </cell>
          <cell r="F413">
            <v>1160</v>
          </cell>
        </row>
        <row r="414">
          <cell r="A414" t="str">
            <v>OT02.001</v>
          </cell>
          <cell r="B414" t="str">
            <v>Gasolina</v>
          </cell>
          <cell r="C414" t="str">
            <v>gl</v>
          </cell>
          <cell r="D414">
            <v>1</v>
          </cell>
          <cell r="E414">
            <v>26</v>
          </cell>
          <cell r="F414">
            <v>26</v>
          </cell>
        </row>
        <row r="415">
          <cell r="A415" t="str">
            <v>OT02.002</v>
          </cell>
          <cell r="B415" t="str">
            <v>Gasoil</v>
          </cell>
          <cell r="C415" t="str">
            <v>gl</v>
          </cell>
          <cell r="D415">
            <v>1</v>
          </cell>
          <cell r="E415">
            <v>16.100000000000001</v>
          </cell>
          <cell r="F415">
            <v>16.100000000000001</v>
          </cell>
        </row>
        <row r="416">
          <cell r="A416" t="str">
            <v>OT02.003</v>
          </cell>
          <cell r="B416" t="str">
            <v>Lubricantes</v>
          </cell>
          <cell r="C416" t="str">
            <v>1/4 gl</v>
          </cell>
          <cell r="D416">
            <v>1</v>
          </cell>
          <cell r="E416">
            <v>30</v>
          </cell>
          <cell r="F416">
            <v>30</v>
          </cell>
        </row>
        <row r="417">
          <cell r="A417" t="str">
            <v>TP</v>
          </cell>
          <cell r="B417" t="str">
            <v>TUBERIAS Y PIEZAS</v>
          </cell>
          <cell r="D417" t="str">
            <v/>
          </cell>
          <cell r="F417" t="str">
            <v/>
          </cell>
        </row>
        <row r="418">
          <cell r="A418" t="str">
            <v>TP01.</v>
          </cell>
          <cell r="B418" t="str">
            <v>Tuberías y Piezas PVC Drenaje</v>
          </cell>
          <cell r="D418" t="str">
            <v/>
          </cell>
          <cell r="F418" t="str">
            <v/>
          </cell>
        </row>
        <row r="419">
          <cell r="A419" t="str">
            <v>TP01.001</v>
          </cell>
          <cell r="B419" t="str">
            <v>Tubo de 1 1/2" x 20' PVC Drenaje</v>
          </cell>
          <cell r="C419" t="str">
            <v>u</v>
          </cell>
          <cell r="D419">
            <v>1</v>
          </cell>
          <cell r="E419">
            <v>38.549999999999997</v>
          </cell>
          <cell r="F419">
            <v>38.549999999999997</v>
          </cell>
        </row>
        <row r="420">
          <cell r="A420" t="str">
            <v>TP01.002</v>
          </cell>
          <cell r="B420" t="str">
            <v>Tubo de 2" x 20' PVC Drenaje</v>
          </cell>
          <cell r="C420" t="str">
            <v>u</v>
          </cell>
          <cell r="D420">
            <v>1</v>
          </cell>
          <cell r="E420">
            <v>46</v>
          </cell>
          <cell r="F420">
            <v>46</v>
          </cell>
        </row>
        <row r="421">
          <cell r="A421" t="str">
            <v>TP01.003</v>
          </cell>
          <cell r="B421" t="str">
            <v>Tubo de 3" x 20' PVC Drenaje</v>
          </cell>
          <cell r="C421" t="str">
            <v>u</v>
          </cell>
          <cell r="D421">
            <v>1</v>
          </cell>
          <cell r="E421">
            <v>73.5</v>
          </cell>
          <cell r="F421">
            <v>73.5</v>
          </cell>
        </row>
        <row r="422">
          <cell r="A422" t="str">
            <v>TP01.004</v>
          </cell>
          <cell r="B422" t="str">
            <v>Tubo de 4" x 20' PVC Drenaje</v>
          </cell>
          <cell r="C422" t="str">
            <v>u</v>
          </cell>
          <cell r="D422">
            <v>1</v>
          </cell>
          <cell r="E422">
            <v>96</v>
          </cell>
          <cell r="F422">
            <v>96</v>
          </cell>
        </row>
        <row r="423">
          <cell r="A423" t="str">
            <v>TP01.005</v>
          </cell>
          <cell r="B423" t="str">
            <v>Tubo de 6" x 20' PVC Drenaje</v>
          </cell>
          <cell r="C423" t="str">
            <v>u</v>
          </cell>
          <cell r="D423">
            <v>1</v>
          </cell>
          <cell r="E423">
            <v>299.5</v>
          </cell>
          <cell r="F423">
            <v>299.5</v>
          </cell>
        </row>
        <row r="424">
          <cell r="A424" t="str">
            <v>TP01.006</v>
          </cell>
          <cell r="B424" t="str">
            <v>Tubo de 2" x 20' PVC SDR-41</v>
          </cell>
          <cell r="C424" t="str">
            <v>u</v>
          </cell>
          <cell r="D424">
            <v>1</v>
          </cell>
          <cell r="E424">
            <v>79</v>
          </cell>
          <cell r="F424">
            <v>79</v>
          </cell>
        </row>
        <row r="425">
          <cell r="A425" t="str">
            <v>TP01.007</v>
          </cell>
          <cell r="B425" t="str">
            <v>Tubo de 3" x 20' PVC SDR-41</v>
          </cell>
          <cell r="C425" t="str">
            <v>u</v>
          </cell>
          <cell r="D425">
            <v>1</v>
          </cell>
          <cell r="E425">
            <v>140</v>
          </cell>
          <cell r="F425">
            <v>140</v>
          </cell>
        </row>
        <row r="426">
          <cell r="A426" t="str">
            <v>TP01.008</v>
          </cell>
          <cell r="B426" t="str">
            <v>Tubo de 4" x 20' PVC SDR-41</v>
          </cell>
          <cell r="C426" t="str">
            <v>u</v>
          </cell>
          <cell r="D426">
            <v>1</v>
          </cell>
          <cell r="E426">
            <v>223</v>
          </cell>
          <cell r="F426">
            <v>223</v>
          </cell>
        </row>
        <row r="427">
          <cell r="A427" t="str">
            <v>TP01.009</v>
          </cell>
          <cell r="B427" t="str">
            <v>Tubo de 6" x 20' PVC SDR-41</v>
          </cell>
          <cell r="C427" t="str">
            <v>u</v>
          </cell>
          <cell r="D427">
            <v>1</v>
          </cell>
          <cell r="E427">
            <v>503</v>
          </cell>
          <cell r="F427">
            <v>503</v>
          </cell>
        </row>
        <row r="428">
          <cell r="A428" t="str">
            <v>TP01.010</v>
          </cell>
          <cell r="B428" t="str">
            <v>Tubo de 2" x 20' PVC SDR-26</v>
          </cell>
          <cell r="C428" t="str">
            <v>u</v>
          </cell>
          <cell r="D428">
            <v>1</v>
          </cell>
          <cell r="E428">
            <v>98.5</v>
          </cell>
          <cell r="F428">
            <v>98.5</v>
          </cell>
        </row>
        <row r="429">
          <cell r="A429" t="str">
            <v>TP01.011</v>
          </cell>
          <cell r="B429" t="str">
            <v>Tubo de 3" x 20' PVC SDR-26</v>
          </cell>
          <cell r="C429" t="str">
            <v>u</v>
          </cell>
          <cell r="D429">
            <v>1</v>
          </cell>
          <cell r="E429">
            <v>233</v>
          </cell>
          <cell r="F429">
            <v>233</v>
          </cell>
        </row>
        <row r="430">
          <cell r="A430" t="str">
            <v>TP01.012</v>
          </cell>
          <cell r="B430" t="str">
            <v>Tubo de 4" x 20' PVC SDR-26</v>
          </cell>
          <cell r="C430" t="str">
            <v>u</v>
          </cell>
          <cell r="D430">
            <v>1</v>
          </cell>
          <cell r="E430">
            <v>363</v>
          </cell>
          <cell r="F430">
            <v>363</v>
          </cell>
        </row>
        <row r="431">
          <cell r="A431" t="str">
            <v>TP01.013</v>
          </cell>
          <cell r="B431" t="str">
            <v>Tubo de 6" x 20' PVC SDR-26</v>
          </cell>
          <cell r="C431" t="str">
            <v>u</v>
          </cell>
          <cell r="D431">
            <v>1</v>
          </cell>
          <cell r="E431">
            <v>761</v>
          </cell>
          <cell r="F431">
            <v>761</v>
          </cell>
        </row>
        <row r="432">
          <cell r="A432" t="str">
            <v>TP01.014</v>
          </cell>
          <cell r="B432" t="str">
            <v>Codo de 2" x 90 Drenaje</v>
          </cell>
          <cell r="C432" t="str">
            <v>u</v>
          </cell>
          <cell r="D432">
            <v>1</v>
          </cell>
          <cell r="E432">
            <v>8.6999999999999993</v>
          </cell>
          <cell r="F432">
            <v>8.6999999999999993</v>
          </cell>
        </row>
        <row r="433">
          <cell r="A433" t="str">
            <v>TP01.015</v>
          </cell>
          <cell r="B433" t="str">
            <v>Codo de 3" x 90 Drenaje</v>
          </cell>
          <cell r="C433" t="str">
            <v>u</v>
          </cell>
          <cell r="D433">
            <v>1</v>
          </cell>
          <cell r="E433">
            <v>20</v>
          </cell>
          <cell r="F433">
            <v>20</v>
          </cell>
        </row>
        <row r="434">
          <cell r="A434" t="str">
            <v>TP01.016</v>
          </cell>
          <cell r="B434" t="str">
            <v>Codo de 4" x 90 Drenaje</v>
          </cell>
          <cell r="C434" t="str">
            <v>u</v>
          </cell>
          <cell r="D434">
            <v>1</v>
          </cell>
          <cell r="E434">
            <v>31.75</v>
          </cell>
          <cell r="F434">
            <v>31.75</v>
          </cell>
        </row>
        <row r="435">
          <cell r="A435" t="str">
            <v>TP01.017</v>
          </cell>
          <cell r="B435" t="str">
            <v>Codo de 6" x 90 Drenaje</v>
          </cell>
          <cell r="C435" t="str">
            <v>u</v>
          </cell>
          <cell r="D435">
            <v>1</v>
          </cell>
          <cell r="E435">
            <v>260</v>
          </cell>
          <cell r="F435">
            <v>260</v>
          </cell>
        </row>
        <row r="436">
          <cell r="A436" t="str">
            <v>TP01.018</v>
          </cell>
          <cell r="B436" t="str">
            <v>Codo de 2" x 45 Drenaje</v>
          </cell>
          <cell r="C436" t="str">
            <v>u</v>
          </cell>
          <cell r="D436">
            <v>1</v>
          </cell>
          <cell r="E436">
            <v>7</v>
          </cell>
          <cell r="F436">
            <v>7</v>
          </cell>
        </row>
        <row r="437">
          <cell r="A437" t="str">
            <v>TP01.019</v>
          </cell>
          <cell r="B437" t="str">
            <v>Codo de 3" x 45 Drenaje</v>
          </cell>
          <cell r="C437" t="str">
            <v>u</v>
          </cell>
          <cell r="D437">
            <v>1</v>
          </cell>
          <cell r="E437">
            <v>15</v>
          </cell>
          <cell r="F437">
            <v>15</v>
          </cell>
        </row>
        <row r="438">
          <cell r="A438" t="str">
            <v>TP01.020</v>
          </cell>
          <cell r="B438" t="str">
            <v>Codo de 4" x 45 Drenaje</v>
          </cell>
          <cell r="C438" t="str">
            <v>u</v>
          </cell>
          <cell r="D438">
            <v>1</v>
          </cell>
          <cell r="E438">
            <v>25</v>
          </cell>
          <cell r="F438">
            <v>25</v>
          </cell>
        </row>
        <row r="439">
          <cell r="A439" t="str">
            <v>TP01.021</v>
          </cell>
          <cell r="B439" t="str">
            <v>Codo de 6" x 45 Drenaje</v>
          </cell>
          <cell r="C439" t="str">
            <v>u</v>
          </cell>
          <cell r="D439">
            <v>1</v>
          </cell>
          <cell r="E439">
            <v>260</v>
          </cell>
          <cell r="F439">
            <v>260</v>
          </cell>
        </row>
        <row r="440">
          <cell r="A440" t="str">
            <v>TP01.022</v>
          </cell>
          <cell r="B440" t="str">
            <v>Yee de 2" PVC Drenaje</v>
          </cell>
          <cell r="C440" t="str">
            <v>u</v>
          </cell>
          <cell r="D440">
            <v>1</v>
          </cell>
          <cell r="E440">
            <v>16</v>
          </cell>
          <cell r="F440">
            <v>16</v>
          </cell>
        </row>
        <row r="441">
          <cell r="A441" t="str">
            <v>TP01.023</v>
          </cell>
          <cell r="B441" t="str">
            <v>Yee de 3" PVC Drenaje</v>
          </cell>
          <cell r="C441" t="str">
            <v>u</v>
          </cell>
          <cell r="D441">
            <v>1</v>
          </cell>
          <cell r="E441">
            <v>33</v>
          </cell>
          <cell r="F441">
            <v>33</v>
          </cell>
        </row>
        <row r="442">
          <cell r="A442" t="str">
            <v>TP01.024</v>
          </cell>
          <cell r="B442" t="str">
            <v>Yee de 4" PVC Drenaje</v>
          </cell>
          <cell r="C442" t="str">
            <v>u</v>
          </cell>
          <cell r="D442">
            <v>1</v>
          </cell>
          <cell r="E442">
            <v>55</v>
          </cell>
          <cell r="F442">
            <v>55</v>
          </cell>
        </row>
        <row r="443">
          <cell r="A443" t="str">
            <v>TP01.025</v>
          </cell>
          <cell r="B443" t="str">
            <v>Yee de 6" PVC Drenaje</v>
          </cell>
          <cell r="C443" t="str">
            <v>u</v>
          </cell>
          <cell r="D443">
            <v>1</v>
          </cell>
          <cell r="E443">
            <v>526</v>
          </cell>
          <cell r="F443">
            <v>526</v>
          </cell>
        </row>
        <row r="444">
          <cell r="A444" t="str">
            <v>TP01.026</v>
          </cell>
          <cell r="B444" t="str">
            <v>Yee reducción, de 3" a 2" PVC Drenaje</v>
          </cell>
          <cell r="C444" t="str">
            <v>u</v>
          </cell>
          <cell r="D444">
            <v>1</v>
          </cell>
          <cell r="E444">
            <v>25</v>
          </cell>
          <cell r="F444">
            <v>25</v>
          </cell>
        </row>
        <row r="445">
          <cell r="A445" t="str">
            <v>TP01.027</v>
          </cell>
          <cell r="B445" t="str">
            <v>Yee reducción, de 4" a 3" PVC Drenaje</v>
          </cell>
          <cell r="C445" t="str">
            <v>u</v>
          </cell>
          <cell r="D445">
            <v>1</v>
          </cell>
          <cell r="E445">
            <v>70</v>
          </cell>
          <cell r="F445">
            <v>70</v>
          </cell>
        </row>
        <row r="446">
          <cell r="A446" t="str">
            <v>TP01.028</v>
          </cell>
          <cell r="B446" t="str">
            <v>Yee reducción, de 4" a 2" PVC Drenaje</v>
          </cell>
          <cell r="C446" t="str">
            <v>u</v>
          </cell>
          <cell r="D446">
            <v>1</v>
          </cell>
          <cell r="E446">
            <v>32</v>
          </cell>
          <cell r="F446">
            <v>32</v>
          </cell>
        </row>
        <row r="447">
          <cell r="A447" t="str">
            <v>TP01.029</v>
          </cell>
          <cell r="B447" t="str">
            <v>Yee reducción, de 6" a 4" PVC Drenaje</v>
          </cell>
          <cell r="C447" t="str">
            <v>u</v>
          </cell>
          <cell r="D447">
            <v>1</v>
          </cell>
          <cell r="E447">
            <v>300</v>
          </cell>
          <cell r="F447">
            <v>300</v>
          </cell>
        </row>
        <row r="448">
          <cell r="A448" t="str">
            <v>TP01.030</v>
          </cell>
          <cell r="B448" t="str">
            <v>Tee de 2" PVC Drenaje</v>
          </cell>
          <cell r="C448" t="str">
            <v>u</v>
          </cell>
          <cell r="D448">
            <v>1</v>
          </cell>
          <cell r="E448">
            <v>14.5</v>
          </cell>
          <cell r="F448">
            <v>14.5</v>
          </cell>
        </row>
        <row r="449">
          <cell r="A449" t="str">
            <v>TP01.031</v>
          </cell>
          <cell r="B449" t="str">
            <v>Tee de 3" PVC Drenaje</v>
          </cell>
          <cell r="C449" t="str">
            <v>u</v>
          </cell>
          <cell r="D449">
            <v>1</v>
          </cell>
          <cell r="E449">
            <v>31</v>
          </cell>
          <cell r="F449">
            <v>31</v>
          </cell>
        </row>
        <row r="450">
          <cell r="A450" t="str">
            <v>TP01.032</v>
          </cell>
          <cell r="B450" t="str">
            <v>Tee de 4" PVC Drenaje</v>
          </cell>
          <cell r="C450" t="str">
            <v>u</v>
          </cell>
          <cell r="D450">
            <v>1</v>
          </cell>
          <cell r="E450">
            <v>50</v>
          </cell>
          <cell r="F450">
            <v>50</v>
          </cell>
        </row>
        <row r="451">
          <cell r="A451" t="str">
            <v>TP01.033</v>
          </cell>
          <cell r="B451" t="str">
            <v>Tee de 6" PVC Drenaje</v>
          </cell>
          <cell r="C451" t="str">
            <v>u</v>
          </cell>
          <cell r="D451">
            <v>1</v>
          </cell>
          <cell r="E451">
            <v>310</v>
          </cell>
          <cell r="F451">
            <v>310</v>
          </cell>
        </row>
        <row r="452">
          <cell r="A452" t="str">
            <v>TP01.034</v>
          </cell>
          <cell r="B452" t="str">
            <v>Tee reducción, de 3" a 2" PVC Drenaje</v>
          </cell>
          <cell r="C452" t="str">
            <v>u</v>
          </cell>
          <cell r="D452">
            <v>1</v>
          </cell>
          <cell r="E452">
            <v>18.75</v>
          </cell>
          <cell r="F452">
            <v>18.75</v>
          </cell>
        </row>
        <row r="453">
          <cell r="A453" t="str">
            <v>TP01.035</v>
          </cell>
          <cell r="B453" t="str">
            <v>Tee reducción, de 4" a 3" PVC Drenaje</v>
          </cell>
          <cell r="C453" t="str">
            <v>u</v>
          </cell>
          <cell r="D453">
            <v>1</v>
          </cell>
          <cell r="E453">
            <v>73</v>
          </cell>
          <cell r="F453">
            <v>73</v>
          </cell>
        </row>
        <row r="454">
          <cell r="A454" t="str">
            <v>TP01.036</v>
          </cell>
          <cell r="B454" t="str">
            <v>Tee reducción, de 4" a 2" PVC Drenaje</v>
          </cell>
          <cell r="C454" t="str">
            <v>u</v>
          </cell>
          <cell r="D454">
            <v>1</v>
          </cell>
          <cell r="E454">
            <v>32</v>
          </cell>
          <cell r="F454">
            <v>32</v>
          </cell>
        </row>
        <row r="455">
          <cell r="A455" t="str">
            <v>TP01.037</v>
          </cell>
          <cell r="B455" t="str">
            <v>Tee reducción, de 6" a 3" PVC Drenaje</v>
          </cell>
          <cell r="C455" t="str">
            <v>u</v>
          </cell>
          <cell r="D455">
            <v>1</v>
          </cell>
          <cell r="E455">
            <v>265</v>
          </cell>
          <cell r="F455">
            <v>265</v>
          </cell>
        </row>
        <row r="456">
          <cell r="A456" t="str">
            <v>TP01.038</v>
          </cell>
          <cell r="B456" t="str">
            <v>Tee reducción, de 6" a 4" PVC Drenaje</v>
          </cell>
          <cell r="C456" t="str">
            <v>u</v>
          </cell>
          <cell r="D456">
            <v>1</v>
          </cell>
          <cell r="E456">
            <v>265</v>
          </cell>
          <cell r="F456">
            <v>265</v>
          </cell>
        </row>
        <row r="457">
          <cell r="A457" t="str">
            <v>TP01.039</v>
          </cell>
          <cell r="B457" t="str">
            <v>Tapón Registro de 2" PVC Drenaje</v>
          </cell>
          <cell r="C457" t="str">
            <v>u</v>
          </cell>
          <cell r="D457">
            <v>1</v>
          </cell>
          <cell r="E457">
            <v>25</v>
          </cell>
          <cell r="F457">
            <v>25</v>
          </cell>
        </row>
        <row r="458">
          <cell r="A458" t="str">
            <v>TP01.040</v>
          </cell>
          <cell r="B458" t="str">
            <v>Tapón Registro de 3" PVC Drenaje</v>
          </cell>
          <cell r="C458" t="str">
            <v>u</v>
          </cell>
          <cell r="D458">
            <v>1</v>
          </cell>
          <cell r="E458">
            <v>55</v>
          </cell>
          <cell r="F458">
            <v>55</v>
          </cell>
        </row>
        <row r="459">
          <cell r="A459" t="str">
            <v>TP01.041</v>
          </cell>
          <cell r="B459" t="str">
            <v>Tapón Registro de 4" PVC Drenaje</v>
          </cell>
          <cell r="C459" t="str">
            <v>u</v>
          </cell>
          <cell r="D459">
            <v>1</v>
          </cell>
          <cell r="E459">
            <v>60</v>
          </cell>
          <cell r="F459">
            <v>60</v>
          </cell>
        </row>
        <row r="460">
          <cell r="A460" t="str">
            <v>TP01.042</v>
          </cell>
          <cell r="B460" t="str">
            <v>Sifón de 1 1/2", PVC</v>
          </cell>
          <cell r="C460" t="str">
            <v>u</v>
          </cell>
          <cell r="D460">
            <v>1</v>
          </cell>
          <cell r="E460">
            <v>41.9</v>
          </cell>
          <cell r="F460">
            <v>41.9</v>
          </cell>
        </row>
        <row r="461">
          <cell r="A461" t="str">
            <v>TP01.043</v>
          </cell>
          <cell r="B461" t="str">
            <v>Sifón de 2", PVC</v>
          </cell>
          <cell r="C461" t="str">
            <v>u</v>
          </cell>
          <cell r="D461">
            <v>1</v>
          </cell>
          <cell r="E461">
            <v>30</v>
          </cell>
          <cell r="F461">
            <v>30</v>
          </cell>
        </row>
        <row r="462">
          <cell r="A462" t="str">
            <v>TP01.044</v>
          </cell>
          <cell r="B462" t="str">
            <v>Sifón de 3", PVC</v>
          </cell>
          <cell r="C462" t="str">
            <v>u</v>
          </cell>
          <cell r="D462">
            <v>1</v>
          </cell>
          <cell r="E462">
            <v>110</v>
          </cell>
          <cell r="F462">
            <v>110</v>
          </cell>
        </row>
        <row r="463">
          <cell r="A463" t="str">
            <v>TP01.045</v>
          </cell>
          <cell r="B463" t="str">
            <v>Sifón de 4", PVC</v>
          </cell>
          <cell r="C463" t="str">
            <v>u</v>
          </cell>
          <cell r="D463">
            <v>1</v>
          </cell>
          <cell r="E463">
            <v>130</v>
          </cell>
          <cell r="F463">
            <v>130</v>
          </cell>
        </row>
        <row r="464">
          <cell r="A464" t="str">
            <v>TP01.046</v>
          </cell>
          <cell r="B464" t="str">
            <v>Reducción de 3" a 1 1/2" PVC Drenaje</v>
          </cell>
          <cell r="C464" t="str">
            <v>u</v>
          </cell>
          <cell r="D464">
            <v>1</v>
          </cell>
          <cell r="E464">
            <v>15.5</v>
          </cell>
          <cell r="F464">
            <v>15.5</v>
          </cell>
        </row>
        <row r="465">
          <cell r="A465" t="str">
            <v>TP01.047</v>
          </cell>
          <cell r="B465" t="str">
            <v>Reducción de 3" a 2" PVC Drenaje</v>
          </cell>
          <cell r="C465" t="str">
            <v>u</v>
          </cell>
          <cell r="D465">
            <v>1</v>
          </cell>
          <cell r="E465">
            <v>10.5</v>
          </cell>
          <cell r="F465">
            <v>10.5</v>
          </cell>
        </row>
        <row r="466">
          <cell r="A466" t="str">
            <v>TP01.048</v>
          </cell>
          <cell r="B466" t="str">
            <v>Reducción de 4" a 3" PVC Drenaje</v>
          </cell>
          <cell r="C466" t="str">
            <v>u</v>
          </cell>
          <cell r="D466">
            <v>1</v>
          </cell>
          <cell r="E466">
            <v>20</v>
          </cell>
          <cell r="F466">
            <v>20</v>
          </cell>
        </row>
        <row r="467">
          <cell r="A467" t="str">
            <v>TP01.049</v>
          </cell>
          <cell r="B467" t="str">
            <v>Reducción de 4" a 2" PVC Drenaje</v>
          </cell>
          <cell r="C467" t="str">
            <v>u</v>
          </cell>
          <cell r="D467">
            <v>1</v>
          </cell>
          <cell r="E467">
            <v>18</v>
          </cell>
          <cell r="F467">
            <v>18</v>
          </cell>
        </row>
        <row r="468">
          <cell r="A468" t="str">
            <v>TP01.050</v>
          </cell>
          <cell r="B468" t="str">
            <v>Reducción de 6" a 4" PVC Drenaje</v>
          </cell>
          <cell r="C468" t="str">
            <v>u</v>
          </cell>
          <cell r="D468">
            <v>1</v>
          </cell>
          <cell r="E468">
            <v>160</v>
          </cell>
          <cell r="F468">
            <v>160</v>
          </cell>
        </row>
        <row r="469">
          <cell r="A469" t="str">
            <v>TP01.051</v>
          </cell>
          <cell r="B469" t="str">
            <v>Cemento PVC criollo, 1 GL (CANO)</v>
          </cell>
          <cell r="C469" t="str">
            <v>u</v>
          </cell>
          <cell r="D469">
            <v>1</v>
          </cell>
          <cell r="E469">
            <v>180</v>
          </cell>
          <cell r="F469">
            <v>180</v>
          </cell>
        </row>
        <row r="470">
          <cell r="A470" t="str">
            <v>TP01.052</v>
          </cell>
          <cell r="B470" t="str">
            <v>Cemento PVC criollo, 1/4 GL (CANO)</v>
          </cell>
          <cell r="C470" t="str">
            <v>u</v>
          </cell>
          <cell r="D470">
            <v>1</v>
          </cell>
          <cell r="E470">
            <v>53</v>
          </cell>
          <cell r="F470">
            <v>53</v>
          </cell>
        </row>
        <row r="471">
          <cell r="A471" t="str">
            <v>TP01.053</v>
          </cell>
          <cell r="B471" t="str">
            <v>Cemento PVC criollo, Pinta (CANO)</v>
          </cell>
          <cell r="C471" t="str">
            <v>u</v>
          </cell>
          <cell r="D471">
            <v>1</v>
          </cell>
          <cell r="E471">
            <v>27</v>
          </cell>
          <cell r="F471">
            <v>27</v>
          </cell>
        </row>
        <row r="472">
          <cell r="A472" t="str">
            <v>TP01.054</v>
          </cell>
          <cell r="B472" t="str">
            <v>Cemento PVC importado, 1000 gramos (TANGIT)</v>
          </cell>
          <cell r="C472" t="str">
            <v>u</v>
          </cell>
          <cell r="D472">
            <v>1</v>
          </cell>
          <cell r="E472">
            <v>230</v>
          </cell>
          <cell r="F472">
            <v>230</v>
          </cell>
        </row>
        <row r="473">
          <cell r="A473" t="str">
            <v>TP01.055</v>
          </cell>
          <cell r="B473" t="str">
            <v>Cemento PVC importado, 500 gramos (TANGIT)</v>
          </cell>
          <cell r="C473" t="str">
            <v>u</v>
          </cell>
          <cell r="D473">
            <v>1</v>
          </cell>
          <cell r="E473">
            <v>133</v>
          </cell>
          <cell r="F473">
            <v>133</v>
          </cell>
        </row>
        <row r="474">
          <cell r="A474" t="str">
            <v>TP01.056</v>
          </cell>
          <cell r="B474" t="str">
            <v>Cemento PVC importado, 250 gramos (TANGIT)</v>
          </cell>
          <cell r="C474" t="str">
            <v>u</v>
          </cell>
          <cell r="D474">
            <v>1</v>
          </cell>
          <cell r="E474">
            <v>78</v>
          </cell>
          <cell r="F474">
            <v>78</v>
          </cell>
        </row>
        <row r="475">
          <cell r="A475" t="str">
            <v>TP01.057</v>
          </cell>
          <cell r="B475" t="str">
            <v>Cemento PVC importado, 125 gramos (TANGIT)</v>
          </cell>
          <cell r="C475" t="str">
            <v>u</v>
          </cell>
          <cell r="D475">
            <v>1</v>
          </cell>
          <cell r="E475">
            <v>47</v>
          </cell>
          <cell r="F475">
            <v>47</v>
          </cell>
        </row>
        <row r="476">
          <cell r="A476" t="str">
            <v>TP02.</v>
          </cell>
          <cell r="B476" t="str">
            <v>Tuberias y Piezas Galvanizadas</v>
          </cell>
          <cell r="D476" t="str">
            <v/>
          </cell>
          <cell r="F476" t="str">
            <v/>
          </cell>
        </row>
        <row r="477">
          <cell r="A477" t="str">
            <v>TP02.001</v>
          </cell>
          <cell r="B477" t="str">
            <v>Tubo de 1/2" x 20', Galvanizado</v>
          </cell>
          <cell r="C477" t="str">
            <v>u</v>
          </cell>
          <cell r="D477">
            <v>1</v>
          </cell>
          <cell r="E477">
            <v>160</v>
          </cell>
          <cell r="F477">
            <v>160</v>
          </cell>
        </row>
        <row r="478">
          <cell r="A478" t="str">
            <v>TP02.002</v>
          </cell>
          <cell r="B478" t="str">
            <v>Tubo de 3/4" x 20', Galvanizado</v>
          </cell>
          <cell r="C478" t="str">
            <v>u</v>
          </cell>
          <cell r="D478">
            <v>1</v>
          </cell>
          <cell r="E478">
            <v>215</v>
          </cell>
          <cell r="F478">
            <v>215</v>
          </cell>
        </row>
        <row r="479">
          <cell r="A479" t="str">
            <v>TP02.003</v>
          </cell>
          <cell r="B479" t="str">
            <v>Tubo de 1" x 20', Galvanizado</v>
          </cell>
          <cell r="C479" t="str">
            <v>u</v>
          </cell>
          <cell r="D479">
            <v>1</v>
          </cell>
          <cell r="E479">
            <v>316</v>
          </cell>
          <cell r="F479">
            <v>316</v>
          </cell>
        </row>
        <row r="480">
          <cell r="A480" t="str">
            <v>TP02.004</v>
          </cell>
          <cell r="B480" t="str">
            <v>Tubo de 1 1/2" x 20', Galvanizado</v>
          </cell>
          <cell r="C480" t="str">
            <v>u</v>
          </cell>
          <cell r="D480">
            <v>1</v>
          </cell>
          <cell r="E480">
            <v>505</v>
          </cell>
          <cell r="F480">
            <v>505</v>
          </cell>
        </row>
        <row r="481">
          <cell r="A481" t="str">
            <v>TP02.005</v>
          </cell>
          <cell r="B481" t="str">
            <v>Tubo de 2" x 20', Galvanizado</v>
          </cell>
          <cell r="C481" t="str">
            <v>u</v>
          </cell>
          <cell r="D481">
            <v>1</v>
          </cell>
          <cell r="E481">
            <v>680</v>
          </cell>
          <cell r="F481">
            <v>680</v>
          </cell>
        </row>
        <row r="482">
          <cell r="A482" t="str">
            <v>TP02.006</v>
          </cell>
          <cell r="B482" t="str">
            <v>Tubo de 2 1/2" x 20', Galvanizado</v>
          </cell>
          <cell r="C482" t="str">
            <v>u</v>
          </cell>
          <cell r="D482">
            <v>1</v>
          </cell>
          <cell r="E482">
            <v>1075</v>
          </cell>
          <cell r="F482">
            <v>1075</v>
          </cell>
        </row>
        <row r="483">
          <cell r="A483" t="str">
            <v>TP02.007</v>
          </cell>
          <cell r="B483" t="str">
            <v>Tubo de 3" x 20', Galvanizado</v>
          </cell>
          <cell r="C483" t="str">
            <v>u</v>
          </cell>
          <cell r="D483">
            <v>1</v>
          </cell>
          <cell r="E483">
            <v>1400</v>
          </cell>
          <cell r="F483">
            <v>1400</v>
          </cell>
        </row>
        <row r="484">
          <cell r="A484" t="str">
            <v>TP02.008</v>
          </cell>
          <cell r="B484" t="str">
            <v>Tubo de 4" x 20', Galvanizado</v>
          </cell>
          <cell r="C484" t="str">
            <v>u</v>
          </cell>
          <cell r="D484">
            <v>1</v>
          </cell>
          <cell r="E484">
            <v>2740</v>
          </cell>
          <cell r="F484">
            <v>2740</v>
          </cell>
        </row>
        <row r="485">
          <cell r="A485" t="str">
            <v>TP02.009</v>
          </cell>
          <cell r="B485" t="str">
            <v>Codo de 1/2" x 90, Galvanizado</v>
          </cell>
          <cell r="C485" t="str">
            <v>u</v>
          </cell>
          <cell r="D485">
            <v>1</v>
          </cell>
          <cell r="E485">
            <v>4.5</v>
          </cell>
          <cell r="F485">
            <v>4.5</v>
          </cell>
        </row>
        <row r="486">
          <cell r="A486" t="str">
            <v>TP02.010</v>
          </cell>
          <cell r="B486" t="str">
            <v>Codo de 3/4" x 90, Galvanizado</v>
          </cell>
          <cell r="C486" t="str">
            <v>u</v>
          </cell>
          <cell r="D486">
            <v>1</v>
          </cell>
          <cell r="E486">
            <v>6.4</v>
          </cell>
          <cell r="F486">
            <v>6.4</v>
          </cell>
        </row>
        <row r="487">
          <cell r="A487" t="str">
            <v>TP02.011</v>
          </cell>
          <cell r="B487" t="str">
            <v>Codo de 1" x 90, Galvanizado</v>
          </cell>
          <cell r="C487" t="str">
            <v>u</v>
          </cell>
          <cell r="D487">
            <v>1</v>
          </cell>
          <cell r="E487">
            <v>7</v>
          </cell>
          <cell r="F487">
            <v>7</v>
          </cell>
        </row>
        <row r="488">
          <cell r="A488" t="str">
            <v>TP02.012</v>
          </cell>
          <cell r="B488" t="str">
            <v>Codo de 1 1/2" x 90, Galvanizado</v>
          </cell>
          <cell r="C488" t="str">
            <v>u</v>
          </cell>
          <cell r="D488">
            <v>1</v>
          </cell>
          <cell r="E488">
            <v>17.5</v>
          </cell>
          <cell r="F488">
            <v>17.5</v>
          </cell>
        </row>
        <row r="489">
          <cell r="A489" t="str">
            <v>TP02.013</v>
          </cell>
          <cell r="B489" t="str">
            <v>Codo de 2" x 90, Galvanizado</v>
          </cell>
          <cell r="C489" t="str">
            <v>u</v>
          </cell>
          <cell r="D489">
            <v>1</v>
          </cell>
          <cell r="E489">
            <v>27</v>
          </cell>
          <cell r="F489">
            <v>27</v>
          </cell>
        </row>
        <row r="490">
          <cell r="A490" t="str">
            <v>TP02.014</v>
          </cell>
          <cell r="B490" t="str">
            <v>Codo de 2 1/2" x 90, Galvanizado</v>
          </cell>
          <cell r="C490" t="str">
            <v>u</v>
          </cell>
          <cell r="D490">
            <v>1</v>
          </cell>
          <cell r="E490">
            <v>35</v>
          </cell>
          <cell r="F490">
            <v>35</v>
          </cell>
        </row>
        <row r="491">
          <cell r="A491" t="str">
            <v>TP02.015</v>
          </cell>
          <cell r="B491" t="str">
            <v>Codo de 3" x 90, Galvanizado</v>
          </cell>
          <cell r="C491" t="str">
            <v>u</v>
          </cell>
          <cell r="D491">
            <v>1</v>
          </cell>
          <cell r="E491">
            <v>52</v>
          </cell>
          <cell r="F491">
            <v>52</v>
          </cell>
        </row>
        <row r="492">
          <cell r="A492" t="str">
            <v>TP02.016</v>
          </cell>
          <cell r="B492" t="str">
            <v>Codo de 4" x 90, Galvanizado</v>
          </cell>
          <cell r="C492" t="str">
            <v>u</v>
          </cell>
          <cell r="D492">
            <v>1</v>
          </cell>
          <cell r="E492">
            <v>126</v>
          </cell>
          <cell r="F492">
            <v>126</v>
          </cell>
        </row>
        <row r="493">
          <cell r="A493" t="str">
            <v>TP02.017</v>
          </cell>
          <cell r="B493" t="str">
            <v>Codo Niple de 1/2" x 90, Galvanizado</v>
          </cell>
          <cell r="C493" t="str">
            <v>u</v>
          </cell>
          <cell r="D493">
            <v>1</v>
          </cell>
          <cell r="E493">
            <v>5.5</v>
          </cell>
          <cell r="F493">
            <v>5.5</v>
          </cell>
        </row>
        <row r="494">
          <cell r="A494" t="str">
            <v>TP02.018</v>
          </cell>
          <cell r="B494" t="str">
            <v>Codo Niple de 3/4" x 90, Galvanizado</v>
          </cell>
          <cell r="C494" t="str">
            <v>u</v>
          </cell>
          <cell r="D494">
            <v>1</v>
          </cell>
          <cell r="E494">
            <v>6.3</v>
          </cell>
          <cell r="F494">
            <v>6.3</v>
          </cell>
        </row>
        <row r="495">
          <cell r="A495" t="str">
            <v>TP02.019</v>
          </cell>
          <cell r="B495" t="str">
            <v>Codo Niple de 1" x 90, Galvanizado</v>
          </cell>
          <cell r="C495" t="str">
            <v>u</v>
          </cell>
          <cell r="D495">
            <v>1</v>
          </cell>
          <cell r="E495">
            <v>11.25</v>
          </cell>
          <cell r="F495">
            <v>11.25</v>
          </cell>
        </row>
        <row r="496">
          <cell r="A496" t="str">
            <v>TP02.020</v>
          </cell>
          <cell r="B496" t="str">
            <v>Codo Niple de 1 1/2" x 90, Galvanizado</v>
          </cell>
          <cell r="C496" t="str">
            <v>u</v>
          </cell>
          <cell r="D496">
            <v>1</v>
          </cell>
          <cell r="E496">
            <v>15</v>
          </cell>
          <cell r="F496">
            <v>15</v>
          </cell>
        </row>
        <row r="497">
          <cell r="A497" t="str">
            <v>TP02.021</v>
          </cell>
          <cell r="B497" t="str">
            <v>Codo Niple de 2" x 90, Galvanizado</v>
          </cell>
          <cell r="C497" t="str">
            <v>u</v>
          </cell>
          <cell r="D497">
            <v>1</v>
          </cell>
          <cell r="E497">
            <v>21</v>
          </cell>
          <cell r="F497">
            <v>21</v>
          </cell>
        </row>
        <row r="498">
          <cell r="A498" t="str">
            <v>TP02.022</v>
          </cell>
          <cell r="B498" t="str">
            <v>Tee de 1/2" , Galvanizada</v>
          </cell>
          <cell r="C498" t="str">
            <v>u</v>
          </cell>
          <cell r="D498">
            <v>1</v>
          </cell>
          <cell r="E498">
            <v>4</v>
          </cell>
          <cell r="F498">
            <v>4</v>
          </cell>
        </row>
        <row r="499">
          <cell r="A499" t="str">
            <v>TP02.023</v>
          </cell>
          <cell r="B499" t="str">
            <v>Tee de 3/4" , Galvanizada</v>
          </cell>
          <cell r="C499" t="str">
            <v>u</v>
          </cell>
          <cell r="D499">
            <v>1</v>
          </cell>
          <cell r="E499">
            <v>5.5</v>
          </cell>
          <cell r="F499">
            <v>5.5</v>
          </cell>
        </row>
        <row r="500">
          <cell r="A500" t="str">
            <v>TP02.024</v>
          </cell>
          <cell r="B500" t="str">
            <v>Tee de 1" , Galvanizada</v>
          </cell>
          <cell r="C500" t="str">
            <v>u</v>
          </cell>
          <cell r="D500">
            <v>1</v>
          </cell>
          <cell r="E500">
            <v>11.5</v>
          </cell>
          <cell r="F500">
            <v>11.5</v>
          </cell>
        </row>
        <row r="501">
          <cell r="A501" t="str">
            <v>TP02.025</v>
          </cell>
          <cell r="B501" t="str">
            <v>Tee de 1 1/2" , Galvanizada</v>
          </cell>
          <cell r="C501" t="str">
            <v>u</v>
          </cell>
          <cell r="D501">
            <v>1</v>
          </cell>
          <cell r="E501">
            <v>22</v>
          </cell>
          <cell r="F501">
            <v>22</v>
          </cell>
        </row>
        <row r="502">
          <cell r="A502" t="str">
            <v>TP02.026</v>
          </cell>
          <cell r="B502" t="str">
            <v>Tee de 2" , Galvanizada</v>
          </cell>
          <cell r="C502" t="str">
            <v>u</v>
          </cell>
          <cell r="D502">
            <v>1</v>
          </cell>
          <cell r="E502">
            <v>45</v>
          </cell>
          <cell r="F502">
            <v>45</v>
          </cell>
        </row>
        <row r="503">
          <cell r="A503" t="str">
            <v>TP02.027</v>
          </cell>
          <cell r="B503" t="str">
            <v>Tee de 2 1/2" , Galvanizada</v>
          </cell>
          <cell r="C503" t="str">
            <v>u</v>
          </cell>
          <cell r="D503">
            <v>1</v>
          </cell>
          <cell r="E503">
            <v>70</v>
          </cell>
          <cell r="F503">
            <v>70</v>
          </cell>
        </row>
        <row r="504">
          <cell r="A504" t="str">
            <v>TP02.028</v>
          </cell>
          <cell r="B504" t="str">
            <v>Tee de 3" , Galvanizada</v>
          </cell>
          <cell r="C504" t="str">
            <v>u</v>
          </cell>
          <cell r="D504">
            <v>1</v>
          </cell>
          <cell r="E504">
            <v>92</v>
          </cell>
          <cell r="F504">
            <v>92</v>
          </cell>
        </row>
        <row r="505">
          <cell r="A505" t="str">
            <v>TP02.029</v>
          </cell>
          <cell r="B505" t="str">
            <v>Tee de 4" , Galvanizada</v>
          </cell>
          <cell r="C505" t="str">
            <v>u</v>
          </cell>
          <cell r="D505">
            <v>1</v>
          </cell>
          <cell r="E505">
            <v>165</v>
          </cell>
          <cell r="F505">
            <v>165</v>
          </cell>
        </row>
        <row r="506">
          <cell r="A506" t="str">
            <v>TP02.030</v>
          </cell>
          <cell r="B506" t="str">
            <v>Unión Universal de 1/2" , Galvanizada</v>
          </cell>
          <cell r="C506" t="str">
            <v>u</v>
          </cell>
          <cell r="D506">
            <v>1</v>
          </cell>
          <cell r="E506">
            <v>19.5</v>
          </cell>
          <cell r="F506">
            <v>19.5</v>
          </cell>
        </row>
        <row r="507">
          <cell r="A507" t="str">
            <v>TP02.031</v>
          </cell>
          <cell r="B507" t="str">
            <v>Unión Universal de 3/4" , Galvanizada</v>
          </cell>
          <cell r="C507" t="str">
            <v>u</v>
          </cell>
          <cell r="D507">
            <v>1</v>
          </cell>
          <cell r="E507">
            <v>25</v>
          </cell>
          <cell r="F507">
            <v>25</v>
          </cell>
        </row>
        <row r="508">
          <cell r="A508" t="str">
            <v>TP02.032</v>
          </cell>
          <cell r="B508" t="str">
            <v>Unión Universal de 1" , Galvanizada</v>
          </cell>
          <cell r="C508" t="str">
            <v>u</v>
          </cell>
          <cell r="D508">
            <v>1</v>
          </cell>
          <cell r="E508">
            <v>30</v>
          </cell>
          <cell r="F508">
            <v>30</v>
          </cell>
        </row>
        <row r="509">
          <cell r="A509" t="str">
            <v>TP02.033</v>
          </cell>
          <cell r="B509" t="str">
            <v>Unión Universal de 1 1/2" , Galvanizada</v>
          </cell>
          <cell r="C509" t="str">
            <v>u</v>
          </cell>
          <cell r="D509">
            <v>1</v>
          </cell>
          <cell r="E509">
            <v>52</v>
          </cell>
          <cell r="F509">
            <v>52</v>
          </cell>
        </row>
        <row r="510">
          <cell r="A510" t="str">
            <v>TP02.034</v>
          </cell>
          <cell r="B510" t="str">
            <v>Unión Universal de 2" , Galvanizada</v>
          </cell>
          <cell r="C510" t="str">
            <v>u</v>
          </cell>
          <cell r="D510">
            <v>1</v>
          </cell>
          <cell r="E510">
            <v>78</v>
          </cell>
          <cell r="F510">
            <v>78</v>
          </cell>
        </row>
        <row r="511">
          <cell r="A511" t="str">
            <v>TP02.035</v>
          </cell>
          <cell r="B511" t="str">
            <v>Unión Universal de 2 1/2" , Galvanizada</v>
          </cell>
          <cell r="C511" t="str">
            <v>u</v>
          </cell>
          <cell r="D511">
            <v>1</v>
          </cell>
          <cell r="E511">
            <v>96</v>
          </cell>
          <cell r="F511">
            <v>96</v>
          </cell>
        </row>
        <row r="512">
          <cell r="A512" t="str">
            <v>TP02.036</v>
          </cell>
          <cell r="B512" t="str">
            <v>Unión Universal de 3" , Galvanizada</v>
          </cell>
          <cell r="C512" t="str">
            <v>u</v>
          </cell>
          <cell r="D512">
            <v>1</v>
          </cell>
          <cell r="E512">
            <v>160</v>
          </cell>
          <cell r="F512">
            <v>160</v>
          </cell>
        </row>
        <row r="513">
          <cell r="A513" t="str">
            <v>TP02.037</v>
          </cell>
          <cell r="B513" t="str">
            <v>Unión Universal de 4" , Galvanizada</v>
          </cell>
          <cell r="C513" t="str">
            <v>u</v>
          </cell>
          <cell r="D513">
            <v>1</v>
          </cell>
          <cell r="E513">
            <v>416</v>
          </cell>
          <cell r="F513">
            <v>416</v>
          </cell>
        </row>
        <row r="514">
          <cell r="A514" t="str">
            <v>TP02.038</v>
          </cell>
          <cell r="B514" t="str">
            <v>Tapón Macho de 1/2" , Galvanizado</v>
          </cell>
          <cell r="C514" t="str">
            <v>u</v>
          </cell>
          <cell r="D514">
            <v>1</v>
          </cell>
          <cell r="E514">
            <v>3</v>
          </cell>
          <cell r="F514">
            <v>3</v>
          </cell>
        </row>
        <row r="515">
          <cell r="A515" t="str">
            <v>TP02.039</v>
          </cell>
          <cell r="B515" t="str">
            <v>Tapón Macho de 3/4" , Galvanizado</v>
          </cell>
          <cell r="C515" t="str">
            <v>u</v>
          </cell>
          <cell r="D515">
            <v>1</v>
          </cell>
          <cell r="E515">
            <v>3.3</v>
          </cell>
          <cell r="F515">
            <v>3.3</v>
          </cell>
        </row>
        <row r="516">
          <cell r="A516" t="str">
            <v>TP02.040</v>
          </cell>
          <cell r="B516" t="str">
            <v>Tapón Macho de 1" , Galvanizado</v>
          </cell>
          <cell r="C516" t="str">
            <v>u</v>
          </cell>
          <cell r="D516">
            <v>1</v>
          </cell>
          <cell r="E516">
            <v>4.4000000000000004</v>
          </cell>
          <cell r="F516">
            <v>4.4000000000000004</v>
          </cell>
        </row>
        <row r="517">
          <cell r="A517" t="str">
            <v>TP02.041</v>
          </cell>
          <cell r="B517" t="str">
            <v>Tapón Macho de 1 1/2" , Galvanizado</v>
          </cell>
          <cell r="C517" t="str">
            <v>u</v>
          </cell>
          <cell r="D517">
            <v>1</v>
          </cell>
          <cell r="E517">
            <v>5.75</v>
          </cell>
          <cell r="F517">
            <v>5.75</v>
          </cell>
        </row>
        <row r="518">
          <cell r="A518" t="str">
            <v>TP02.042</v>
          </cell>
          <cell r="B518" t="str">
            <v>Tapón Macho de 2" , Galvanizado</v>
          </cell>
          <cell r="C518" t="str">
            <v>u</v>
          </cell>
          <cell r="D518">
            <v>1</v>
          </cell>
          <cell r="E518">
            <v>6.75</v>
          </cell>
          <cell r="F518">
            <v>6.75</v>
          </cell>
        </row>
        <row r="519">
          <cell r="A519" t="str">
            <v>TP02.043</v>
          </cell>
          <cell r="B519" t="str">
            <v>Tapón Macho de 2 1/2" , Galvanizado</v>
          </cell>
          <cell r="C519" t="str">
            <v>u</v>
          </cell>
          <cell r="D519">
            <v>1</v>
          </cell>
          <cell r="E519">
            <v>16</v>
          </cell>
          <cell r="F519">
            <v>16</v>
          </cell>
        </row>
        <row r="520">
          <cell r="A520" t="str">
            <v>TP02.044</v>
          </cell>
          <cell r="B520" t="str">
            <v>Tapón Macho de 3" , Galvanizado</v>
          </cell>
          <cell r="C520" t="str">
            <v>u</v>
          </cell>
          <cell r="D520">
            <v>1</v>
          </cell>
          <cell r="E520">
            <v>32</v>
          </cell>
          <cell r="F520">
            <v>32</v>
          </cell>
        </row>
        <row r="521">
          <cell r="A521" t="str">
            <v>TP02.045</v>
          </cell>
          <cell r="B521" t="str">
            <v>Tapón Macho de 4" , Galvanizado</v>
          </cell>
          <cell r="C521" t="str">
            <v>u</v>
          </cell>
          <cell r="D521">
            <v>1</v>
          </cell>
          <cell r="E521">
            <v>56</v>
          </cell>
          <cell r="F521">
            <v>56</v>
          </cell>
        </row>
        <row r="522">
          <cell r="A522" t="str">
            <v>TP02.046</v>
          </cell>
          <cell r="B522" t="str">
            <v>Tapón Hembra de 1/2" , Galvanizado</v>
          </cell>
          <cell r="C522" t="str">
            <v>u</v>
          </cell>
          <cell r="D522">
            <v>1</v>
          </cell>
          <cell r="E522">
            <v>2.2000000000000002</v>
          </cell>
          <cell r="F522">
            <v>2.2000000000000002</v>
          </cell>
        </row>
        <row r="523">
          <cell r="A523" t="str">
            <v>TP02.047</v>
          </cell>
          <cell r="B523" t="str">
            <v>Tapón Hembra de 3/4" , Galvanizado</v>
          </cell>
          <cell r="C523" t="str">
            <v>u</v>
          </cell>
          <cell r="D523">
            <v>1</v>
          </cell>
          <cell r="E523">
            <v>2.75</v>
          </cell>
          <cell r="F523">
            <v>2.75</v>
          </cell>
        </row>
        <row r="524">
          <cell r="A524" t="str">
            <v>TP02.048</v>
          </cell>
          <cell r="B524" t="str">
            <v>Tapón Hembra de 1" , Galvanizado</v>
          </cell>
          <cell r="C524" t="str">
            <v>u</v>
          </cell>
          <cell r="D524">
            <v>1</v>
          </cell>
          <cell r="E524">
            <v>4</v>
          </cell>
          <cell r="F524">
            <v>4</v>
          </cell>
        </row>
        <row r="525">
          <cell r="A525" t="str">
            <v>TP02.049</v>
          </cell>
          <cell r="B525" t="str">
            <v>Tapón Hembra de 1 1/2" , Galvanizado</v>
          </cell>
          <cell r="C525" t="str">
            <v>u</v>
          </cell>
          <cell r="D525">
            <v>1</v>
          </cell>
          <cell r="E525">
            <v>10</v>
          </cell>
          <cell r="F525">
            <v>10</v>
          </cell>
        </row>
        <row r="526">
          <cell r="A526" t="str">
            <v>TP02.050</v>
          </cell>
          <cell r="B526" t="str">
            <v>Tapón Hembra de 2" , Galvanizado</v>
          </cell>
          <cell r="C526" t="str">
            <v>u</v>
          </cell>
          <cell r="D526">
            <v>1</v>
          </cell>
          <cell r="E526">
            <v>14</v>
          </cell>
          <cell r="F526">
            <v>14</v>
          </cell>
        </row>
        <row r="527">
          <cell r="A527" t="str">
            <v>TP02.051</v>
          </cell>
          <cell r="B527" t="str">
            <v>Tapón Hembra de 2 1/2" , Galvanizado</v>
          </cell>
          <cell r="C527" t="str">
            <v>u</v>
          </cell>
          <cell r="D527">
            <v>1</v>
          </cell>
          <cell r="E527">
            <v>21</v>
          </cell>
          <cell r="F527">
            <v>21</v>
          </cell>
        </row>
        <row r="528">
          <cell r="A528" t="str">
            <v>TP02.052</v>
          </cell>
          <cell r="B528" t="str">
            <v>Tapón Hembra de 3" , Galvanizado</v>
          </cell>
          <cell r="C528" t="str">
            <v>u</v>
          </cell>
          <cell r="D528">
            <v>1</v>
          </cell>
          <cell r="E528">
            <v>29</v>
          </cell>
          <cell r="F528">
            <v>29</v>
          </cell>
        </row>
        <row r="529">
          <cell r="A529" t="str">
            <v>TP02.053</v>
          </cell>
          <cell r="B529" t="str">
            <v>Tapón Hembra de 4" , Galvanizado</v>
          </cell>
          <cell r="C529" t="str">
            <v>u</v>
          </cell>
          <cell r="D529">
            <v>1</v>
          </cell>
          <cell r="E529">
            <v>48</v>
          </cell>
          <cell r="F529">
            <v>48</v>
          </cell>
        </row>
        <row r="530">
          <cell r="A530" t="str">
            <v>TP02.054</v>
          </cell>
          <cell r="B530" t="str">
            <v>Reducción "bushing" de 1/2" a 3/8", Galvanizada</v>
          </cell>
          <cell r="C530" t="str">
            <v>u</v>
          </cell>
          <cell r="D530">
            <v>1</v>
          </cell>
          <cell r="E530">
            <v>3.5</v>
          </cell>
          <cell r="F530">
            <v>3.5</v>
          </cell>
        </row>
        <row r="531">
          <cell r="A531" t="str">
            <v>TP02.055</v>
          </cell>
          <cell r="B531" t="str">
            <v>Reducción "bushing" de 3/4" a 1/2", Galvanizada</v>
          </cell>
          <cell r="C531" t="str">
            <v>u</v>
          </cell>
          <cell r="D531">
            <v>1</v>
          </cell>
          <cell r="E531">
            <v>3.75</v>
          </cell>
          <cell r="F531">
            <v>3.75</v>
          </cell>
        </row>
        <row r="532">
          <cell r="A532" t="str">
            <v>TP02.056</v>
          </cell>
          <cell r="B532" t="str">
            <v>Reducción "bushing" de 1" a 3/4", Galvanizada</v>
          </cell>
          <cell r="C532" t="str">
            <v>u</v>
          </cell>
          <cell r="D532">
            <v>1</v>
          </cell>
          <cell r="E532">
            <v>4</v>
          </cell>
          <cell r="F532">
            <v>4</v>
          </cell>
        </row>
        <row r="533">
          <cell r="A533" t="str">
            <v>TP02.057</v>
          </cell>
          <cell r="B533" t="str">
            <v>Reducción "bushing" de 2" a 3/4", Galvanizada</v>
          </cell>
          <cell r="C533" t="str">
            <v>u</v>
          </cell>
          <cell r="D533">
            <v>1</v>
          </cell>
          <cell r="E533">
            <v>14.25</v>
          </cell>
          <cell r="F533">
            <v>14.25</v>
          </cell>
        </row>
        <row r="534">
          <cell r="A534" t="str">
            <v>TP02.058</v>
          </cell>
          <cell r="B534" t="str">
            <v>Reducción "bushing" de 2" a 1", Galvanizada</v>
          </cell>
          <cell r="C534" t="str">
            <v>u</v>
          </cell>
          <cell r="D534">
            <v>1</v>
          </cell>
          <cell r="E534">
            <v>14.25</v>
          </cell>
          <cell r="F534">
            <v>14.25</v>
          </cell>
        </row>
        <row r="535">
          <cell r="A535" t="str">
            <v>TP02.059</v>
          </cell>
          <cell r="B535" t="str">
            <v>Reducción "bushing" de 2 1/2" a 1", Galvanizada</v>
          </cell>
          <cell r="C535" t="str">
            <v>u</v>
          </cell>
          <cell r="D535">
            <v>1</v>
          </cell>
          <cell r="E535">
            <v>24</v>
          </cell>
          <cell r="F535">
            <v>24</v>
          </cell>
        </row>
        <row r="536">
          <cell r="A536" t="str">
            <v>TP02.060</v>
          </cell>
          <cell r="B536" t="str">
            <v>Reducción copa de 1/2" a 3/8", Galvanizada</v>
          </cell>
          <cell r="C536" t="str">
            <v>u</v>
          </cell>
          <cell r="D536">
            <v>1</v>
          </cell>
          <cell r="E536">
            <v>3.75</v>
          </cell>
          <cell r="F536">
            <v>3.75</v>
          </cell>
        </row>
        <row r="537">
          <cell r="A537" t="str">
            <v>TP02.061</v>
          </cell>
          <cell r="B537" t="str">
            <v>Reducción copa de 3/4" a 1/2", Galvanizada</v>
          </cell>
          <cell r="C537" t="str">
            <v>u</v>
          </cell>
          <cell r="D537">
            <v>1</v>
          </cell>
          <cell r="E537">
            <v>5.5</v>
          </cell>
          <cell r="F537">
            <v>5.5</v>
          </cell>
        </row>
        <row r="538">
          <cell r="A538" t="str">
            <v>TP02.062</v>
          </cell>
          <cell r="B538" t="str">
            <v>Reducción copa de 1" a 3/4", Galvanizada</v>
          </cell>
          <cell r="C538" t="str">
            <v>u</v>
          </cell>
          <cell r="D538">
            <v>1</v>
          </cell>
          <cell r="E538">
            <v>7</v>
          </cell>
          <cell r="F538">
            <v>7</v>
          </cell>
        </row>
        <row r="539">
          <cell r="A539" t="str">
            <v>TP02.063</v>
          </cell>
          <cell r="B539" t="str">
            <v>Reducción copa de 2" a 3/4", Galvanizada</v>
          </cell>
          <cell r="C539" t="str">
            <v>u</v>
          </cell>
          <cell r="D539">
            <v>1</v>
          </cell>
          <cell r="E539">
            <v>18.5</v>
          </cell>
          <cell r="F539">
            <v>18.5</v>
          </cell>
        </row>
        <row r="540">
          <cell r="A540" t="str">
            <v>TP02.064</v>
          </cell>
          <cell r="B540" t="str">
            <v>Reducción copa de 2" a 1", Galvanizada</v>
          </cell>
          <cell r="C540" t="str">
            <v>u</v>
          </cell>
          <cell r="D540">
            <v>1</v>
          </cell>
          <cell r="E540">
            <v>18.5</v>
          </cell>
          <cell r="F540">
            <v>18.5</v>
          </cell>
        </row>
        <row r="541">
          <cell r="A541" t="str">
            <v>TP02.065</v>
          </cell>
          <cell r="B541" t="str">
            <v>Reducción copa de 2 1/2" a 1", Galvanizada</v>
          </cell>
          <cell r="C541" t="str">
            <v>u</v>
          </cell>
          <cell r="D541">
            <v>1</v>
          </cell>
          <cell r="E541">
            <v>25.75</v>
          </cell>
          <cell r="F541">
            <v>25.75</v>
          </cell>
        </row>
        <row r="542">
          <cell r="A542" t="str">
            <v>TP02.066</v>
          </cell>
          <cell r="B542" t="str">
            <v>Niple de 1/2" x 4", Galvanizado</v>
          </cell>
          <cell r="C542" t="str">
            <v>u</v>
          </cell>
          <cell r="D542">
            <v>1</v>
          </cell>
          <cell r="E542">
            <v>5</v>
          </cell>
          <cell r="F542">
            <v>5</v>
          </cell>
        </row>
        <row r="543">
          <cell r="A543" t="str">
            <v>TP02.067</v>
          </cell>
          <cell r="B543" t="str">
            <v>Niple de 3/4" x 4", Galvanizado</v>
          </cell>
          <cell r="C543" t="str">
            <v>u</v>
          </cell>
          <cell r="D543">
            <v>1</v>
          </cell>
          <cell r="E543">
            <v>14.5</v>
          </cell>
          <cell r="F543">
            <v>14.5</v>
          </cell>
        </row>
        <row r="544">
          <cell r="A544" t="str">
            <v>TP02.068</v>
          </cell>
          <cell r="B544" t="str">
            <v>Niple de 1" x 4", Galvanizado</v>
          </cell>
          <cell r="C544" t="str">
            <v>u</v>
          </cell>
          <cell r="D544">
            <v>1</v>
          </cell>
          <cell r="E544">
            <v>21.25</v>
          </cell>
          <cell r="F544">
            <v>21.25</v>
          </cell>
        </row>
        <row r="545">
          <cell r="A545" t="str">
            <v>TP02.069</v>
          </cell>
          <cell r="B545" t="str">
            <v>Niple de 1 1/2" x 4", Galvanizado</v>
          </cell>
          <cell r="C545" t="str">
            <v>u</v>
          </cell>
          <cell r="D545">
            <v>1</v>
          </cell>
          <cell r="E545">
            <v>16.2</v>
          </cell>
          <cell r="F545">
            <v>16.2</v>
          </cell>
        </row>
        <row r="546">
          <cell r="A546" t="str">
            <v>TP02.070</v>
          </cell>
          <cell r="B546" t="str">
            <v>Niple de 2" x 4", Galvanizado</v>
          </cell>
          <cell r="C546" t="str">
            <v>u</v>
          </cell>
          <cell r="D546">
            <v>1</v>
          </cell>
          <cell r="E546">
            <v>21.5</v>
          </cell>
          <cell r="F546">
            <v>21.5</v>
          </cell>
        </row>
        <row r="547">
          <cell r="A547" t="str">
            <v>TP02.071</v>
          </cell>
          <cell r="B547" t="str">
            <v>Rollo de Teflon de 1/2"</v>
          </cell>
          <cell r="C547" t="str">
            <v>u</v>
          </cell>
          <cell r="D547">
            <v>1</v>
          </cell>
          <cell r="E547">
            <v>3</v>
          </cell>
          <cell r="F547">
            <v>3</v>
          </cell>
        </row>
        <row r="548">
          <cell r="A548" t="str">
            <v>TP02.072</v>
          </cell>
          <cell r="B548" t="str">
            <v>Rollo de Teflon de 3/4"</v>
          </cell>
          <cell r="C548" t="str">
            <v>u</v>
          </cell>
          <cell r="D548">
            <v>1</v>
          </cell>
          <cell r="E548">
            <v>10.6</v>
          </cell>
          <cell r="F548">
            <v>10.6</v>
          </cell>
        </row>
        <row r="549">
          <cell r="A549" t="str">
            <v>TP03.</v>
          </cell>
          <cell r="B549" t="str">
            <v>Tuberías y Piezas PVC Presión</v>
          </cell>
          <cell r="D549" t="str">
            <v/>
          </cell>
          <cell r="F549" t="str">
            <v/>
          </cell>
        </row>
        <row r="550">
          <cell r="A550" t="str">
            <v>TP03.001</v>
          </cell>
          <cell r="B550" t="str">
            <v>Tubo de 1/2" x 20', PVC SCH-40</v>
          </cell>
          <cell r="C550" t="str">
            <v>u</v>
          </cell>
          <cell r="D550">
            <v>1</v>
          </cell>
          <cell r="E550">
            <v>42</v>
          </cell>
          <cell r="F550">
            <v>42</v>
          </cell>
        </row>
        <row r="551">
          <cell r="A551" t="str">
            <v>TP03.002</v>
          </cell>
          <cell r="B551" t="str">
            <v>Tubo de 3/4" x 20', PVC SCH-40</v>
          </cell>
          <cell r="C551" t="str">
            <v>u</v>
          </cell>
          <cell r="D551">
            <v>1</v>
          </cell>
          <cell r="E551">
            <v>55.5</v>
          </cell>
          <cell r="F551">
            <v>55.5</v>
          </cell>
        </row>
        <row r="552">
          <cell r="A552" t="str">
            <v>TP03.003</v>
          </cell>
          <cell r="B552" t="str">
            <v>Tubo de 1" x 20', PVC SCH-40</v>
          </cell>
          <cell r="C552" t="str">
            <v>u</v>
          </cell>
          <cell r="D552">
            <v>1</v>
          </cell>
          <cell r="E552">
            <v>74</v>
          </cell>
          <cell r="F552">
            <v>74</v>
          </cell>
        </row>
        <row r="553">
          <cell r="A553" t="str">
            <v>TP03.004</v>
          </cell>
          <cell r="B553" t="str">
            <v>Tubo de 1 1/2" x 20', PVC SCH-40</v>
          </cell>
          <cell r="C553" t="str">
            <v>u</v>
          </cell>
          <cell r="D553">
            <v>1</v>
          </cell>
          <cell r="E553">
            <v>130</v>
          </cell>
          <cell r="F553">
            <v>130</v>
          </cell>
        </row>
        <row r="554">
          <cell r="A554" t="str">
            <v>TP03.005</v>
          </cell>
          <cell r="B554" t="str">
            <v>Tubo de 2" x 20', PVC SCH-40</v>
          </cell>
          <cell r="C554" t="str">
            <v>u</v>
          </cell>
          <cell r="D554">
            <v>1</v>
          </cell>
          <cell r="E554">
            <v>185</v>
          </cell>
          <cell r="F554">
            <v>185</v>
          </cell>
        </row>
        <row r="555">
          <cell r="A555" t="str">
            <v>TP03.006</v>
          </cell>
          <cell r="B555" t="str">
            <v>Tubo de 3" x 20', PVC SCH-40</v>
          </cell>
          <cell r="C555" t="str">
            <v>u</v>
          </cell>
          <cell r="D555">
            <v>1</v>
          </cell>
          <cell r="E555">
            <v>324</v>
          </cell>
          <cell r="F555">
            <v>324</v>
          </cell>
        </row>
        <row r="556">
          <cell r="A556" t="str">
            <v>TP03.007</v>
          </cell>
          <cell r="B556" t="str">
            <v>Tubo de 4" x 20', PVC SCH-40</v>
          </cell>
          <cell r="C556" t="str">
            <v>u</v>
          </cell>
          <cell r="D556">
            <v>1</v>
          </cell>
          <cell r="E556">
            <v>519</v>
          </cell>
          <cell r="F556">
            <v>519</v>
          </cell>
        </row>
        <row r="557">
          <cell r="A557" t="str">
            <v>TP03.008</v>
          </cell>
          <cell r="B557" t="str">
            <v>Codo de 1/2" x 90, PVC Presión</v>
          </cell>
          <cell r="C557" t="str">
            <v>u</v>
          </cell>
          <cell r="D557">
            <v>1</v>
          </cell>
          <cell r="E557">
            <v>1.65</v>
          </cell>
          <cell r="F557">
            <v>1.65</v>
          </cell>
        </row>
        <row r="558">
          <cell r="A558" t="str">
            <v>TP03.009</v>
          </cell>
          <cell r="B558" t="str">
            <v>Codo de 3/4" x 90, PVC Presión</v>
          </cell>
          <cell r="C558" t="str">
            <v>u</v>
          </cell>
          <cell r="D558">
            <v>1</v>
          </cell>
          <cell r="E558">
            <v>2.35</v>
          </cell>
          <cell r="F558">
            <v>2.35</v>
          </cell>
        </row>
        <row r="559">
          <cell r="A559" t="str">
            <v>TP03.010</v>
          </cell>
          <cell r="B559" t="str">
            <v>Codo de 1" x 90, PVC Presión</v>
          </cell>
          <cell r="C559" t="str">
            <v>u</v>
          </cell>
          <cell r="D559">
            <v>1</v>
          </cell>
          <cell r="E559">
            <v>5</v>
          </cell>
          <cell r="F559">
            <v>5</v>
          </cell>
        </row>
        <row r="560">
          <cell r="A560" t="str">
            <v>TP03.011</v>
          </cell>
          <cell r="B560" t="str">
            <v>Codo de 1 1/2" x 90, PVC Presión</v>
          </cell>
          <cell r="C560" t="str">
            <v>u</v>
          </cell>
          <cell r="D560">
            <v>1</v>
          </cell>
          <cell r="E560">
            <v>10</v>
          </cell>
          <cell r="F560">
            <v>10</v>
          </cell>
        </row>
        <row r="561">
          <cell r="A561" t="str">
            <v>TP03.012</v>
          </cell>
          <cell r="B561" t="str">
            <v>Codo de 2" x 90, PVC Presión</v>
          </cell>
          <cell r="C561" t="str">
            <v>u</v>
          </cell>
          <cell r="D561">
            <v>1</v>
          </cell>
          <cell r="E561">
            <v>16.5</v>
          </cell>
          <cell r="F561">
            <v>16.5</v>
          </cell>
        </row>
        <row r="562">
          <cell r="A562" t="str">
            <v>TP03.013</v>
          </cell>
          <cell r="B562" t="str">
            <v>Codo de 3" x 90, PVC Presión</v>
          </cell>
          <cell r="C562" t="str">
            <v>u</v>
          </cell>
          <cell r="D562">
            <v>1</v>
          </cell>
          <cell r="E562">
            <v>50</v>
          </cell>
          <cell r="F562">
            <v>50</v>
          </cell>
        </row>
        <row r="563">
          <cell r="A563" t="str">
            <v>TP03.014</v>
          </cell>
          <cell r="B563" t="str">
            <v>Codo de 4" x 90, PVC Presión</v>
          </cell>
          <cell r="C563" t="str">
            <v>u</v>
          </cell>
          <cell r="D563">
            <v>1</v>
          </cell>
          <cell r="E563">
            <v>78</v>
          </cell>
          <cell r="F563">
            <v>78</v>
          </cell>
        </row>
        <row r="564">
          <cell r="A564" t="str">
            <v>TP03.015</v>
          </cell>
          <cell r="B564" t="str">
            <v>Codo de 6" x 90, PVC Presión</v>
          </cell>
          <cell r="C564" t="str">
            <v>u</v>
          </cell>
          <cell r="D564">
            <v>1</v>
          </cell>
          <cell r="E564">
            <v>320</v>
          </cell>
          <cell r="F564">
            <v>320</v>
          </cell>
        </row>
        <row r="565">
          <cell r="A565" t="str">
            <v>TP03.016</v>
          </cell>
          <cell r="B565" t="str">
            <v>Tee de 1/2" , PVC Presión</v>
          </cell>
          <cell r="C565" t="str">
            <v>u</v>
          </cell>
          <cell r="D565">
            <v>1</v>
          </cell>
          <cell r="E565">
            <v>2.5</v>
          </cell>
          <cell r="F565">
            <v>2.5</v>
          </cell>
        </row>
        <row r="566">
          <cell r="A566" t="str">
            <v>TP03.017</v>
          </cell>
          <cell r="B566" t="str">
            <v>Tee de 3/4" , PVC Presión</v>
          </cell>
          <cell r="C566" t="str">
            <v>u</v>
          </cell>
          <cell r="D566">
            <v>1</v>
          </cell>
          <cell r="E566">
            <v>3.25</v>
          </cell>
          <cell r="F566">
            <v>3.25</v>
          </cell>
        </row>
        <row r="567">
          <cell r="A567" t="str">
            <v>TP03.018</v>
          </cell>
          <cell r="B567" t="str">
            <v>Tee de 1" , PVC Presión</v>
          </cell>
          <cell r="C567" t="str">
            <v>u</v>
          </cell>
          <cell r="D567">
            <v>1</v>
          </cell>
          <cell r="E567">
            <v>7</v>
          </cell>
          <cell r="F567">
            <v>7</v>
          </cell>
        </row>
        <row r="568">
          <cell r="A568" t="str">
            <v>TP03.019</v>
          </cell>
          <cell r="B568" t="str">
            <v>Tee de 1 1/2" , PVC Presión</v>
          </cell>
          <cell r="C568" t="str">
            <v>u</v>
          </cell>
          <cell r="D568">
            <v>1</v>
          </cell>
          <cell r="E568">
            <v>14.5</v>
          </cell>
          <cell r="F568">
            <v>14.5</v>
          </cell>
        </row>
        <row r="569">
          <cell r="A569" t="str">
            <v>TP03.020</v>
          </cell>
          <cell r="B569" t="str">
            <v>Tee de 2" , PVC Presión</v>
          </cell>
          <cell r="C569" t="str">
            <v>u</v>
          </cell>
          <cell r="D569">
            <v>1</v>
          </cell>
          <cell r="E569">
            <v>24.5</v>
          </cell>
          <cell r="F569">
            <v>24.5</v>
          </cell>
        </row>
        <row r="570">
          <cell r="A570" t="str">
            <v>TP03.021</v>
          </cell>
          <cell r="B570" t="str">
            <v>Tee de 3" , PVC Presión</v>
          </cell>
          <cell r="C570" t="str">
            <v>u</v>
          </cell>
          <cell r="D570">
            <v>1</v>
          </cell>
          <cell r="E570">
            <v>88.8</v>
          </cell>
          <cell r="F570">
            <v>88.8</v>
          </cell>
        </row>
        <row r="571">
          <cell r="A571" t="str">
            <v>TP03.022</v>
          </cell>
          <cell r="B571" t="str">
            <v>Tee de 4" , PVC Presión</v>
          </cell>
          <cell r="C571" t="str">
            <v>u</v>
          </cell>
          <cell r="D571">
            <v>1</v>
          </cell>
          <cell r="E571">
            <v>144</v>
          </cell>
          <cell r="F571">
            <v>144</v>
          </cell>
        </row>
        <row r="572">
          <cell r="A572" t="str">
            <v>TP03.023</v>
          </cell>
          <cell r="B572" t="str">
            <v>Tee de 6" , PVC Presión</v>
          </cell>
          <cell r="C572" t="str">
            <v>u</v>
          </cell>
          <cell r="D572">
            <v>1</v>
          </cell>
          <cell r="E572">
            <v>355</v>
          </cell>
          <cell r="F572">
            <v>355</v>
          </cell>
        </row>
        <row r="573">
          <cell r="A573" t="str">
            <v>TP03.024</v>
          </cell>
          <cell r="B573" t="str">
            <v>Unión Universal de 1/2" , PVC Presión</v>
          </cell>
          <cell r="C573" t="str">
            <v>u</v>
          </cell>
          <cell r="D573">
            <v>1</v>
          </cell>
          <cell r="E573">
            <v>20</v>
          </cell>
          <cell r="F573">
            <v>20</v>
          </cell>
        </row>
        <row r="574">
          <cell r="A574" t="str">
            <v>TP03.025</v>
          </cell>
          <cell r="B574" t="str">
            <v>Unión Universal de 3/4" , PVC Presión</v>
          </cell>
          <cell r="C574" t="str">
            <v>u</v>
          </cell>
          <cell r="D574">
            <v>1</v>
          </cell>
          <cell r="E574">
            <v>27.5</v>
          </cell>
          <cell r="F574">
            <v>27.5</v>
          </cell>
        </row>
        <row r="575">
          <cell r="A575" t="str">
            <v>TP03.026</v>
          </cell>
          <cell r="B575" t="str">
            <v>Unión Universal de 1" , PVC Presión</v>
          </cell>
          <cell r="C575" t="str">
            <v>u</v>
          </cell>
          <cell r="D575">
            <v>1</v>
          </cell>
          <cell r="E575">
            <v>42</v>
          </cell>
          <cell r="F575">
            <v>42</v>
          </cell>
        </row>
        <row r="576">
          <cell r="A576" t="str">
            <v>TP03.027</v>
          </cell>
          <cell r="B576" t="str">
            <v>Unión Universal de 1 1/2" , PVC Presión</v>
          </cell>
          <cell r="C576" t="str">
            <v>u</v>
          </cell>
          <cell r="D576">
            <v>1</v>
          </cell>
          <cell r="E576">
            <v>69</v>
          </cell>
          <cell r="F576">
            <v>69</v>
          </cell>
        </row>
        <row r="577">
          <cell r="A577" t="str">
            <v>TP03.028</v>
          </cell>
          <cell r="B577" t="str">
            <v>Unión Universal de 2" , PVC Presión</v>
          </cell>
          <cell r="C577" t="str">
            <v>u</v>
          </cell>
          <cell r="D577">
            <v>1</v>
          </cell>
          <cell r="E577">
            <v>79</v>
          </cell>
          <cell r="F577">
            <v>79</v>
          </cell>
        </row>
        <row r="578">
          <cell r="A578" t="str">
            <v>TP03.029</v>
          </cell>
          <cell r="B578" t="str">
            <v>Unión Universal de 3" , PVC Presión</v>
          </cell>
          <cell r="C578" t="str">
            <v>u</v>
          </cell>
          <cell r="D578">
            <v>1</v>
          </cell>
          <cell r="E578">
            <v>166</v>
          </cell>
          <cell r="F578">
            <v>166</v>
          </cell>
        </row>
        <row r="579">
          <cell r="A579" t="str">
            <v>TP03.030</v>
          </cell>
          <cell r="B579" t="str">
            <v>Adaptador Macho de 1/2" , PVC Presión</v>
          </cell>
          <cell r="C579" t="str">
            <v>u</v>
          </cell>
          <cell r="D579">
            <v>1</v>
          </cell>
          <cell r="E579">
            <v>1.75</v>
          </cell>
          <cell r="F579">
            <v>1.75</v>
          </cell>
        </row>
        <row r="580">
          <cell r="A580" t="str">
            <v>TP03.031</v>
          </cell>
          <cell r="B580" t="str">
            <v>Adaptador Macho de 3/4" , PVC Presión</v>
          </cell>
          <cell r="C580" t="str">
            <v>u</v>
          </cell>
          <cell r="D580">
            <v>1</v>
          </cell>
          <cell r="E580">
            <v>2</v>
          </cell>
          <cell r="F580">
            <v>2</v>
          </cell>
        </row>
        <row r="581">
          <cell r="A581" t="str">
            <v>TP03.032</v>
          </cell>
          <cell r="B581" t="str">
            <v>Adaptador Macho de 1" , PVC Presión</v>
          </cell>
          <cell r="C581" t="str">
            <v>u</v>
          </cell>
          <cell r="D581">
            <v>1</v>
          </cell>
          <cell r="E581">
            <v>3</v>
          </cell>
          <cell r="F581">
            <v>3</v>
          </cell>
        </row>
        <row r="582">
          <cell r="A582" t="str">
            <v>TP03.033</v>
          </cell>
          <cell r="B582" t="str">
            <v>Adaptador Macho de 1 1/2" , PVC Presión</v>
          </cell>
          <cell r="C582" t="str">
            <v>u</v>
          </cell>
          <cell r="D582">
            <v>1</v>
          </cell>
          <cell r="E582">
            <v>6.25</v>
          </cell>
          <cell r="F582">
            <v>6.25</v>
          </cell>
        </row>
        <row r="583">
          <cell r="A583" t="str">
            <v>TP03.034</v>
          </cell>
          <cell r="B583" t="str">
            <v>Adaptador Macho de 2" , PVC Presión</v>
          </cell>
          <cell r="C583" t="str">
            <v>u</v>
          </cell>
          <cell r="D583">
            <v>1</v>
          </cell>
          <cell r="E583">
            <v>8.25</v>
          </cell>
          <cell r="F583">
            <v>8.25</v>
          </cell>
        </row>
        <row r="584">
          <cell r="A584" t="str">
            <v>TP03.035</v>
          </cell>
          <cell r="B584" t="str">
            <v>Adaptador Macho de 3" , PVC Presión</v>
          </cell>
          <cell r="C584" t="str">
            <v>u</v>
          </cell>
          <cell r="D584">
            <v>1</v>
          </cell>
          <cell r="E584">
            <v>30</v>
          </cell>
          <cell r="F584">
            <v>30</v>
          </cell>
        </row>
        <row r="585">
          <cell r="A585" t="str">
            <v>TP03.036</v>
          </cell>
          <cell r="B585" t="str">
            <v>Adaptador Macho de 4" , PVC Presión</v>
          </cell>
          <cell r="C585" t="str">
            <v>u</v>
          </cell>
          <cell r="D585">
            <v>1</v>
          </cell>
          <cell r="E585">
            <v>48</v>
          </cell>
          <cell r="F585">
            <v>48</v>
          </cell>
        </row>
        <row r="586">
          <cell r="A586" t="str">
            <v>TP03.037</v>
          </cell>
          <cell r="B586" t="str">
            <v>Adaptador Hembra de 1/2" , PVC Presión</v>
          </cell>
          <cell r="C586" t="str">
            <v>u</v>
          </cell>
          <cell r="D586">
            <v>1</v>
          </cell>
          <cell r="E586">
            <v>1.5</v>
          </cell>
          <cell r="F586">
            <v>1.5</v>
          </cell>
        </row>
        <row r="587">
          <cell r="A587" t="str">
            <v>TP03.038</v>
          </cell>
          <cell r="B587" t="str">
            <v>Adaptador Hembra de 3/4" , PVC Presión</v>
          </cell>
          <cell r="C587" t="str">
            <v>u</v>
          </cell>
          <cell r="D587">
            <v>1</v>
          </cell>
          <cell r="E587">
            <v>2.1</v>
          </cell>
          <cell r="F587">
            <v>2.1</v>
          </cell>
        </row>
        <row r="588">
          <cell r="A588" t="str">
            <v>TP03.039</v>
          </cell>
          <cell r="B588" t="str">
            <v>Adaptador Hembra de 1" , PVC Presión</v>
          </cell>
          <cell r="C588" t="str">
            <v>u</v>
          </cell>
          <cell r="D588">
            <v>1</v>
          </cell>
          <cell r="E588">
            <v>3.35</v>
          </cell>
          <cell r="F588">
            <v>3.35</v>
          </cell>
        </row>
        <row r="589">
          <cell r="A589" t="str">
            <v>TP03.040</v>
          </cell>
          <cell r="B589" t="str">
            <v>Adaptador Hembra de 1 1/2" , PVC Presión</v>
          </cell>
          <cell r="C589" t="str">
            <v>u</v>
          </cell>
          <cell r="D589">
            <v>1</v>
          </cell>
          <cell r="E589">
            <v>6.95</v>
          </cell>
          <cell r="F589">
            <v>6.95</v>
          </cell>
        </row>
        <row r="590">
          <cell r="A590" t="str">
            <v>TP03.041</v>
          </cell>
          <cell r="B590" t="str">
            <v>Adaptador Hembra de 2" , PVC Presión</v>
          </cell>
          <cell r="C590" t="str">
            <v>u</v>
          </cell>
          <cell r="D590">
            <v>1</v>
          </cell>
          <cell r="E590">
            <v>9</v>
          </cell>
          <cell r="F590">
            <v>9</v>
          </cell>
        </row>
        <row r="591">
          <cell r="A591" t="str">
            <v>TP03.042</v>
          </cell>
          <cell r="B591" t="str">
            <v>Adaptador Hembra de 3" , PVC Presión</v>
          </cell>
          <cell r="C591" t="str">
            <v>u</v>
          </cell>
          <cell r="D591">
            <v>1</v>
          </cell>
          <cell r="E591">
            <v>20</v>
          </cell>
          <cell r="F591">
            <v>20</v>
          </cell>
        </row>
        <row r="592">
          <cell r="A592" t="str">
            <v>TP03.043</v>
          </cell>
          <cell r="B592" t="str">
            <v>Adaptador Hembra de 4" , PVC Presión</v>
          </cell>
          <cell r="C592" t="str">
            <v>u</v>
          </cell>
          <cell r="D592">
            <v>1</v>
          </cell>
          <cell r="E592">
            <v>28</v>
          </cell>
          <cell r="F592">
            <v>28</v>
          </cell>
        </row>
        <row r="593">
          <cell r="A593" t="str">
            <v>TP03.044</v>
          </cell>
          <cell r="B593" t="str">
            <v>Reducción  de 3/4" a 1/2", PVC Presión</v>
          </cell>
          <cell r="C593" t="str">
            <v>u</v>
          </cell>
          <cell r="D593">
            <v>1</v>
          </cell>
          <cell r="E593">
            <v>2</v>
          </cell>
          <cell r="F593">
            <v>2</v>
          </cell>
        </row>
        <row r="594">
          <cell r="A594" t="str">
            <v>TP03.045</v>
          </cell>
          <cell r="B594" t="str">
            <v>Reducción  de 1 1/2" a 1", PVC Presión</v>
          </cell>
          <cell r="C594" t="str">
            <v>u</v>
          </cell>
          <cell r="D594">
            <v>1</v>
          </cell>
          <cell r="E594">
            <v>8.25</v>
          </cell>
          <cell r="F594">
            <v>8.25</v>
          </cell>
        </row>
        <row r="595">
          <cell r="A595" t="str">
            <v>TP03.046</v>
          </cell>
          <cell r="B595" t="str">
            <v>Reducción  de 2" a 1", PVC Presión</v>
          </cell>
          <cell r="C595" t="str">
            <v>u</v>
          </cell>
          <cell r="D595">
            <v>1</v>
          </cell>
          <cell r="E595">
            <v>10</v>
          </cell>
          <cell r="F595">
            <v>10</v>
          </cell>
        </row>
        <row r="596">
          <cell r="A596" t="str">
            <v>TP03.047</v>
          </cell>
          <cell r="B596" t="str">
            <v>Reducción  de 4" a 2", PVC Presión</v>
          </cell>
          <cell r="C596" t="str">
            <v>u</v>
          </cell>
          <cell r="D596">
            <v>1</v>
          </cell>
          <cell r="E596">
            <v>39</v>
          </cell>
          <cell r="F596">
            <v>39</v>
          </cell>
        </row>
        <row r="597">
          <cell r="A597" t="str">
            <v>TP03.048</v>
          </cell>
          <cell r="B597" t="str">
            <v>Reducción  de 4" a 3", PVC Presión</v>
          </cell>
          <cell r="C597" t="str">
            <v>u</v>
          </cell>
          <cell r="D597">
            <v>1</v>
          </cell>
          <cell r="E597">
            <v>39</v>
          </cell>
          <cell r="F597">
            <v>39</v>
          </cell>
        </row>
        <row r="598">
          <cell r="A598" t="str">
            <v>PI</v>
          </cell>
          <cell r="B598" t="str">
            <v>PINTURAS</v>
          </cell>
        </row>
        <row r="599">
          <cell r="A599" t="str">
            <v>PI01.001</v>
          </cell>
          <cell r="B599" t="str">
            <v>Latex Eonómica o Pintex</v>
          </cell>
          <cell r="C599" t="str">
            <v>gl</v>
          </cell>
          <cell r="D599">
            <v>1</v>
          </cell>
          <cell r="E599">
            <v>66</v>
          </cell>
          <cell r="F599">
            <v>66</v>
          </cell>
        </row>
        <row r="600">
          <cell r="A600" t="str">
            <v>PI01.002</v>
          </cell>
          <cell r="B600" t="str">
            <v>Acrílica Blanco</v>
          </cell>
          <cell r="C600" t="str">
            <v>gl</v>
          </cell>
          <cell r="D600">
            <v>1</v>
          </cell>
          <cell r="E600">
            <v>105</v>
          </cell>
          <cell r="F600">
            <v>105</v>
          </cell>
        </row>
        <row r="601">
          <cell r="A601" t="str">
            <v>PI01.003</v>
          </cell>
          <cell r="B601" t="str">
            <v>Acrílica (colores separados)</v>
          </cell>
          <cell r="C601" t="str">
            <v>gl</v>
          </cell>
          <cell r="D601">
            <v>1</v>
          </cell>
          <cell r="E601">
            <v>275</v>
          </cell>
          <cell r="F601">
            <v>275</v>
          </cell>
        </row>
        <row r="602">
          <cell r="A602" t="str">
            <v>PI01.004</v>
          </cell>
          <cell r="B602" t="str">
            <v>Mantenimiento</v>
          </cell>
          <cell r="C602" t="str">
            <v>gl</v>
          </cell>
          <cell r="D602">
            <v>1</v>
          </cell>
          <cell r="E602">
            <v>158</v>
          </cell>
          <cell r="F602">
            <v>158</v>
          </cell>
        </row>
        <row r="603">
          <cell r="A603" t="str">
            <v>PI01.005</v>
          </cell>
          <cell r="B603" t="str">
            <v>Mantenimiento Oxido Rojo</v>
          </cell>
          <cell r="C603" t="str">
            <v>gl</v>
          </cell>
          <cell r="D603">
            <v>1</v>
          </cell>
          <cell r="E603">
            <v>153</v>
          </cell>
          <cell r="F603">
            <v>153</v>
          </cell>
        </row>
        <row r="604">
          <cell r="A604" t="str">
            <v>PI01.006</v>
          </cell>
          <cell r="B604" t="str">
            <v>Aguarrás Popular</v>
          </cell>
          <cell r="C604" t="str">
            <v>gl</v>
          </cell>
          <cell r="D604">
            <v>1</v>
          </cell>
          <cell r="E604">
            <v>50</v>
          </cell>
          <cell r="F604">
            <v>50</v>
          </cell>
        </row>
        <row r="605">
          <cell r="A605" t="str">
            <v>PI01.007</v>
          </cell>
          <cell r="B605" t="str">
            <v>Thinner "corriente"</v>
          </cell>
          <cell r="C605" t="str">
            <v>gl</v>
          </cell>
          <cell r="D605">
            <v>1</v>
          </cell>
          <cell r="E605">
            <v>49.95</v>
          </cell>
          <cell r="F605">
            <v>49.95</v>
          </cell>
        </row>
        <row r="606">
          <cell r="A606" t="str">
            <v>PI02.001</v>
          </cell>
          <cell r="B606" t="str">
            <v>Pintura Epóxica</v>
          </cell>
          <cell r="C606" t="str">
            <v>gl</v>
          </cell>
          <cell r="D606">
            <v>1</v>
          </cell>
          <cell r="E606">
            <v>315</v>
          </cell>
          <cell r="F606">
            <v>315</v>
          </cell>
        </row>
        <row r="607">
          <cell r="A607" t="str">
            <v>PI02.002</v>
          </cell>
          <cell r="B607" t="str">
            <v>Ferré</v>
          </cell>
          <cell r="C607" t="str">
            <v>gl</v>
          </cell>
          <cell r="D607">
            <v>1</v>
          </cell>
          <cell r="E607">
            <v>158</v>
          </cell>
          <cell r="F607">
            <v>158</v>
          </cell>
        </row>
        <row r="608">
          <cell r="A608" t="str">
            <v>PI03.001</v>
          </cell>
          <cell r="B608" t="str">
            <v>Piedra sobre Paredes</v>
          </cell>
          <cell r="C608" t="str">
            <v>m2</v>
          </cell>
          <cell r="D608">
            <v>1</v>
          </cell>
          <cell r="E608">
            <v>2</v>
          </cell>
          <cell r="F608">
            <v>2</v>
          </cell>
        </row>
        <row r="609">
          <cell r="A609" t="str">
            <v>PI04.001</v>
          </cell>
          <cell r="B609" t="str">
            <v>Brocha de 4"</v>
          </cell>
          <cell r="C609" t="str">
            <v>ud</v>
          </cell>
          <cell r="D609">
            <v>1.08</v>
          </cell>
          <cell r="E609">
            <v>12</v>
          </cell>
          <cell r="F609">
            <v>12.96</v>
          </cell>
        </row>
        <row r="610">
          <cell r="A610" t="str">
            <v>PZ</v>
          </cell>
          <cell r="B610" t="str">
            <v>PISOS Y ZOCALOS</v>
          </cell>
          <cell r="D610" t="str">
            <v/>
          </cell>
          <cell r="F610" t="str">
            <v/>
          </cell>
        </row>
        <row r="611">
          <cell r="A611" t="str">
            <v>PZ01.</v>
          </cell>
          <cell r="B611" t="str">
            <v>Piso y Zócalos</v>
          </cell>
          <cell r="D611" t="str">
            <v/>
          </cell>
          <cell r="F611" t="str">
            <v/>
          </cell>
        </row>
        <row r="612">
          <cell r="A612" t="str">
            <v>PZ01.001</v>
          </cell>
          <cell r="B612" t="str">
            <v>Piso granito Blanco, 30x30</v>
          </cell>
          <cell r="C612" t="str">
            <v>u</v>
          </cell>
          <cell r="D612">
            <v>1.08</v>
          </cell>
          <cell r="E612">
            <v>16</v>
          </cell>
          <cell r="F612">
            <v>17.28</v>
          </cell>
        </row>
        <row r="613">
          <cell r="A613" t="str">
            <v>PZ01.006</v>
          </cell>
          <cell r="B613" t="str">
            <v>Zócalos granito blanco, 30x07</v>
          </cell>
          <cell r="C613" t="str">
            <v>m</v>
          </cell>
          <cell r="D613">
            <v>1.08</v>
          </cell>
          <cell r="E613">
            <v>28.37</v>
          </cell>
          <cell r="F613">
            <v>30.64</v>
          </cell>
        </row>
        <row r="614">
          <cell r="A614" t="str">
            <v>PZ01.011</v>
          </cell>
          <cell r="B614" t="str">
            <v>Acarreo pisos de granito y mosaicos</v>
          </cell>
          <cell r="C614" t="str">
            <v>u</v>
          </cell>
          <cell r="D614">
            <v>1.08</v>
          </cell>
          <cell r="E614">
            <v>0.74</v>
          </cell>
          <cell r="F614">
            <v>0.8</v>
          </cell>
        </row>
        <row r="615">
          <cell r="A615" t="str">
            <v>PZ01.012</v>
          </cell>
          <cell r="B615" t="str">
            <v>Acarreo zócalos de granito y mosaicos</v>
          </cell>
          <cell r="C615" t="str">
            <v>u</v>
          </cell>
          <cell r="D615">
            <v>1.08</v>
          </cell>
          <cell r="E615">
            <v>0.18</v>
          </cell>
          <cell r="F615">
            <v>0.19</v>
          </cell>
        </row>
        <row r="616">
          <cell r="A616" t="str">
            <v>PZ01.013</v>
          </cell>
          <cell r="B616" t="str">
            <v>Derretido blanco</v>
          </cell>
          <cell r="C616" t="str">
            <v>fda</v>
          </cell>
          <cell r="D616">
            <v>1.08</v>
          </cell>
          <cell r="E616">
            <v>205.57</v>
          </cell>
          <cell r="F616">
            <v>222.02</v>
          </cell>
        </row>
        <row r="617">
          <cell r="A617" t="str">
            <v>PZ01.014</v>
          </cell>
          <cell r="B617" t="str">
            <v>Derretido gris</v>
          </cell>
          <cell r="C617" t="str">
            <v>fda</v>
          </cell>
          <cell r="D617">
            <v>1.08</v>
          </cell>
          <cell r="E617">
            <v>121.28</v>
          </cell>
          <cell r="F617">
            <v>130.97999999999999</v>
          </cell>
        </row>
        <row r="618">
          <cell r="A618" t="str">
            <v>PZ01.015</v>
          </cell>
          <cell r="B618" t="str">
            <v>Derretido Color</v>
          </cell>
          <cell r="C618" t="str">
            <v>fda</v>
          </cell>
          <cell r="D618">
            <v>1.08</v>
          </cell>
          <cell r="E618">
            <v>268.44</v>
          </cell>
          <cell r="F618">
            <v>289.92</v>
          </cell>
        </row>
        <row r="619">
          <cell r="A619" t="str">
            <v>PZ01.018</v>
          </cell>
          <cell r="B619" t="str">
            <v>Corte de chazos de 30</v>
          </cell>
          <cell r="C619" t="str">
            <v>u</v>
          </cell>
          <cell r="D619">
            <v>1</v>
          </cell>
          <cell r="E619">
            <v>2.1</v>
          </cell>
          <cell r="F619">
            <v>2.1</v>
          </cell>
        </row>
        <row r="620">
          <cell r="A620" t="str">
            <v>PZ01.021</v>
          </cell>
          <cell r="B620" t="str">
            <v>Corte de Zócalos</v>
          </cell>
          <cell r="C620" t="str">
            <v>u</v>
          </cell>
          <cell r="D620">
            <v>1</v>
          </cell>
          <cell r="E620">
            <v>1.3</v>
          </cell>
          <cell r="F620">
            <v>1.3</v>
          </cell>
        </row>
        <row r="621">
          <cell r="A621" t="str">
            <v>PZ01.103</v>
          </cell>
          <cell r="B621" t="str">
            <v>Cinta antiresvalante</v>
          </cell>
          <cell r="C621" t="str">
            <v>yd</v>
          </cell>
          <cell r="D621">
            <v>1.08</v>
          </cell>
          <cell r="E621">
            <v>21</v>
          </cell>
          <cell r="F621">
            <v>22.68</v>
          </cell>
        </row>
        <row r="622">
          <cell r="A622" t="str">
            <v>PZ01.201</v>
          </cell>
          <cell r="B622" t="str">
            <v>Vibrazo Rojo, 30x30</v>
          </cell>
          <cell r="C622" t="str">
            <v>u</v>
          </cell>
          <cell r="D622">
            <v>1.08</v>
          </cell>
          <cell r="E622">
            <v>26</v>
          </cell>
          <cell r="F622">
            <v>28.08</v>
          </cell>
        </row>
        <row r="623">
          <cell r="A623" t="str">
            <v>PZ01.202</v>
          </cell>
          <cell r="B623" t="str">
            <v>Vibrazo Gris, 30x30</v>
          </cell>
          <cell r="C623" t="str">
            <v>u</v>
          </cell>
          <cell r="D623">
            <v>1.08</v>
          </cell>
          <cell r="E623">
            <v>18.600000000000001</v>
          </cell>
          <cell r="F623">
            <v>20.09</v>
          </cell>
        </row>
        <row r="624">
          <cell r="A624" t="str">
            <v>PZ01.203</v>
          </cell>
          <cell r="B624" t="str">
            <v>Vibrazo Blanco, 30x30</v>
          </cell>
          <cell r="C624" t="str">
            <v>u</v>
          </cell>
          <cell r="D624">
            <v>1.08</v>
          </cell>
          <cell r="E624">
            <v>20.86</v>
          </cell>
          <cell r="F624">
            <v>22.53</v>
          </cell>
        </row>
        <row r="625">
          <cell r="A625" t="str">
            <v>PZ01.204</v>
          </cell>
          <cell r="B625" t="str">
            <v>Vibrazo Verde, 30x30</v>
          </cell>
          <cell r="C625" t="str">
            <v>u</v>
          </cell>
          <cell r="D625">
            <v>1.08</v>
          </cell>
          <cell r="E625">
            <v>33</v>
          </cell>
          <cell r="F625">
            <v>35.64</v>
          </cell>
        </row>
        <row r="626">
          <cell r="A626" t="str">
            <v>PZ01.221</v>
          </cell>
          <cell r="B626" t="str">
            <v>Zócalos Vibrazo Rojo</v>
          </cell>
          <cell r="C626" t="str">
            <v>ml</v>
          </cell>
          <cell r="D626">
            <v>1.08</v>
          </cell>
          <cell r="E626">
            <v>39</v>
          </cell>
          <cell r="F626">
            <v>42.12</v>
          </cell>
        </row>
        <row r="627">
          <cell r="A627" t="str">
            <v>PZ01.222</v>
          </cell>
          <cell r="B627" t="str">
            <v>Zócalos Vibrazo Gris</v>
          </cell>
          <cell r="C627" t="str">
            <v>ml</v>
          </cell>
          <cell r="D627">
            <v>1.08</v>
          </cell>
          <cell r="E627">
            <v>21</v>
          </cell>
          <cell r="F627">
            <v>22.68</v>
          </cell>
        </row>
        <row r="628">
          <cell r="A628" t="str">
            <v>PZ01.223</v>
          </cell>
          <cell r="B628" t="str">
            <v>Zócalos Vibrazo Blanco</v>
          </cell>
          <cell r="C628" t="str">
            <v>ml</v>
          </cell>
          <cell r="D628">
            <v>1.08</v>
          </cell>
          <cell r="E628">
            <v>28</v>
          </cell>
          <cell r="F628">
            <v>30.24</v>
          </cell>
        </row>
        <row r="629">
          <cell r="A629" t="str">
            <v>PZ01.224</v>
          </cell>
          <cell r="B629" t="str">
            <v>Zócalos Vibrazo Verde</v>
          </cell>
          <cell r="C629" t="str">
            <v>ml</v>
          </cell>
          <cell r="D629">
            <v>1.08</v>
          </cell>
          <cell r="E629">
            <v>53</v>
          </cell>
          <cell r="F629">
            <v>57.24</v>
          </cell>
        </row>
        <row r="630">
          <cell r="A630" t="str">
            <v>PZ01.241</v>
          </cell>
          <cell r="B630" t="str">
            <v>Escalones de Vibrazo Rojo Rústico</v>
          </cell>
          <cell r="C630" t="str">
            <v>ml</v>
          </cell>
          <cell r="D630">
            <v>1.08</v>
          </cell>
          <cell r="E630">
            <v>321.11</v>
          </cell>
          <cell r="F630">
            <v>346.8</v>
          </cell>
        </row>
        <row r="631">
          <cell r="A631" t="str">
            <v>PZ01.242</v>
          </cell>
          <cell r="B631" t="str">
            <v>Acarreo Escalones de Vibrazo Rústico</v>
          </cell>
          <cell r="C631" t="str">
            <v>ml</v>
          </cell>
          <cell r="D631">
            <v>1.08</v>
          </cell>
          <cell r="E631">
            <v>5.71</v>
          </cell>
          <cell r="F631">
            <v>6.17</v>
          </cell>
        </row>
        <row r="632">
          <cell r="A632" t="str">
            <v>PZ01.243</v>
          </cell>
          <cell r="B632" t="str">
            <v>Escalones de Vibrazo Gris</v>
          </cell>
          <cell r="C632" t="str">
            <v>ml</v>
          </cell>
          <cell r="D632">
            <v>1.08</v>
          </cell>
          <cell r="E632">
            <v>195</v>
          </cell>
          <cell r="F632">
            <v>210.6</v>
          </cell>
        </row>
        <row r="633">
          <cell r="A633" t="str">
            <v>PZ01.244</v>
          </cell>
          <cell r="B633" t="str">
            <v>Escalones de Vibrazo Blanco</v>
          </cell>
          <cell r="C633" t="str">
            <v>ml</v>
          </cell>
          <cell r="D633">
            <v>1.08</v>
          </cell>
          <cell r="E633">
            <v>245</v>
          </cell>
          <cell r="F633">
            <v>264.60000000000002</v>
          </cell>
        </row>
        <row r="634">
          <cell r="A634" t="str">
            <v>PZ01.245</v>
          </cell>
          <cell r="B634" t="str">
            <v>Escalones de Vibrazo Verde</v>
          </cell>
          <cell r="C634" t="str">
            <v>ml</v>
          </cell>
          <cell r="D634">
            <v>1.08</v>
          </cell>
          <cell r="E634">
            <v>420</v>
          </cell>
          <cell r="F634">
            <v>453.6</v>
          </cell>
        </row>
        <row r="635">
          <cell r="A635" t="str">
            <v>PZ01.301</v>
          </cell>
          <cell r="B635" t="str">
            <v>Madera (Nogal y Maple) para Pisos</v>
          </cell>
          <cell r="C635" t="str">
            <v>p2</v>
          </cell>
          <cell r="D635">
            <v>1</v>
          </cell>
          <cell r="E635">
            <v>48</v>
          </cell>
          <cell r="F635">
            <v>48</v>
          </cell>
        </row>
        <row r="636">
          <cell r="A636" t="str">
            <v>PZ01.302</v>
          </cell>
          <cell r="B636" t="str">
            <v>Madera (Yatabuas) para Pisos</v>
          </cell>
          <cell r="C636" t="str">
            <v>p2</v>
          </cell>
          <cell r="D636">
            <v>1</v>
          </cell>
          <cell r="E636">
            <v>48</v>
          </cell>
          <cell r="F636">
            <v>48</v>
          </cell>
        </row>
        <row r="637">
          <cell r="A637" t="str">
            <v>PZ01.311</v>
          </cell>
          <cell r="B637" t="str">
            <v>Pisos Madera (Importados) - Costo Menor</v>
          </cell>
          <cell r="C637" t="str">
            <v>m2</v>
          </cell>
          <cell r="D637">
            <v>1.08</v>
          </cell>
          <cell r="E637">
            <v>645</v>
          </cell>
          <cell r="F637">
            <v>696.6</v>
          </cell>
        </row>
        <row r="638">
          <cell r="A638" t="str">
            <v>PZ01.312</v>
          </cell>
          <cell r="B638" t="str">
            <v>Pisos Madera (Importados) - Costo Medio</v>
          </cell>
          <cell r="C638" t="str">
            <v>m2</v>
          </cell>
          <cell r="D638">
            <v>1.08</v>
          </cell>
          <cell r="E638">
            <v>750</v>
          </cell>
          <cell r="F638">
            <v>810</v>
          </cell>
        </row>
        <row r="639">
          <cell r="A639" t="str">
            <v>PZ01.313</v>
          </cell>
          <cell r="B639" t="str">
            <v>Pisos Madera (Importados) - Costo Mayor</v>
          </cell>
          <cell r="C639" t="str">
            <v>m2</v>
          </cell>
          <cell r="D639">
            <v>1.08</v>
          </cell>
          <cell r="E639">
            <v>817</v>
          </cell>
          <cell r="F639">
            <v>882.36</v>
          </cell>
        </row>
        <row r="640">
          <cell r="A640" t="str">
            <v>PZ01.321</v>
          </cell>
          <cell r="B640" t="str">
            <v>Acarreo Pisos de Madera</v>
          </cell>
          <cell r="C640" t="str">
            <v>m2</v>
          </cell>
          <cell r="D640">
            <v>1</v>
          </cell>
          <cell r="E640">
            <v>11</v>
          </cell>
          <cell r="F640">
            <v>11</v>
          </cell>
        </row>
        <row r="641">
          <cell r="A641" t="str">
            <v>PZ01.361</v>
          </cell>
          <cell r="B641" t="str">
            <v>Colocación de Pisos de Madera (Importados)</v>
          </cell>
          <cell r="C641" t="str">
            <v>m2</v>
          </cell>
          <cell r="D641">
            <v>1</v>
          </cell>
          <cell r="E641">
            <v>80</v>
          </cell>
          <cell r="F641">
            <v>80</v>
          </cell>
        </row>
        <row r="642">
          <cell r="A642" t="str">
            <v>PZ02.</v>
          </cell>
          <cell r="B642" t="str">
            <v>Pulimento y Brillado Pisos</v>
          </cell>
          <cell r="D642" t="str">
            <v/>
          </cell>
          <cell r="F642" t="str">
            <v/>
          </cell>
        </row>
        <row r="643">
          <cell r="A643" t="str">
            <v>PZ02.001</v>
          </cell>
          <cell r="B643" t="str">
            <v>Pulimento Básico</v>
          </cell>
          <cell r="C643" t="str">
            <v>m2</v>
          </cell>
          <cell r="D643">
            <v>1.08</v>
          </cell>
          <cell r="E643">
            <v>45</v>
          </cell>
          <cell r="F643">
            <v>48.6</v>
          </cell>
        </row>
        <row r="644">
          <cell r="A644" t="str">
            <v>PZ02.004</v>
          </cell>
          <cell r="B644" t="str">
            <v>Cristalizado pisos (40 m2 mínimo)</v>
          </cell>
          <cell r="C644" t="str">
            <v>m2</v>
          </cell>
          <cell r="D644">
            <v>1.08</v>
          </cell>
          <cell r="E644">
            <v>24.5</v>
          </cell>
          <cell r="F644">
            <v>26.46</v>
          </cell>
        </row>
        <row r="645">
          <cell r="A645" t="str">
            <v>PZ02.006</v>
          </cell>
          <cell r="B645" t="str">
            <v>Pulimento y Cristalizado</v>
          </cell>
          <cell r="C645" t="str">
            <v>m2</v>
          </cell>
          <cell r="D645">
            <v>1.08</v>
          </cell>
          <cell r="E645">
            <v>69.5</v>
          </cell>
          <cell r="F645">
            <v>75.06</v>
          </cell>
        </row>
        <row r="646">
          <cell r="A646" t="str">
            <v>PZ02.007</v>
          </cell>
          <cell r="B646" t="str">
            <v>Pulimento de Escalón</v>
          </cell>
          <cell r="C646" t="str">
            <v>m</v>
          </cell>
          <cell r="D646">
            <v>1.08</v>
          </cell>
          <cell r="E646">
            <v>54</v>
          </cell>
          <cell r="F646">
            <v>58.32</v>
          </cell>
        </row>
        <row r="647">
          <cell r="A647" t="str">
            <v>PZ02.009</v>
          </cell>
          <cell r="B647" t="str">
            <v>Limpieza de Zócalos</v>
          </cell>
          <cell r="C647" t="str">
            <v>m</v>
          </cell>
          <cell r="D647">
            <v>1.08</v>
          </cell>
          <cell r="E647">
            <v>13.93</v>
          </cell>
          <cell r="F647">
            <v>15.04</v>
          </cell>
        </row>
        <row r="648">
          <cell r="A648" t="str">
            <v>SC</v>
          </cell>
          <cell r="B648" t="str">
            <v>SELLADORES, CURADORES Y ENDURECEDORES CONCRETO</v>
          </cell>
          <cell r="D648" t="str">
            <v/>
          </cell>
          <cell r="F648" t="str">
            <v/>
          </cell>
        </row>
        <row r="649">
          <cell r="A649" t="str">
            <v>SC01.001</v>
          </cell>
          <cell r="B649" t="str">
            <v>Proshield transparente (Sella y Cura) (5 gls)</v>
          </cell>
          <cell r="C649" t="str">
            <v>gl</v>
          </cell>
          <cell r="D649">
            <v>1</v>
          </cell>
          <cell r="E649">
            <v>221</v>
          </cell>
          <cell r="F649">
            <v>221</v>
          </cell>
        </row>
        <row r="650">
          <cell r="A650" t="str">
            <v>SC01.002</v>
          </cell>
          <cell r="B650" t="str">
            <v>Tripleseal transparente (Sella, cura y endurece) (5 gls)</v>
          </cell>
          <cell r="C650" t="str">
            <v>gl</v>
          </cell>
          <cell r="D650">
            <v>1</v>
          </cell>
          <cell r="E650">
            <v>341</v>
          </cell>
          <cell r="F650">
            <v>341</v>
          </cell>
        </row>
        <row r="651">
          <cell r="A651" t="str">
            <v>SC01.003</v>
          </cell>
          <cell r="B651" t="str">
            <v>Silicone Seal (Protector Hormigón Visto) (5 gls)</v>
          </cell>
          <cell r="C651" t="str">
            <v>gl</v>
          </cell>
          <cell r="D651">
            <v>1</v>
          </cell>
          <cell r="E651">
            <v>280</v>
          </cell>
          <cell r="F651">
            <v>280</v>
          </cell>
        </row>
        <row r="652">
          <cell r="A652" t="str">
            <v>SC01.004</v>
          </cell>
          <cell r="B652" t="str">
            <v>Proplate (Endurecedor metálico para pisos) (100 lb)</v>
          </cell>
          <cell r="C652" t="str">
            <v>lb</v>
          </cell>
          <cell r="D652">
            <v>1</v>
          </cell>
          <cell r="E652">
            <v>9.65</v>
          </cell>
          <cell r="F652">
            <v>9.65</v>
          </cell>
        </row>
        <row r="653">
          <cell r="A653" t="str">
            <v>VP</v>
          </cell>
          <cell r="B653" t="str">
            <v>VENTANAS Y PUERTAS ALUMINIO</v>
          </cell>
          <cell r="D653" t="str">
            <v/>
          </cell>
          <cell r="F653" t="str">
            <v/>
          </cell>
        </row>
        <row r="654">
          <cell r="A654" t="str">
            <v>VP01.001</v>
          </cell>
          <cell r="B654" t="str">
            <v>Ventana Salomónica, manig., aluminio natural, vidrio natural</v>
          </cell>
          <cell r="C654" t="str">
            <v>p2</v>
          </cell>
          <cell r="D654">
            <v>1</v>
          </cell>
          <cell r="E654">
            <v>72</v>
          </cell>
          <cell r="F654">
            <v>72</v>
          </cell>
        </row>
        <row r="655">
          <cell r="A655" t="str">
            <v>VP01.002</v>
          </cell>
          <cell r="B655" t="str">
            <v>Ventana Salomónica, manig., aluminio blanco</v>
          </cell>
          <cell r="C655" t="str">
            <v>p2</v>
          </cell>
          <cell r="D655">
            <v>1</v>
          </cell>
          <cell r="E655">
            <v>78</v>
          </cell>
          <cell r="F655">
            <v>78</v>
          </cell>
        </row>
        <row r="656">
          <cell r="A656" t="str">
            <v>VP01.003</v>
          </cell>
          <cell r="B656" t="str">
            <v>Ventana Salomónica, manig., aluminio natural, vidrio bronce</v>
          </cell>
          <cell r="C656" t="str">
            <v>p2</v>
          </cell>
          <cell r="D656">
            <v>1</v>
          </cell>
          <cell r="E656">
            <v>80</v>
          </cell>
          <cell r="F656">
            <v>80</v>
          </cell>
        </row>
        <row r="657">
          <cell r="A657" t="str">
            <v>VP01.004</v>
          </cell>
          <cell r="B657" t="str">
            <v>Ventana Salomónica, manig., aluminio bronce</v>
          </cell>
          <cell r="C657" t="str">
            <v>p2</v>
          </cell>
          <cell r="D657">
            <v>1</v>
          </cell>
          <cell r="E657">
            <v>79.5</v>
          </cell>
          <cell r="F657">
            <v>79.5</v>
          </cell>
        </row>
        <row r="658">
          <cell r="A658" t="str">
            <v>VP01.005</v>
          </cell>
          <cell r="B658" t="str">
            <v>Ventana Salomónica, manig., aluminio bronce, vidrio bronce</v>
          </cell>
          <cell r="C658" t="str">
            <v>p2</v>
          </cell>
          <cell r="D658">
            <v>1</v>
          </cell>
          <cell r="E658">
            <v>82</v>
          </cell>
          <cell r="F658">
            <v>82</v>
          </cell>
        </row>
        <row r="659">
          <cell r="A659" t="str">
            <v>VP01.006</v>
          </cell>
          <cell r="B659" t="str">
            <v>Ventana Salomónica, manig., aluminio bronce, vidrio natural</v>
          </cell>
          <cell r="C659" t="str">
            <v>p2</v>
          </cell>
          <cell r="D659">
            <v>1</v>
          </cell>
          <cell r="E659">
            <v>74</v>
          </cell>
          <cell r="F659">
            <v>74</v>
          </cell>
        </row>
        <row r="660">
          <cell r="A660" t="str">
            <v>VP01.007</v>
          </cell>
          <cell r="B660" t="str">
            <v>Ventana Salomónica, palanca., aluminio y vidrio claro</v>
          </cell>
          <cell r="C660" t="str">
            <v>p2</v>
          </cell>
          <cell r="D660">
            <v>1</v>
          </cell>
          <cell r="E660">
            <v>53</v>
          </cell>
          <cell r="F660">
            <v>53</v>
          </cell>
        </row>
        <row r="661">
          <cell r="A661" t="str">
            <v>VP01.008</v>
          </cell>
          <cell r="B661" t="str">
            <v>Ventana Salomónica, palanca, aluminio blanco</v>
          </cell>
          <cell r="C661" t="str">
            <v>p2</v>
          </cell>
          <cell r="D661">
            <v>1</v>
          </cell>
          <cell r="E661">
            <v>59</v>
          </cell>
          <cell r="F661">
            <v>59</v>
          </cell>
        </row>
        <row r="662">
          <cell r="A662" t="str">
            <v>VP01.009</v>
          </cell>
          <cell r="B662" t="str">
            <v>Ventana Salomónica, palanca, aluminio natural, vidrio bronce</v>
          </cell>
          <cell r="C662" t="str">
            <v>p2</v>
          </cell>
          <cell r="D662">
            <v>1</v>
          </cell>
          <cell r="E662">
            <v>61</v>
          </cell>
          <cell r="F662">
            <v>61</v>
          </cell>
        </row>
        <row r="663">
          <cell r="A663" t="str">
            <v>VP01.010</v>
          </cell>
          <cell r="B663" t="str">
            <v>Ventana Salomónica, palanca, aluminio bronce, vidrio natural</v>
          </cell>
          <cell r="C663" t="str">
            <v>p2</v>
          </cell>
          <cell r="D663">
            <v>1</v>
          </cell>
          <cell r="E663">
            <v>55</v>
          </cell>
          <cell r="F663">
            <v>55</v>
          </cell>
        </row>
        <row r="664">
          <cell r="A664" t="str">
            <v>VP01.011</v>
          </cell>
          <cell r="B664" t="str">
            <v>Ventana Salomónica, palanca, aluminio bronce</v>
          </cell>
          <cell r="C664" t="str">
            <v>p2</v>
          </cell>
          <cell r="D664">
            <v>1</v>
          </cell>
          <cell r="E664">
            <v>60.5</v>
          </cell>
          <cell r="F664">
            <v>60.5</v>
          </cell>
        </row>
        <row r="665">
          <cell r="A665" t="str">
            <v>VP01.012</v>
          </cell>
          <cell r="B665" t="str">
            <v>Ventana Salomónica, palanca, aluminio bronce, vidrio bronce</v>
          </cell>
          <cell r="C665" t="str">
            <v>p2</v>
          </cell>
          <cell r="D665">
            <v>1</v>
          </cell>
          <cell r="E665">
            <v>63</v>
          </cell>
          <cell r="F665">
            <v>63</v>
          </cell>
        </row>
        <row r="666">
          <cell r="A666" t="str">
            <v>VP01.013</v>
          </cell>
          <cell r="B666" t="str">
            <v>Ventana abisagrada aluminio anod., vidrio claro</v>
          </cell>
          <cell r="C666" t="str">
            <v>p2</v>
          </cell>
          <cell r="D666">
            <v>1</v>
          </cell>
          <cell r="E666">
            <v>308</v>
          </cell>
          <cell r="F666">
            <v>308</v>
          </cell>
        </row>
        <row r="667">
          <cell r="A667" t="str">
            <v>VP01.014</v>
          </cell>
          <cell r="B667" t="str">
            <v>Ventana abisagrada aluminio anod., vidrio bronce</v>
          </cell>
          <cell r="C667" t="str">
            <v>p2</v>
          </cell>
          <cell r="D667">
            <v>1</v>
          </cell>
          <cell r="E667">
            <v>312.2</v>
          </cell>
          <cell r="F667">
            <v>312.2</v>
          </cell>
        </row>
        <row r="668">
          <cell r="A668" t="str">
            <v>VP01.015</v>
          </cell>
          <cell r="B668" t="str">
            <v>Ventana abisagrada aluminio bronce, vidrio claro</v>
          </cell>
          <cell r="C668" t="str">
            <v>p2</v>
          </cell>
          <cell r="D668">
            <v>1</v>
          </cell>
          <cell r="E668">
            <v>329</v>
          </cell>
          <cell r="F668">
            <v>329</v>
          </cell>
        </row>
        <row r="669">
          <cell r="A669" t="str">
            <v>VP01.016</v>
          </cell>
          <cell r="B669" t="str">
            <v>Ventana abisagrada aluminio bronce, vidrio bronce</v>
          </cell>
          <cell r="C669" t="str">
            <v>p2</v>
          </cell>
          <cell r="D669">
            <v>1</v>
          </cell>
          <cell r="E669">
            <v>333.2</v>
          </cell>
          <cell r="F669">
            <v>333.2</v>
          </cell>
        </row>
        <row r="670">
          <cell r="A670" t="str">
            <v>VP01.017</v>
          </cell>
          <cell r="B670" t="str">
            <v>Ventana proyectada aluminio anod., vidrio claro</v>
          </cell>
          <cell r="C670" t="str">
            <v>p2</v>
          </cell>
          <cell r="D670">
            <v>1</v>
          </cell>
          <cell r="E670">
            <v>336</v>
          </cell>
          <cell r="F670">
            <v>336</v>
          </cell>
        </row>
        <row r="671">
          <cell r="A671" t="str">
            <v>VP01.018</v>
          </cell>
          <cell r="B671" t="str">
            <v>Ventana proyectada aluminio anod., vidrio bronce</v>
          </cell>
          <cell r="C671" t="str">
            <v>p2</v>
          </cell>
          <cell r="D671">
            <v>1</v>
          </cell>
          <cell r="E671">
            <v>340.2</v>
          </cell>
          <cell r="F671">
            <v>340.2</v>
          </cell>
        </row>
        <row r="672">
          <cell r="A672" t="str">
            <v>VP01.019</v>
          </cell>
          <cell r="B672" t="str">
            <v>Ventana proyectada aluminio bronce, vidrio claro</v>
          </cell>
          <cell r="C672" t="str">
            <v>p2</v>
          </cell>
          <cell r="D672">
            <v>1</v>
          </cell>
          <cell r="E672">
            <v>359.8</v>
          </cell>
          <cell r="F672">
            <v>359.8</v>
          </cell>
        </row>
        <row r="673">
          <cell r="A673" t="str">
            <v>VP01.020</v>
          </cell>
          <cell r="B673" t="str">
            <v>Ventana proyectada aluminio bronce, vidrio bronce</v>
          </cell>
          <cell r="C673" t="str">
            <v>p2</v>
          </cell>
          <cell r="D673">
            <v>1</v>
          </cell>
          <cell r="E673">
            <v>364</v>
          </cell>
          <cell r="F673">
            <v>364</v>
          </cell>
        </row>
        <row r="674">
          <cell r="A674" t="str">
            <v>VP01.021</v>
          </cell>
          <cell r="B674" t="str">
            <v>Ventana corrediza aluminio anod., vidrio claro</v>
          </cell>
          <cell r="C674" t="str">
            <v>p2</v>
          </cell>
          <cell r="D674">
            <v>1</v>
          </cell>
          <cell r="E674">
            <v>86.5</v>
          </cell>
          <cell r="F674">
            <v>86.5</v>
          </cell>
        </row>
        <row r="675">
          <cell r="A675" t="str">
            <v>VP01.022</v>
          </cell>
          <cell r="B675" t="str">
            <v>Ventana corrediza aluminio anod., vidrio bronce</v>
          </cell>
          <cell r="C675" t="str">
            <v>p2</v>
          </cell>
          <cell r="D675">
            <v>1</v>
          </cell>
          <cell r="E675">
            <v>90.5</v>
          </cell>
          <cell r="F675">
            <v>90.5</v>
          </cell>
        </row>
        <row r="676">
          <cell r="A676" t="str">
            <v>VP01.023</v>
          </cell>
          <cell r="B676" t="str">
            <v>Ventana corrediza aluminio bronce, vidrio claro</v>
          </cell>
          <cell r="C676" t="str">
            <v>p2</v>
          </cell>
          <cell r="D676">
            <v>1</v>
          </cell>
          <cell r="E676">
            <v>92.5</v>
          </cell>
          <cell r="F676">
            <v>92.5</v>
          </cell>
        </row>
        <row r="677">
          <cell r="A677" t="str">
            <v>VP01.024</v>
          </cell>
          <cell r="B677" t="str">
            <v>Ventana corrediza aluminio bronce, vidrio bronce</v>
          </cell>
          <cell r="C677" t="str">
            <v>p2</v>
          </cell>
          <cell r="D677">
            <v>1</v>
          </cell>
          <cell r="E677">
            <v>96.5</v>
          </cell>
          <cell r="F677">
            <v>96.5</v>
          </cell>
        </row>
        <row r="678">
          <cell r="A678" t="str">
            <v>VP02.001</v>
          </cell>
          <cell r="B678" t="str">
            <v>Puerta corrediza 7', aluminio anod.,vidrio claro</v>
          </cell>
          <cell r="C678" t="str">
            <v>p2</v>
          </cell>
          <cell r="D678">
            <v>1</v>
          </cell>
          <cell r="E678">
            <v>88</v>
          </cell>
          <cell r="F678">
            <v>88</v>
          </cell>
        </row>
        <row r="679">
          <cell r="A679" t="str">
            <v>VP02.002</v>
          </cell>
          <cell r="B679" t="str">
            <v>Puerta corrediza 7', aluminio anod.,vidrio bronce</v>
          </cell>
          <cell r="C679" t="str">
            <v>p2</v>
          </cell>
          <cell r="D679">
            <v>1</v>
          </cell>
          <cell r="E679">
            <v>92</v>
          </cell>
          <cell r="F679">
            <v>92</v>
          </cell>
        </row>
        <row r="680">
          <cell r="A680" t="str">
            <v>VP02.003</v>
          </cell>
          <cell r="B680" t="str">
            <v>Puerta corrediza 7', aluminio bronce,vidrio claro</v>
          </cell>
          <cell r="C680" t="str">
            <v>p2</v>
          </cell>
          <cell r="D680">
            <v>1</v>
          </cell>
          <cell r="E680">
            <v>94</v>
          </cell>
          <cell r="F680">
            <v>94</v>
          </cell>
        </row>
        <row r="681">
          <cell r="A681" t="str">
            <v>VP02.004</v>
          </cell>
          <cell r="B681" t="str">
            <v>Puerta corrediza 7', aluminio bronce,vidrio bronce</v>
          </cell>
          <cell r="C681" t="str">
            <v>p2</v>
          </cell>
          <cell r="D681">
            <v>1</v>
          </cell>
          <cell r="E681">
            <v>98</v>
          </cell>
          <cell r="F681">
            <v>98</v>
          </cell>
        </row>
        <row r="682">
          <cell r="A682" t="str">
            <v>VP02.005</v>
          </cell>
          <cell r="B682" t="str">
            <v>Puerta corrediza 8', aluminio anod.,vidrio claro</v>
          </cell>
          <cell r="C682" t="str">
            <v>p2</v>
          </cell>
          <cell r="D682">
            <v>1</v>
          </cell>
          <cell r="E682">
            <v>91</v>
          </cell>
          <cell r="F682">
            <v>91</v>
          </cell>
        </row>
        <row r="683">
          <cell r="A683" t="str">
            <v>VP02.006</v>
          </cell>
          <cell r="B683" t="str">
            <v>Puerta corrediza 8', aluminio anod.,vidrio bronce</v>
          </cell>
          <cell r="C683" t="str">
            <v>p2</v>
          </cell>
          <cell r="D683">
            <v>1</v>
          </cell>
          <cell r="E683">
            <v>95</v>
          </cell>
          <cell r="F683">
            <v>95</v>
          </cell>
        </row>
        <row r="684">
          <cell r="A684" t="str">
            <v>VP02.007</v>
          </cell>
          <cell r="B684" t="str">
            <v>Puerta corrediza 8', aluminio bronce,vidrio claro</v>
          </cell>
          <cell r="C684" t="str">
            <v>p2</v>
          </cell>
          <cell r="D684">
            <v>1</v>
          </cell>
          <cell r="E684">
            <v>97</v>
          </cell>
          <cell r="F684">
            <v>97</v>
          </cell>
        </row>
        <row r="685">
          <cell r="A685" t="str">
            <v>VP02.008</v>
          </cell>
          <cell r="B685" t="str">
            <v>Puerta corrediza 8', aluminio bronce,vidrio bronce</v>
          </cell>
          <cell r="C685" t="str">
            <v>p2</v>
          </cell>
          <cell r="D685">
            <v>1</v>
          </cell>
          <cell r="E685">
            <v>101</v>
          </cell>
          <cell r="F685">
            <v>101</v>
          </cell>
        </row>
        <row r="686">
          <cell r="A686" t="str">
            <v>VP02.009</v>
          </cell>
          <cell r="B686" t="str">
            <v>Puerta comerc. 1 hoja, 1 m., aluminio anod.,v. claro</v>
          </cell>
          <cell r="C686" t="str">
            <v>u</v>
          </cell>
          <cell r="D686">
            <v>1</v>
          </cell>
          <cell r="E686">
            <v>6200</v>
          </cell>
          <cell r="F686">
            <v>6200</v>
          </cell>
        </row>
        <row r="687">
          <cell r="A687" t="str">
            <v>VP02.010</v>
          </cell>
          <cell r="B687" t="str">
            <v>Puerta comerc. 1 hoja, 1 m., aluminio anod.,v. bronce</v>
          </cell>
          <cell r="C687" t="str">
            <v>u</v>
          </cell>
          <cell r="D687">
            <v>1</v>
          </cell>
          <cell r="E687">
            <v>6300</v>
          </cell>
          <cell r="F687">
            <v>6300</v>
          </cell>
        </row>
        <row r="688">
          <cell r="A688" t="str">
            <v>VP02.011</v>
          </cell>
          <cell r="B688" t="str">
            <v>Puerta comerc. 1 hoja, 1 m., aluminio bronce,v. claro</v>
          </cell>
          <cell r="C688" t="str">
            <v>u</v>
          </cell>
          <cell r="D688">
            <v>1</v>
          </cell>
          <cell r="E688">
            <v>6550</v>
          </cell>
          <cell r="F688">
            <v>6550</v>
          </cell>
        </row>
        <row r="689">
          <cell r="A689" t="str">
            <v>VP02.012</v>
          </cell>
          <cell r="B689" t="str">
            <v>Puerta comerc. 1 hoja, 1 m., aluminio bronce,v. bronce</v>
          </cell>
          <cell r="C689" t="str">
            <v>u</v>
          </cell>
          <cell r="D689">
            <v>1</v>
          </cell>
          <cell r="E689">
            <v>6650</v>
          </cell>
          <cell r="F689">
            <v>6650</v>
          </cell>
        </row>
        <row r="690">
          <cell r="A690" t="str">
            <v>VP02.013</v>
          </cell>
          <cell r="B690" t="str">
            <v>Puerta comerc. 1 hoja, 1 m., aluminio natural,v. claro</v>
          </cell>
          <cell r="C690" t="str">
            <v>u</v>
          </cell>
          <cell r="D690">
            <v>1</v>
          </cell>
          <cell r="E690">
            <v>5850</v>
          </cell>
          <cell r="F690">
            <v>5850</v>
          </cell>
        </row>
        <row r="691">
          <cell r="A691" t="str">
            <v>VP02.014</v>
          </cell>
          <cell r="B691" t="str">
            <v>Puerta comerc. 2 hojas, 2 m., aluminio anod.,v. claro</v>
          </cell>
          <cell r="C691" t="str">
            <v>u</v>
          </cell>
          <cell r="D691">
            <v>1</v>
          </cell>
          <cell r="E691">
            <v>10100</v>
          </cell>
          <cell r="F691">
            <v>10100</v>
          </cell>
        </row>
        <row r="692">
          <cell r="A692" t="str">
            <v>VP02.015</v>
          </cell>
          <cell r="B692" t="str">
            <v>Puerta comerc. 2 hojas, 2 m., aluminio anod.,v. bronce</v>
          </cell>
          <cell r="C692" t="str">
            <v>u</v>
          </cell>
          <cell r="D692">
            <v>1</v>
          </cell>
          <cell r="E692">
            <v>10300</v>
          </cell>
          <cell r="F692">
            <v>10300</v>
          </cell>
        </row>
        <row r="693">
          <cell r="A693" t="str">
            <v>VP02.016</v>
          </cell>
          <cell r="B693" t="str">
            <v>Puerta comerc. 2 hojas, 2 m., aluminio bronce,v. claro</v>
          </cell>
          <cell r="C693" t="str">
            <v>u</v>
          </cell>
          <cell r="D693">
            <v>1</v>
          </cell>
          <cell r="E693">
            <v>10600</v>
          </cell>
          <cell r="F693">
            <v>10600</v>
          </cell>
        </row>
        <row r="694">
          <cell r="A694" t="str">
            <v>VP02.017</v>
          </cell>
          <cell r="B694" t="str">
            <v>Puerta comerc. 2 hojas, 2 m., aluminio bronce,v. bronce</v>
          </cell>
          <cell r="C694" t="str">
            <v>u</v>
          </cell>
          <cell r="D694">
            <v>1</v>
          </cell>
          <cell r="E694">
            <v>10800</v>
          </cell>
          <cell r="F694">
            <v>10800</v>
          </cell>
        </row>
        <row r="695">
          <cell r="A695" t="str">
            <v>VP02.018</v>
          </cell>
          <cell r="B695" t="str">
            <v>Puerta comerc. 2 hojas, 2 m., aluminio natural,v. claro</v>
          </cell>
          <cell r="C695" t="str">
            <v>u</v>
          </cell>
          <cell r="D695">
            <v>1</v>
          </cell>
          <cell r="E695">
            <v>9650</v>
          </cell>
          <cell r="F695">
            <v>9650</v>
          </cell>
        </row>
        <row r="696">
          <cell r="A696" t="str">
            <v>VP03.001</v>
          </cell>
          <cell r="B696" t="str">
            <v>Celosías de vidrio natural</v>
          </cell>
          <cell r="C696" t="str">
            <v>u</v>
          </cell>
          <cell r="D696">
            <v>1</v>
          </cell>
          <cell r="E696">
            <v>27.5</v>
          </cell>
          <cell r="F696">
            <v>27.5</v>
          </cell>
        </row>
        <row r="697">
          <cell r="A697" t="str">
            <v>VP03.002</v>
          </cell>
          <cell r="B697" t="str">
            <v>Celosías de vidrio bronce</v>
          </cell>
          <cell r="C697" t="str">
            <v>u</v>
          </cell>
          <cell r="D697">
            <v>1</v>
          </cell>
          <cell r="E697">
            <v>34</v>
          </cell>
          <cell r="F697">
            <v>34</v>
          </cell>
        </row>
        <row r="698">
          <cell r="A698" t="str">
            <v>VP03.003</v>
          </cell>
          <cell r="B698" t="str">
            <v>Operador de manigueta color aluminio o bronce</v>
          </cell>
          <cell r="C698" t="str">
            <v>u</v>
          </cell>
          <cell r="D698">
            <v>1</v>
          </cell>
          <cell r="E698">
            <v>31</v>
          </cell>
          <cell r="F698">
            <v>31</v>
          </cell>
        </row>
        <row r="699">
          <cell r="A699" t="str">
            <v>VP03.004</v>
          </cell>
          <cell r="B699" t="str">
            <v>Operador de palanca aluminio natural</v>
          </cell>
          <cell r="C699" t="str">
            <v>u</v>
          </cell>
          <cell r="D699">
            <v>1</v>
          </cell>
          <cell r="E699">
            <v>16</v>
          </cell>
          <cell r="F699">
            <v>16</v>
          </cell>
        </row>
        <row r="700">
          <cell r="A700" t="str">
            <v>VP03.005</v>
          </cell>
          <cell r="B700" t="str">
            <v>Acarreo normal</v>
          </cell>
          <cell r="C700" t="str">
            <v>%</v>
          </cell>
          <cell r="D700">
            <v>1</v>
          </cell>
          <cell r="E700">
            <v>2</v>
          </cell>
          <cell r="F700">
            <v>2</v>
          </cell>
        </row>
        <row r="701">
          <cell r="A701" t="str">
            <v>VP03.006</v>
          </cell>
          <cell r="B701" t="str">
            <v>Acarreo mínimo</v>
          </cell>
          <cell r="C701" t="str">
            <v>vje</v>
          </cell>
          <cell r="D701">
            <v>1</v>
          </cell>
          <cell r="E701">
            <v>50</v>
          </cell>
          <cell r="F701">
            <v>50</v>
          </cell>
        </row>
        <row r="702">
          <cell r="A702" t="str">
            <v>VP03.007</v>
          </cell>
          <cell r="B702" t="str">
            <v>Instalación altura normal</v>
          </cell>
          <cell r="C702" t="str">
            <v>p2</v>
          </cell>
          <cell r="D702">
            <v>1</v>
          </cell>
          <cell r="E702">
            <v>2.5</v>
          </cell>
          <cell r="F702">
            <v>2.5</v>
          </cell>
        </row>
        <row r="703">
          <cell r="A703" t="str">
            <v>VP03.008</v>
          </cell>
          <cell r="B703" t="str">
            <v>Instalación altura mayor de lo normal, se requiere escalera o andamio</v>
          </cell>
          <cell r="C703" t="str">
            <v>p2</v>
          </cell>
          <cell r="D703">
            <v>1</v>
          </cell>
          <cell r="E703">
            <v>2.5</v>
          </cell>
          <cell r="F703">
            <v>2.5</v>
          </cell>
        </row>
        <row r="704">
          <cell r="A704" t="str">
            <v>VP03.009</v>
          </cell>
          <cell r="B704" t="str">
            <v>Rejas por ventanas diseño sencillo</v>
          </cell>
          <cell r="C704" t="str">
            <v>pc</v>
          </cell>
          <cell r="D704">
            <v>1</v>
          </cell>
          <cell r="E704">
            <v>45</v>
          </cell>
          <cell r="F704">
            <v>45</v>
          </cell>
        </row>
        <row r="705">
          <cell r="A705" t="str">
            <v>VP03.010</v>
          </cell>
          <cell r="B705" t="str">
            <v>Silicone en tubo</v>
          </cell>
          <cell r="C705" t="str">
            <v>u</v>
          </cell>
          <cell r="D705">
            <v>1</v>
          </cell>
          <cell r="E705">
            <v>53</v>
          </cell>
          <cell r="F705">
            <v>53</v>
          </cell>
        </row>
        <row r="706">
          <cell r="A706" t="str">
            <v>VP03.011</v>
          </cell>
          <cell r="B706" t="str">
            <v>Masilla blanca "Relly-on", tubo</v>
          </cell>
          <cell r="C706" t="str">
            <v>u</v>
          </cell>
          <cell r="D706">
            <v>1</v>
          </cell>
          <cell r="E706">
            <v>23</v>
          </cell>
          <cell r="F706">
            <v>23</v>
          </cell>
        </row>
        <row r="707">
          <cell r="A707" t="str">
            <v>YS</v>
          </cell>
          <cell r="B707" t="str">
            <v>YESO Y PLAFONES (TODO COSTO)</v>
          </cell>
          <cell r="D707" t="str">
            <v/>
          </cell>
          <cell r="F707" t="str">
            <v/>
          </cell>
        </row>
        <row r="708">
          <cell r="A708" t="str">
            <v>YS01.001</v>
          </cell>
          <cell r="B708" t="str">
            <v>Cornisa</v>
          </cell>
          <cell r="C708" t="str">
            <v>m</v>
          </cell>
          <cell r="D708">
            <v>1</v>
          </cell>
          <cell r="E708">
            <v>80</v>
          </cell>
          <cell r="F708">
            <v>80</v>
          </cell>
        </row>
        <row r="709">
          <cell r="A709" t="str">
            <v>YS02.001</v>
          </cell>
          <cell r="B709" t="str">
            <v>Plafón (directo sobre la losa vaciada)</v>
          </cell>
          <cell r="C709" t="str">
            <v>m2</v>
          </cell>
          <cell r="D709">
            <v>1</v>
          </cell>
          <cell r="E709">
            <v>80</v>
          </cell>
          <cell r="F709">
            <v>80</v>
          </cell>
        </row>
        <row r="710">
          <cell r="A710" t="str">
            <v>YS02.002</v>
          </cell>
          <cell r="B710" t="str">
            <v>Plafón en láminas</v>
          </cell>
          <cell r="C710" t="str">
            <v>m2</v>
          </cell>
          <cell r="D710">
            <v>1</v>
          </cell>
          <cell r="E710">
            <v>280</v>
          </cell>
          <cell r="F710">
            <v>280</v>
          </cell>
        </row>
        <row r="711">
          <cell r="A711" t="str">
            <v>YS02.003</v>
          </cell>
          <cell r="B711" t="str">
            <v>Plafón Sheet Rock - Instalado</v>
          </cell>
          <cell r="C711" t="str">
            <v>m2</v>
          </cell>
          <cell r="D711">
            <v>1.08</v>
          </cell>
          <cell r="E711">
            <v>450</v>
          </cell>
          <cell r="F711">
            <v>486</v>
          </cell>
        </row>
        <row r="712">
          <cell r="A712" t="str">
            <v>YS03.001</v>
          </cell>
          <cell r="B712" t="str">
            <v>Rosetas</v>
          </cell>
          <cell r="C712" t="str">
            <v>u</v>
          </cell>
          <cell r="D712">
            <v>1</v>
          </cell>
          <cell r="E712">
            <v>100</v>
          </cell>
          <cell r="F712">
            <v>100</v>
          </cell>
        </row>
        <row r="716">
          <cell r="A716" t="str">
            <v>MO</v>
          </cell>
          <cell r="B716" t="str">
            <v xml:space="preserve">MANO DE OBRA </v>
          </cell>
          <cell r="D716" t="str">
            <v/>
          </cell>
          <cell r="F716" t="str">
            <v/>
          </cell>
        </row>
        <row r="717">
          <cell r="A717" t="str">
            <v>MO01-30.</v>
          </cell>
          <cell r="B717" t="str">
            <v>Albañileria</v>
          </cell>
          <cell r="D717" t="str">
            <v/>
          </cell>
          <cell r="F717" t="str">
            <v/>
          </cell>
        </row>
        <row r="718">
          <cell r="A718" t="str">
            <v>MO01.</v>
          </cell>
          <cell r="B718" t="str">
            <v>Colocacion de Bloques</v>
          </cell>
          <cell r="D718" t="str">
            <v/>
          </cell>
          <cell r="F718" t="str">
            <v/>
          </cell>
        </row>
        <row r="719">
          <cell r="A719" t="str">
            <v>MO01.001</v>
          </cell>
          <cell r="B719" t="str">
            <v>Colocación Bloques de 4"x8"x16"</v>
          </cell>
          <cell r="C719" t="str">
            <v>u</v>
          </cell>
          <cell r="D719">
            <v>1</v>
          </cell>
          <cell r="E719">
            <v>4.28</v>
          </cell>
          <cell r="F719">
            <v>4.28</v>
          </cell>
        </row>
        <row r="720">
          <cell r="A720" t="str">
            <v>MO01.002</v>
          </cell>
          <cell r="B720" t="str">
            <v>Colocación Bloques de 6"x8"x16"</v>
          </cell>
          <cell r="C720" t="str">
            <v>u</v>
          </cell>
          <cell r="D720">
            <v>1</v>
          </cell>
          <cell r="E720">
            <v>3.57</v>
          </cell>
          <cell r="F720">
            <v>3.57</v>
          </cell>
        </row>
        <row r="721">
          <cell r="A721" t="str">
            <v>MO01.004</v>
          </cell>
          <cell r="B721" t="str">
            <v>Colocación Bloques de 8"x8"x16"</v>
          </cell>
          <cell r="C721" t="str">
            <v>u</v>
          </cell>
          <cell r="D721">
            <v>1</v>
          </cell>
          <cell r="E721">
            <v>3.96</v>
          </cell>
          <cell r="F721">
            <v>3.96</v>
          </cell>
        </row>
        <row r="722">
          <cell r="A722" t="str">
            <v>MO01.008</v>
          </cell>
          <cell r="B722" t="str">
            <v>Colocación Bloques de Cristal</v>
          </cell>
          <cell r="C722" t="str">
            <v>u</v>
          </cell>
          <cell r="D722">
            <v>1</v>
          </cell>
          <cell r="E722">
            <v>21.75</v>
          </cell>
          <cell r="F722">
            <v>21.75</v>
          </cell>
        </row>
        <row r="723">
          <cell r="A723" t="str">
            <v>MO02.</v>
          </cell>
          <cell r="B723" t="str">
            <v>Empañetes, Terminación de Paredes y Plafones</v>
          </cell>
          <cell r="D723" t="str">
            <v/>
          </cell>
          <cell r="F723" t="str">
            <v/>
          </cell>
        </row>
        <row r="724">
          <cell r="A724" t="str">
            <v>MO02.001</v>
          </cell>
          <cell r="B724" t="str">
            <v>Fraguache con Escoba</v>
          </cell>
          <cell r="C724" t="str">
            <v>m2</v>
          </cell>
          <cell r="D724">
            <v>1</v>
          </cell>
          <cell r="E724">
            <v>4.13</v>
          </cell>
          <cell r="F724">
            <v>4.13</v>
          </cell>
        </row>
        <row r="725">
          <cell r="A725" t="str">
            <v>MO02.002</v>
          </cell>
          <cell r="B725" t="str">
            <v>Careteo con Llana</v>
          </cell>
          <cell r="C725" t="str">
            <v>m2</v>
          </cell>
          <cell r="D725">
            <v>1</v>
          </cell>
          <cell r="E725">
            <v>7</v>
          </cell>
          <cell r="F725">
            <v>7</v>
          </cell>
        </row>
        <row r="726">
          <cell r="A726" t="str">
            <v>MO02.010</v>
          </cell>
          <cell r="B726" t="str">
            <v>Empañete en Interior, en Paredes, Maestrado y a Plomo</v>
          </cell>
          <cell r="C726" t="str">
            <v>m2</v>
          </cell>
          <cell r="D726">
            <v>1</v>
          </cell>
          <cell r="E726">
            <v>19.11</v>
          </cell>
          <cell r="F726">
            <v>19.11</v>
          </cell>
        </row>
        <row r="727">
          <cell r="A727" t="str">
            <v>MO02.011</v>
          </cell>
          <cell r="B727" t="str">
            <v>Empañete Exterior, Maestrado y a Plomo (Sin Andamios)</v>
          </cell>
          <cell r="C727" t="str">
            <v>m2</v>
          </cell>
          <cell r="D727">
            <v>1</v>
          </cell>
          <cell r="E727">
            <v>34.549999999999997</v>
          </cell>
          <cell r="F727">
            <v>34.549999999999997</v>
          </cell>
        </row>
        <row r="728">
          <cell r="A728" t="str">
            <v>MO02.012</v>
          </cell>
          <cell r="B728" t="str">
            <v>Empañete en Techos y Vigas</v>
          </cell>
          <cell r="C728" t="str">
            <v>m2</v>
          </cell>
          <cell r="D728">
            <v>1</v>
          </cell>
          <cell r="E728">
            <v>38</v>
          </cell>
          <cell r="F728">
            <v>38</v>
          </cell>
        </row>
        <row r="729">
          <cell r="A729" t="str">
            <v>MO02.013</v>
          </cell>
          <cell r="B729" t="str">
            <v>Empañete en Columnas Aisladas desde 20 cms. de Ancho en Adelate</v>
          </cell>
          <cell r="C729" t="str">
            <v>m2</v>
          </cell>
          <cell r="D729">
            <v>1</v>
          </cell>
          <cell r="E729">
            <v>38.29</v>
          </cell>
          <cell r="F729">
            <v>38.29</v>
          </cell>
        </row>
        <row r="730">
          <cell r="A730" t="str">
            <v>MO02.014</v>
          </cell>
          <cell r="B730" t="str">
            <v>Empañete en Techos, Maestrado y a nivel, 2 cms. minimo</v>
          </cell>
          <cell r="C730" t="str">
            <v>m2</v>
          </cell>
          <cell r="D730">
            <v>1</v>
          </cell>
          <cell r="E730">
            <v>53.42</v>
          </cell>
          <cell r="F730">
            <v>53.42</v>
          </cell>
        </row>
        <row r="731">
          <cell r="A731" t="str">
            <v>MO02.024</v>
          </cell>
          <cell r="B731" t="str">
            <v>Cantos en Vigas, Columnas, Antepechos y Mochetas</v>
          </cell>
          <cell r="C731" t="str">
            <v>m</v>
          </cell>
          <cell r="D731">
            <v>1</v>
          </cell>
          <cell r="E731">
            <v>12.83</v>
          </cell>
          <cell r="F731">
            <v>12.83</v>
          </cell>
        </row>
        <row r="732">
          <cell r="A732" t="str">
            <v>MO02.026</v>
          </cell>
          <cell r="B732" t="str">
            <v>Goteros Colgantes</v>
          </cell>
          <cell r="C732" t="str">
            <v>m</v>
          </cell>
          <cell r="D732">
            <v>1</v>
          </cell>
          <cell r="E732">
            <v>29.62</v>
          </cell>
          <cell r="F732">
            <v>29.62</v>
          </cell>
        </row>
        <row r="733">
          <cell r="A733" t="str">
            <v>MO03.</v>
          </cell>
          <cell r="B733" t="str">
            <v>Terminacion de Techos e Impermeabilización</v>
          </cell>
          <cell r="D733" t="str">
            <v/>
          </cell>
          <cell r="F733" t="str">
            <v/>
          </cell>
        </row>
        <row r="734">
          <cell r="A734" t="str">
            <v>MO03.001</v>
          </cell>
          <cell r="B734" t="str">
            <v>Zabaleta en Techos</v>
          </cell>
          <cell r="C734" t="str">
            <v>m</v>
          </cell>
          <cell r="D734">
            <v>1</v>
          </cell>
          <cell r="E734">
            <v>13.33</v>
          </cell>
          <cell r="F734">
            <v>13.33</v>
          </cell>
        </row>
        <row r="735">
          <cell r="A735" t="str">
            <v>MO03.003</v>
          </cell>
          <cell r="B735" t="str">
            <v>Fino Techo Horizontal, sin Incluir Subida de Materiales</v>
          </cell>
          <cell r="C735" t="str">
            <v>m2</v>
          </cell>
          <cell r="D735">
            <v>1</v>
          </cell>
          <cell r="E735">
            <v>25</v>
          </cell>
          <cell r="F735">
            <v>25</v>
          </cell>
        </row>
        <row r="736">
          <cell r="A736" t="str">
            <v>MO03.004</v>
          </cell>
          <cell r="B736" t="str">
            <v>Fino Techo Inclinado, sin Incluir Subida de Materiales</v>
          </cell>
          <cell r="C736" t="str">
            <v>m2</v>
          </cell>
          <cell r="D736">
            <v>1</v>
          </cell>
          <cell r="E736">
            <v>15.38</v>
          </cell>
          <cell r="F736">
            <v>15.38</v>
          </cell>
        </row>
        <row r="737">
          <cell r="A737" t="str">
            <v>MO03.005</v>
          </cell>
          <cell r="B737" t="str">
            <v>Fino Techo Tipo Bermuda, Cantos, sin Incluir Subida de Materiales</v>
          </cell>
          <cell r="C737" t="str">
            <v>m2</v>
          </cell>
          <cell r="D737">
            <v>1</v>
          </cell>
          <cell r="E737">
            <v>58.46</v>
          </cell>
          <cell r="F737">
            <v>58.46</v>
          </cell>
        </row>
        <row r="738">
          <cell r="A738" t="str">
            <v>MO04.</v>
          </cell>
          <cell r="B738" t="str">
            <v>Construcción  de Pisos y Colocación de Zocalos</v>
          </cell>
          <cell r="D738" t="str">
            <v/>
          </cell>
          <cell r="F738" t="str">
            <v/>
          </cell>
        </row>
        <row r="739">
          <cell r="A739" t="str">
            <v>MO04.004</v>
          </cell>
          <cell r="B739" t="str">
            <v>Piso horm.  frotado con espesor de 10 cms</v>
          </cell>
          <cell r="C739" t="str">
            <v>m2</v>
          </cell>
          <cell r="D739">
            <v>1</v>
          </cell>
          <cell r="E739">
            <v>27.5</v>
          </cell>
          <cell r="F739">
            <v>27.5</v>
          </cell>
        </row>
        <row r="740">
          <cell r="A740" t="str">
            <v>MO04.006</v>
          </cell>
          <cell r="B740" t="str">
            <v>Piso horm.  pulido marcado a violín, con espesor de 10 cms</v>
          </cell>
          <cell r="C740" t="str">
            <v>m2</v>
          </cell>
          <cell r="D740">
            <v>1</v>
          </cell>
          <cell r="E740">
            <v>38.82</v>
          </cell>
          <cell r="F740">
            <v>38.82</v>
          </cell>
        </row>
        <row r="741">
          <cell r="A741" t="str">
            <v>MO04.014</v>
          </cell>
          <cell r="B741" t="str">
            <v>Colcoc. Piso mosaico de granito 30x30 cms</v>
          </cell>
          <cell r="C741" t="str">
            <v>m2</v>
          </cell>
          <cell r="D741">
            <v>1</v>
          </cell>
          <cell r="E741">
            <v>45</v>
          </cell>
          <cell r="F741">
            <v>45</v>
          </cell>
        </row>
        <row r="742">
          <cell r="A742" t="str">
            <v>MO04.020</v>
          </cell>
          <cell r="B742" t="str">
            <v>Coloc. Vibrazo 30x30 cms</v>
          </cell>
          <cell r="C742" t="str">
            <v>m2</v>
          </cell>
          <cell r="D742">
            <v>1</v>
          </cell>
          <cell r="E742">
            <v>45</v>
          </cell>
          <cell r="F742">
            <v>45</v>
          </cell>
        </row>
        <row r="743">
          <cell r="A743" t="str">
            <v>MO04.023</v>
          </cell>
          <cell r="B743" t="str">
            <v>Coloc. Pisos de Madera</v>
          </cell>
          <cell r="C743" t="str">
            <v>m2</v>
          </cell>
          <cell r="D743">
            <v>1</v>
          </cell>
          <cell r="E743">
            <v>73.13</v>
          </cell>
          <cell r="F743">
            <v>73.13</v>
          </cell>
        </row>
        <row r="744">
          <cell r="A744" t="str">
            <v>MO04.027</v>
          </cell>
          <cell r="B744" t="str">
            <v>Piso de Losetas Cerámica Importada 15x15 -20x20 cms, más Base y Nivel</v>
          </cell>
          <cell r="C744" t="str">
            <v>m2</v>
          </cell>
          <cell r="D744">
            <v>1</v>
          </cell>
          <cell r="E744">
            <v>91.58</v>
          </cell>
          <cell r="F744">
            <v>91.58</v>
          </cell>
        </row>
        <row r="745">
          <cell r="A745" t="str">
            <v>MO04.028</v>
          </cell>
          <cell r="B745" t="str">
            <v>Piso de Losetas Cerámica Criolla 15x15 -20x20 cms, sin Base y Nivel</v>
          </cell>
          <cell r="C745" t="str">
            <v>m2</v>
          </cell>
          <cell r="D745">
            <v>1</v>
          </cell>
          <cell r="E745">
            <v>72.5</v>
          </cell>
          <cell r="F745">
            <v>72.5</v>
          </cell>
        </row>
        <row r="746">
          <cell r="A746" t="str">
            <v>MO04.029</v>
          </cell>
          <cell r="B746" t="str">
            <v>Piso de Losetas Cerámica Criolla 15x15 -20x20 cms, más Base y Nivel</v>
          </cell>
          <cell r="C746" t="str">
            <v>m2</v>
          </cell>
          <cell r="D746">
            <v>1</v>
          </cell>
          <cell r="E746">
            <v>87</v>
          </cell>
          <cell r="F746">
            <v>87</v>
          </cell>
        </row>
        <row r="747">
          <cell r="A747" t="str">
            <v>MO04.036</v>
          </cell>
          <cell r="B747" t="str">
            <v>Colocación de Zócalos Corrientes</v>
          </cell>
          <cell r="C747" t="str">
            <v>m</v>
          </cell>
          <cell r="D747">
            <v>1</v>
          </cell>
          <cell r="E747">
            <v>19.77</v>
          </cell>
          <cell r="F747">
            <v>19.77</v>
          </cell>
        </row>
        <row r="748">
          <cell r="A748" t="str">
            <v>MO04.037</v>
          </cell>
          <cell r="B748" t="str">
            <v>Colocación de Zócalos Corrientes para Escaleras</v>
          </cell>
          <cell r="C748" t="str">
            <v>m</v>
          </cell>
          <cell r="D748">
            <v>1</v>
          </cell>
          <cell r="E748">
            <v>33.46</v>
          </cell>
          <cell r="F748">
            <v>33.46</v>
          </cell>
        </row>
        <row r="749">
          <cell r="A749" t="str">
            <v>MO04.042</v>
          </cell>
          <cell r="B749" t="str">
            <v>Quicios y Entre Puertas</v>
          </cell>
          <cell r="C749" t="str">
            <v>m</v>
          </cell>
          <cell r="D749">
            <v>1</v>
          </cell>
          <cell r="E749">
            <v>32.83</v>
          </cell>
          <cell r="F749">
            <v>32.83</v>
          </cell>
        </row>
        <row r="750">
          <cell r="A750" t="str">
            <v>MO05.</v>
          </cell>
          <cell r="B750" t="str">
            <v>Escalones</v>
          </cell>
        </row>
        <row r="751">
          <cell r="A751" t="str">
            <v>MO05.001</v>
          </cell>
          <cell r="B751" t="str">
            <v>Confección de Escalones Revestidos de Mezcla</v>
          </cell>
          <cell r="C751" t="str">
            <v>m</v>
          </cell>
          <cell r="D751">
            <v>1</v>
          </cell>
          <cell r="E751">
            <v>48.13</v>
          </cell>
          <cell r="F751">
            <v>48.13</v>
          </cell>
        </row>
        <row r="752">
          <cell r="A752" t="str">
            <v>MO05.002</v>
          </cell>
          <cell r="B752" t="str">
            <v>Terminación de Escalones de Cemento</v>
          </cell>
          <cell r="C752" t="str">
            <v>m</v>
          </cell>
          <cell r="D752">
            <v>1</v>
          </cell>
          <cell r="E752">
            <v>28.52</v>
          </cell>
          <cell r="F752">
            <v>28.52</v>
          </cell>
        </row>
        <row r="753">
          <cell r="A753" t="str">
            <v>MO05.003</v>
          </cell>
          <cell r="B753" t="str">
            <v>Montura Escalones en Escaleras (Huellas y Contra Huellas)</v>
          </cell>
          <cell r="C753" t="str">
            <v>m</v>
          </cell>
          <cell r="D753">
            <v>1</v>
          </cell>
          <cell r="E753">
            <v>54.38</v>
          </cell>
          <cell r="F753">
            <v>54.38</v>
          </cell>
        </row>
        <row r="754">
          <cell r="A754" t="str">
            <v>MO05.004</v>
          </cell>
          <cell r="B754" t="str">
            <v>Revestimiento Escalones en mosaicos</v>
          </cell>
          <cell r="C754" t="str">
            <v>m</v>
          </cell>
          <cell r="D754">
            <v>1</v>
          </cell>
          <cell r="E754">
            <v>45.79</v>
          </cell>
          <cell r="F754">
            <v>45.79</v>
          </cell>
        </row>
        <row r="755">
          <cell r="A755" t="str">
            <v>MO05.005</v>
          </cell>
          <cell r="B755" t="str">
            <v>Montura de escalones en accesos de granito</v>
          </cell>
          <cell r="C755" t="str">
            <v>m</v>
          </cell>
          <cell r="D755">
            <v>1</v>
          </cell>
          <cell r="E755">
            <v>62.14</v>
          </cell>
          <cell r="F755">
            <v>62.14</v>
          </cell>
        </row>
        <row r="756">
          <cell r="A756" t="str">
            <v>MO05.006</v>
          </cell>
          <cell r="B756" t="str">
            <v>Escalones revestido cerámica criolla, incluyendo huella y c. h. y vuelo</v>
          </cell>
          <cell r="C756" t="str">
            <v>m</v>
          </cell>
          <cell r="D756">
            <v>1</v>
          </cell>
          <cell r="E756">
            <v>88.78</v>
          </cell>
          <cell r="F756">
            <v>88.78</v>
          </cell>
        </row>
        <row r="757">
          <cell r="A757" t="str">
            <v>MO05.007</v>
          </cell>
          <cell r="B757" t="str">
            <v>Escalones revestido cerámica importada, incluyendo huella y c. h. y vuelo</v>
          </cell>
          <cell r="C757" t="str">
            <v>m</v>
          </cell>
          <cell r="D757">
            <v>1</v>
          </cell>
          <cell r="E757">
            <v>108.75</v>
          </cell>
          <cell r="F757">
            <v>108.75</v>
          </cell>
        </row>
        <row r="758">
          <cell r="A758" t="str">
            <v>MO05.008</v>
          </cell>
          <cell r="B758" t="str">
            <v>Confección escalones y revestimiento de ladrillos</v>
          </cell>
          <cell r="C758" t="str">
            <v>m</v>
          </cell>
          <cell r="D758">
            <v>1</v>
          </cell>
          <cell r="E758">
            <v>111.54</v>
          </cell>
          <cell r="F758">
            <v>111.54</v>
          </cell>
        </row>
        <row r="759">
          <cell r="A759" t="str">
            <v>MO05.009</v>
          </cell>
          <cell r="B759" t="str">
            <v>Revestimiento de escalones en ladrillos</v>
          </cell>
          <cell r="C759" t="str">
            <v>m</v>
          </cell>
          <cell r="D759">
            <v>1</v>
          </cell>
          <cell r="E759">
            <v>91.58</v>
          </cell>
          <cell r="F759">
            <v>91.58</v>
          </cell>
        </row>
        <row r="760">
          <cell r="A760" t="str">
            <v>MO06.</v>
          </cell>
          <cell r="B760" t="str">
            <v>Revestimiento de Paredes de Baños</v>
          </cell>
          <cell r="D760" t="str">
            <v/>
          </cell>
          <cell r="F760" t="str">
            <v/>
          </cell>
        </row>
        <row r="761">
          <cell r="A761" t="str">
            <v>MO06.007</v>
          </cell>
          <cell r="B761" t="str">
            <v>Bañera revestida de azulejos, altura 30 cms, hasta 1.50 m. de largo</v>
          </cell>
          <cell r="C761" t="str">
            <v>u</v>
          </cell>
          <cell r="D761">
            <v>1</v>
          </cell>
          <cell r="E761">
            <v>580</v>
          </cell>
          <cell r="F761">
            <v>580</v>
          </cell>
        </row>
        <row r="762">
          <cell r="A762" t="str">
            <v>MO06.008</v>
          </cell>
          <cell r="B762" t="str">
            <v>Bañera revestida de azulejos, altura 30 cms, 1.50 - 1.80 m de largo</v>
          </cell>
          <cell r="C762" t="str">
            <v>u</v>
          </cell>
          <cell r="D762">
            <v>1</v>
          </cell>
          <cell r="E762">
            <v>669.23</v>
          </cell>
          <cell r="F762">
            <v>669.23</v>
          </cell>
        </row>
        <row r="763">
          <cell r="A763" t="str">
            <v>MO06.014</v>
          </cell>
          <cell r="B763" t="str">
            <v>Mochetas de cerámica importada</v>
          </cell>
          <cell r="C763" t="str">
            <v>m</v>
          </cell>
          <cell r="D763">
            <v>1</v>
          </cell>
          <cell r="E763">
            <v>66.92</v>
          </cell>
          <cell r="F763">
            <v>66.92</v>
          </cell>
        </row>
        <row r="764">
          <cell r="A764" t="str">
            <v>MO06.015</v>
          </cell>
          <cell r="B764" t="str">
            <v>Coloc en paredes de losetas de cerámica criolla de 15x15 - 20x20 cms</v>
          </cell>
          <cell r="C764" t="str">
            <v>m</v>
          </cell>
          <cell r="D764">
            <v>1</v>
          </cell>
          <cell r="E764">
            <v>82.86</v>
          </cell>
          <cell r="F764">
            <v>82.86</v>
          </cell>
        </row>
        <row r="765">
          <cell r="A765" t="str">
            <v>MO06.016</v>
          </cell>
          <cell r="B765" t="str">
            <v>Coloc en paredes de losetas de cerámica importada de 15x15 - 20x20 cms</v>
          </cell>
          <cell r="C765" t="str">
            <v>m2</v>
          </cell>
          <cell r="D765">
            <v>1</v>
          </cell>
          <cell r="E765">
            <v>91.58</v>
          </cell>
          <cell r="F765">
            <v>91.58</v>
          </cell>
        </row>
        <row r="766">
          <cell r="A766" t="str">
            <v>MO06.019</v>
          </cell>
          <cell r="B766" t="str">
            <v>Hechura de base para baño</v>
          </cell>
          <cell r="C766" t="str">
            <v>u</v>
          </cell>
          <cell r="D766">
            <v>1</v>
          </cell>
          <cell r="E766">
            <v>72.5</v>
          </cell>
          <cell r="F766">
            <v>72.5</v>
          </cell>
        </row>
        <row r="767">
          <cell r="A767" t="str">
            <v>MO06.020</v>
          </cell>
          <cell r="B767" t="str">
            <v>Hechura de meseta de baño</v>
          </cell>
          <cell r="C767" t="str">
            <v>u</v>
          </cell>
          <cell r="D767">
            <v>1</v>
          </cell>
          <cell r="E767">
            <v>189.13</v>
          </cell>
          <cell r="F767">
            <v>189.13</v>
          </cell>
        </row>
        <row r="768">
          <cell r="A768" t="str">
            <v>MO06.025</v>
          </cell>
          <cell r="B768" t="str">
            <v>Preparación superficie para colocar pisos</v>
          </cell>
          <cell r="C768" t="str">
            <v>m2</v>
          </cell>
          <cell r="D768">
            <v>1</v>
          </cell>
          <cell r="E768">
            <v>9.89</v>
          </cell>
          <cell r="F768">
            <v>9.89</v>
          </cell>
        </row>
        <row r="769">
          <cell r="A769" t="str">
            <v>MO07.</v>
          </cell>
          <cell r="B769" t="str">
            <v>Instalación Accesorios de Baños</v>
          </cell>
          <cell r="D769" t="str">
            <v/>
          </cell>
          <cell r="F769" t="str">
            <v/>
          </cell>
        </row>
        <row r="770">
          <cell r="A770" t="str">
            <v>MO07.004</v>
          </cell>
          <cell r="B770" t="str">
            <v>Montura de botiquin de lujo, empotrado</v>
          </cell>
          <cell r="C770" t="str">
            <v>u</v>
          </cell>
          <cell r="D770">
            <v>1</v>
          </cell>
          <cell r="E770">
            <v>435</v>
          </cell>
          <cell r="F770">
            <v>435</v>
          </cell>
        </row>
        <row r="771">
          <cell r="A771" t="str">
            <v>MO07.005</v>
          </cell>
          <cell r="B771" t="str">
            <v>Montura de accesorios empotrados</v>
          </cell>
          <cell r="C771" t="str">
            <v>u</v>
          </cell>
          <cell r="D771">
            <v>1</v>
          </cell>
          <cell r="E771">
            <v>62.14</v>
          </cell>
          <cell r="F771">
            <v>62.14</v>
          </cell>
        </row>
        <row r="772">
          <cell r="A772" t="str">
            <v>MO07.006</v>
          </cell>
          <cell r="B772" t="str">
            <v>Montura de accesorios atornillados</v>
          </cell>
          <cell r="C772" t="str">
            <v>u</v>
          </cell>
          <cell r="D772">
            <v>1</v>
          </cell>
          <cell r="E772">
            <v>43.5</v>
          </cell>
          <cell r="F772">
            <v>43.5</v>
          </cell>
        </row>
        <row r="773">
          <cell r="A773" t="str">
            <v>MO07.007</v>
          </cell>
          <cell r="B773" t="str">
            <v>Montura de papelera porta servilletas</v>
          </cell>
          <cell r="C773" t="str">
            <v>u</v>
          </cell>
          <cell r="D773">
            <v>1</v>
          </cell>
          <cell r="E773">
            <v>43.5</v>
          </cell>
          <cell r="F773">
            <v>43.5</v>
          </cell>
        </row>
        <row r="774">
          <cell r="A774" t="str">
            <v>MO07.008</v>
          </cell>
          <cell r="B774" t="str">
            <v>Montura de repisas corrientes para baños</v>
          </cell>
          <cell r="C774" t="str">
            <v>u</v>
          </cell>
          <cell r="D774">
            <v>1</v>
          </cell>
          <cell r="E774">
            <v>72.5</v>
          </cell>
          <cell r="F774">
            <v>72.5</v>
          </cell>
        </row>
        <row r="775">
          <cell r="A775" t="str">
            <v>MO10.</v>
          </cell>
          <cell r="B775" t="str">
            <v>Trabajos en marmol</v>
          </cell>
          <cell r="D775" t="str">
            <v/>
          </cell>
          <cell r="F775" t="str">
            <v/>
          </cell>
        </row>
        <row r="776">
          <cell r="A776" t="str">
            <v>MO10.001</v>
          </cell>
          <cell r="B776" t="str">
            <v>Colocació Pisos de mármol</v>
          </cell>
          <cell r="C776" t="str">
            <v>m2</v>
          </cell>
          <cell r="D776">
            <v>1</v>
          </cell>
          <cell r="E776">
            <v>118.42</v>
          </cell>
          <cell r="F776">
            <v>118.42</v>
          </cell>
        </row>
        <row r="777">
          <cell r="A777" t="str">
            <v>MO13.</v>
          </cell>
          <cell r="B777" t="str">
            <v>Lavaderos, Vertederos, Desagues, Registros y Trampas de Grasas</v>
          </cell>
          <cell r="D777" t="str">
            <v/>
          </cell>
          <cell r="F777" t="str">
            <v/>
          </cell>
        </row>
        <row r="778">
          <cell r="A778" t="str">
            <v>MO13.007</v>
          </cell>
          <cell r="B778" t="str">
            <v>Confección de registro de más  de 60 x 60 cms (medida interior)</v>
          </cell>
          <cell r="C778" t="str">
            <v>u</v>
          </cell>
          <cell r="D778">
            <v>1</v>
          </cell>
          <cell r="E778">
            <v>308</v>
          </cell>
          <cell r="F778">
            <v>308</v>
          </cell>
        </row>
        <row r="779">
          <cell r="A779" t="str">
            <v>MO13.008</v>
          </cell>
          <cell r="B779" t="str">
            <v>Confección de trampa de grasa</v>
          </cell>
          <cell r="C779" t="str">
            <v>u</v>
          </cell>
          <cell r="D779">
            <v>1</v>
          </cell>
          <cell r="E779">
            <v>510</v>
          </cell>
          <cell r="F779">
            <v>510</v>
          </cell>
        </row>
        <row r="780">
          <cell r="A780" t="str">
            <v>MO14.</v>
          </cell>
          <cell r="B780" t="str">
            <v>Labores Varias</v>
          </cell>
          <cell r="D780" t="str">
            <v/>
          </cell>
          <cell r="F780" t="str">
            <v/>
          </cell>
        </row>
        <row r="781">
          <cell r="A781" t="str">
            <v>MO14.006</v>
          </cell>
          <cell r="B781" t="str">
            <v>Llenar huecos de bloques, bastones a 0.60m.</v>
          </cell>
          <cell r="C781" t="str">
            <v>u</v>
          </cell>
          <cell r="D781">
            <v>1</v>
          </cell>
          <cell r="E781">
            <v>0.49</v>
          </cell>
          <cell r="F781">
            <v>0.49</v>
          </cell>
        </row>
        <row r="782">
          <cell r="A782" t="str">
            <v>MO14.010</v>
          </cell>
          <cell r="B782" t="str">
            <v>Corte y amarre de varillas en bloques, bastones a 0.60 m.</v>
          </cell>
          <cell r="C782" t="str">
            <v>u</v>
          </cell>
          <cell r="D782">
            <v>1</v>
          </cell>
          <cell r="E782">
            <v>0.25</v>
          </cell>
          <cell r="F782">
            <v>0.25</v>
          </cell>
        </row>
        <row r="783">
          <cell r="A783" t="str">
            <v>MO15.</v>
          </cell>
          <cell r="B783" t="str">
            <v>Subir Materiales por Planta</v>
          </cell>
          <cell r="D783" t="str">
            <v/>
          </cell>
          <cell r="F783" t="str">
            <v/>
          </cell>
        </row>
        <row r="784">
          <cell r="A784" t="str">
            <v>MO15.001</v>
          </cell>
          <cell r="B784" t="str">
            <v>Subir ARENA por meseta un nivel</v>
          </cell>
          <cell r="C784" t="str">
            <v>m3</v>
          </cell>
          <cell r="D784">
            <v>1</v>
          </cell>
          <cell r="E784">
            <v>25.31</v>
          </cell>
          <cell r="F784">
            <v>25.31</v>
          </cell>
        </row>
        <row r="785">
          <cell r="A785" t="str">
            <v>MO15.002</v>
          </cell>
          <cell r="B785" t="str">
            <v>Subir ARENA por polea al 2do. nivel</v>
          </cell>
          <cell r="C785" t="str">
            <v>m3</v>
          </cell>
          <cell r="D785">
            <v>1</v>
          </cell>
          <cell r="E785">
            <v>40.5</v>
          </cell>
          <cell r="F785">
            <v>40.5</v>
          </cell>
        </row>
        <row r="786">
          <cell r="A786" t="str">
            <v>MO15.003</v>
          </cell>
          <cell r="B786" t="str">
            <v>Subir ARENA por polea al 3er. nivel</v>
          </cell>
          <cell r="C786" t="str">
            <v>m3</v>
          </cell>
          <cell r="D786">
            <v>1</v>
          </cell>
          <cell r="E786">
            <v>57.86</v>
          </cell>
          <cell r="F786">
            <v>57.86</v>
          </cell>
        </row>
        <row r="787">
          <cell r="A787" t="str">
            <v>MO15.004</v>
          </cell>
          <cell r="B787" t="str">
            <v>Subir ARENA por polea al 4to. nivel</v>
          </cell>
          <cell r="C787" t="str">
            <v>m3</v>
          </cell>
          <cell r="D787">
            <v>1</v>
          </cell>
          <cell r="E787">
            <v>81</v>
          </cell>
          <cell r="F787">
            <v>81</v>
          </cell>
        </row>
        <row r="788">
          <cell r="A788" t="str">
            <v>MO15.007</v>
          </cell>
          <cell r="B788" t="str">
            <v>Subir GRAVA por meseta un nivel</v>
          </cell>
          <cell r="C788" t="str">
            <v>m3</v>
          </cell>
          <cell r="D788">
            <v>1</v>
          </cell>
          <cell r="E788">
            <v>33.75</v>
          </cell>
          <cell r="F788">
            <v>33.75</v>
          </cell>
        </row>
        <row r="789">
          <cell r="A789" t="str">
            <v>MO15.008</v>
          </cell>
          <cell r="B789" t="str">
            <v>Subir GRAVA por polea al 2do. nivel</v>
          </cell>
          <cell r="C789" t="str">
            <v>m3</v>
          </cell>
          <cell r="D789">
            <v>1</v>
          </cell>
          <cell r="E789">
            <v>50.63</v>
          </cell>
          <cell r="F789">
            <v>50.63</v>
          </cell>
        </row>
        <row r="790">
          <cell r="A790" t="str">
            <v>MO15.009</v>
          </cell>
          <cell r="B790" t="str">
            <v>Subir GRAVA por polea al 3er. nivel</v>
          </cell>
          <cell r="C790" t="str">
            <v>m3</v>
          </cell>
          <cell r="D790">
            <v>1</v>
          </cell>
          <cell r="E790">
            <v>81</v>
          </cell>
          <cell r="F790">
            <v>81</v>
          </cell>
        </row>
        <row r="791">
          <cell r="A791" t="str">
            <v>MO15.010</v>
          </cell>
          <cell r="B791" t="str">
            <v>Subir GRAVA por polea al 4to. nivel</v>
          </cell>
          <cell r="C791" t="str">
            <v>m3</v>
          </cell>
          <cell r="D791">
            <v>1</v>
          </cell>
          <cell r="E791">
            <v>101.25</v>
          </cell>
          <cell r="F791">
            <v>101.25</v>
          </cell>
        </row>
        <row r="792">
          <cell r="A792" t="str">
            <v>MO15.013</v>
          </cell>
          <cell r="B792" t="str">
            <v>Subir cemento gris y blanco, cal y derretido por polea al 2do. nivel</v>
          </cell>
          <cell r="C792" t="str">
            <v>fda</v>
          </cell>
          <cell r="D792">
            <v>1</v>
          </cell>
          <cell r="E792">
            <v>1.69</v>
          </cell>
          <cell r="F792">
            <v>1.69</v>
          </cell>
        </row>
        <row r="793">
          <cell r="A793" t="str">
            <v>MO15.014</v>
          </cell>
          <cell r="B793" t="str">
            <v>Subir cemento gris y blanco, cal y derretido por polea al 3er. nivel</v>
          </cell>
          <cell r="C793" t="str">
            <v>fda</v>
          </cell>
          <cell r="D793">
            <v>2</v>
          </cell>
          <cell r="E793">
            <v>2.7</v>
          </cell>
          <cell r="F793">
            <v>5.4</v>
          </cell>
        </row>
        <row r="794">
          <cell r="A794" t="str">
            <v>MO15.015</v>
          </cell>
          <cell r="B794" t="str">
            <v>Subir cemento gris y blanco, cal y derretido por polea al 4to. nivel</v>
          </cell>
          <cell r="C794" t="str">
            <v>fda</v>
          </cell>
          <cell r="D794">
            <v>3</v>
          </cell>
          <cell r="E794">
            <v>3.68</v>
          </cell>
          <cell r="F794">
            <v>11.04</v>
          </cell>
        </row>
        <row r="795">
          <cell r="A795" t="str">
            <v>MO15.033</v>
          </cell>
          <cell r="B795" t="str">
            <v>Subir bloques de 6" por polea al 2do. nivel</v>
          </cell>
          <cell r="C795" t="str">
            <v>u</v>
          </cell>
          <cell r="D795">
            <v>1</v>
          </cell>
          <cell r="E795">
            <v>0.45</v>
          </cell>
          <cell r="F795">
            <v>0.45</v>
          </cell>
        </row>
        <row r="796">
          <cell r="A796" t="str">
            <v>MO15.034</v>
          </cell>
          <cell r="B796" t="str">
            <v>Subir bloques de 6" por polea al 3er. nivel</v>
          </cell>
          <cell r="C796" t="str">
            <v>u</v>
          </cell>
          <cell r="D796">
            <v>2</v>
          </cell>
          <cell r="E796">
            <v>0.68</v>
          </cell>
          <cell r="F796">
            <v>1.36</v>
          </cell>
        </row>
        <row r="797">
          <cell r="A797" t="str">
            <v>MO15.035</v>
          </cell>
          <cell r="B797" t="str">
            <v>Subir bloques de 6" por polea al 4to. nivel</v>
          </cell>
          <cell r="C797" t="str">
            <v>u</v>
          </cell>
          <cell r="D797">
            <v>3</v>
          </cell>
          <cell r="E797">
            <v>0.9</v>
          </cell>
          <cell r="F797">
            <v>2.7</v>
          </cell>
        </row>
        <row r="798">
          <cell r="A798" t="str">
            <v>MO15.043</v>
          </cell>
          <cell r="B798" t="str">
            <v>Subir bloques de 8" por polea al 2do. nivel</v>
          </cell>
          <cell r="C798" t="str">
            <v>u</v>
          </cell>
          <cell r="D798">
            <v>1</v>
          </cell>
          <cell r="E798">
            <v>0.56999999999999995</v>
          </cell>
          <cell r="F798">
            <v>0.56999999999999995</v>
          </cell>
        </row>
        <row r="799">
          <cell r="A799" t="str">
            <v>MO15.044</v>
          </cell>
          <cell r="B799" t="str">
            <v>Subir bloques de 8" por polea al 3er. nivel</v>
          </cell>
          <cell r="C799" t="str">
            <v>u</v>
          </cell>
          <cell r="D799">
            <v>2</v>
          </cell>
          <cell r="E799">
            <v>0.85</v>
          </cell>
          <cell r="F799">
            <v>1.7</v>
          </cell>
        </row>
        <row r="800">
          <cell r="A800" t="str">
            <v>MO15.045</v>
          </cell>
          <cell r="B800" t="str">
            <v>Subir bloques de 8" por polea al 4to. nivel</v>
          </cell>
          <cell r="C800" t="str">
            <v>u</v>
          </cell>
          <cell r="D800">
            <v>3</v>
          </cell>
          <cell r="E800">
            <v>1.1399999999999999</v>
          </cell>
          <cell r="F800">
            <v>3.42</v>
          </cell>
        </row>
        <row r="801">
          <cell r="A801" t="str">
            <v>MO31.</v>
          </cell>
          <cell r="B801" t="str">
            <v>Carpintería</v>
          </cell>
          <cell r="D801" t="str">
            <v/>
          </cell>
          <cell r="F801" t="str">
            <v/>
          </cell>
        </row>
        <row r="802">
          <cell r="A802" t="str">
            <v>MO31.001</v>
          </cell>
          <cell r="B802" t="str">
            <v>MO Encofrado y desencofrado, columnas hasta 30x30</v>
          </cell>
          <cell r="C802" t="str">
            <v>m</v>
          </cell>
          <cell r="D802">
            <v>1</v>
          </cell>
          <cell r="E802">
            <v>52</v>
          </cell>
          <cell r="F802">
            <v>52</v>
          </cell>
        </row>
        <row r="803">
          <cell r="A803" t="str">
            <v>MO31.002</v>
          </cell>
          <cell r="B803" t="str">
            <v>MO Encofrado y desencofrado, col de 40 hasta 50</v>
          </cell>
          <cell r="C803" t="str">
            <v>m</v>
          </cell>
          <cell r="D803">
            <v>1</v>
          </cell>
          <cell r="E803">
            <v>66</v>
          </cell>
          <cell r="F803">
            <v>66</v>
          </cell>
        </row>
        <row r="804">
          <cell r="A804" t="str">
            <v>MO31.003</v>
          </cell>
          <cell r="B804" t="str">
            <v>MO Encofrado y desencofrado, columnas y vigas de amarre</v>
          </cell>
          <cell r="C804" t="str">
            <v>m</v>
          </cell>
          <cell r="D804">
            <v>1</v>
          </cell>
          <cell r="E804">
            <v>25</v>
          </cell>
          <cell r="F804">
            <v>25</v>
          </cell>
        </row>
        <row r="805">
          <cell r="A805" t="str">
            <v>MO31.004</v>
          </cell>
          <cell r="B805" t="str">
            <v>MO Encofrado y desencofrado, muros por cara</v>
          </cell>
          <cell r="C805" t="str">
            <v>m2</v>
          </cell>
          <cell r="D805">
            <v>1</v>
          </cell>
          <cell r="E805">
            <v>86</v>
          </cell>
          <cell r="F805">
            <v>86</v>
          </cell>
        </row>
        <row r="806">
          <cell r="A806" t="str">
            <v>MO31.005</v>
          </cell>
          <cell r="B806" t="str">
            <v>MO Encofrado y desencofrado, vigas 20x40, hasta 3.6 m.</v>
          </cell>
          <cell r="C806" t="str">
            <v>m</v>
          </cell>
          <cell r="D806">
            <v>1</v>
          </cell>
          <cell r="E806">
            <v>49</v>
          </cell>
          <cell r="F806">
            <v>49</v>
          </cell>
        </row>
        <row r="807">
          <cell r="A807" t="str">
            <v>MO31.006</v>
          </cell>
          <cell r="B807" t="str">
            <v>MO Encofrado y desencofrado, vigas 30x50, hasta 3.6 m.</v>
          </cell>
          <cell r="C807" t="str">
            <v>m</v>
          </cell>
          <cell r="D807">
            <v>1</v>
          </cell>
          <cell r="E807">
            <v>64</v>
          </cell>
          <cell r="F807">
            <v>64</v>
          </cell>
        </row>
        <row r="808">
          <cell r="A808" t="str">
            <v>MO31.007</v>
          </cell>
          <cell r="B808" t="str">
            <v>MO Encofrado y desencofrado, vigas 30x60, hasta 3.6 m.</v>
          </cell>
          <cell r="C808" t="str">
            <v>m</v>
          </cell>
          <cell r="D808">
            <v>1</v>
          </cell>
          <cell r="E808">
            <v>72</v>
          </cell>
          <cell r="F808">
            <v>72</v>
          </cell>
        </row>
        <row r="809">
          <cell r="A809" t="str">
            <v>MO31.008</v>
          </cell>
          <cell r="B809" t="str">
            <v>MO Encofrado y desencofrado, vigas 40x80, hasta 3.6 m.</v>
          </cell>
          <cell r="C809" t="str">
            <v>m</v>
          </cell>
          <cell r="D809">
            <v>1</v>
          </cell>
          <cell r="E809">
            <v>96</v>
          </cell>
          <cell r="F809">
            <v>96</v>
          </cell>
        </row>
        <row r="810">
          <cell r="A810" t="str">
            <v>MO31.009</v>
          </cell>
          <cell r="B810" t="str">
            <v>MO Encofrado y desencofrado, dinteles 0.20, hasta 2 m.</v>
          </cell>
          <cell r="C810" t="str">
            <v>m</v>
          </cell>
          <cell r="D810">
            <v>1</v>
          </cell>
          <cell r="E810">
            <v>28</v>
          </cell>
          <cell r="F810">
            <v>28</v>
          </cell>
        </row>
        <row r="811">
          <cell r="A811" t="str">
            <v>MO31.010</v>
          </cell>
          <cell r="B811" t="str">
            <v>MO Encofrado y desencofrado, losas planas, hasta 2.75 m. de altura</v>
          </cell>
          <cell r="C811" t="str">
            <v>m2</v>
          </cell>
          <cell r="D811">
            <v>1</v>
          </cell>
          <cell r="E811">
            <v>37</v>
          </cell>
          <cell r="F811">
            <v>37</v>
          </cell>
        </row>
        <row r="812">
          <cell r="A812" t="str">
            <v>MO31.011</v>
          </cell>
          <cell r="B812" t="str">
            <v>MO Encofrado y desencofrado, losas en varias aguas.</v>
          </cell>
          <cell r="C812" t="str">
            <v>m2</v>
          </cell>
          <cell r="D812">
            <v>1</v>
          </cell>
          <cell r="E812">
            <v>78</v>
          </cell>
          <cell r="F812">
            <v>78</v>
          </cell>
        </row>
        <row r="813">
          <cell r="A813" t="str">
            <v>MO31.012</v>
          </cell>
          <cell r="B813" t="str">
            <v>MO Encofrado y desencofrado, rampas escaleras.</v>
          </cell>
          <cell r="C813" t="str">
            <v>u</v>
          </cell>
          <cell r="D813">
            <v>1</v>
          </cell>
          <cell r="E813">
            <v>450</v>
          </cell>
          <cell r="F813">
            <v>450</v>
          </cell>
        </row>
        <row r="814">
          <cell r="A814" t="str">
            <v>MO31.013</v>
          </cell>
          <cell r="B814" t="str">
            <v xml:space="preserve">MO Encofrado y desencofrado, zapatas columnas </v>
          </cell>
          <cell r="C814" t="str">
            <v>u</v>
          </cell>
          <cell r="D814">
            <v>1</v>
          </cell>
          <cell r="E814">
            <v>120</v>
          </cell>
          <cell r="F814">
            <v>120</v>
          </cell>
        </row>
        <row r="815">
          <cell r="A815" t="str">
            <v>MO31.014</v>
          </cell>
          <cell r="B815" t="str">
            <v>MO Encofrado y desencofrado, zapatas columnas combinadas</v>
          </cell>
          <cell r="C815" t="str">
            <v>u</v>
          </cell>
          <cell r="D815">
            <v>1</v>
          </cell>
          <cell r="E815">
            <v>240</v>
          </cell>
          <cell r="F815">
            <v>240</v>
          </cell>
        </row>
        <row r="816">
          <cell r="A816" t="str">
            <v>MO31.015</v>
          </cell>
          <cell r="B816" t="str">
            <v>MO Encofrado y desencofrado, Muros y Nucleos de Ascensor</v>
          </cell>
          <cell r="C816" t="str">
            <v>m3</v>
          </cell>
          <cell r="D816">
            <v>1</v>
          </cell>
          <cell r="E816">
            <v>666.55</v>
          </cell>
          <cell r="F816">
            <v>666.55</v>
          </cell>
        </row>
        <row r="817">
          <cell r="A817" t="str">
            <v>MO31.016</v>
          </cell>
          <cell r="B817" t="str">
            <v>MO Encofrado y desencofrado, antepechos</v>
          </cell>
          <cell r="C817" t="str">
            <v>m</v>
          </cell>
          <cell r="D817">
            <v>1</v>
          </cell>
          <cell r="E817">
            <v>25</v>
          </cell>
          <cell r="F817">
            <v>25</v>
          </cell>
        </row>
        <row r="818">
          <cell r="A818" t="str">
            <v>MO31.101</v>
          </cell>
          <cell r="B818" t="str">
            <v>Coloc. láminas de Asbesto Cemento</v>
          </cell>
          <cell r="C818" t="str">
            <v>m2</v>
          </cell>
          <cell r="D818">
            <v>1</v>
          </cell>
          <cell r="E818">
            <v>29</v>
          </cell>
          <cell r="F818">
            <v>29</v>
          </cell>
        </row>
        <row r="819">
          <cell r="A819" t="str">
            <v>MO31.102</v>
          </cell>
          <cell r="B819" t="str">
            <v>Coloc. Caballete de Asbesto</v>
          </cell>
          <cell r="C819" t="str">
            <v>u</v>
          </cell>
          <cell r="D819">
            <v>1</v>
          </cell>
          <cell r="E819">
            <v>5.0999999999999996</v>
          </cell>
          <cell r="F819">
            <v>5.0999999999999996</v>
          </cell>
        </row>
        <row r="820">
          <cell r="A820" t="str">
            <v>MO31.103</v>
          </cell>
          <cell r="B820" t="str">
            <v>Coloc. láminas de Zinc Acanalado</v>
          </cell>
          <cell r="C820" t="str">
            <v>m2</v>
          </cell>
          <cell r="D820">
            <v>1</v>
          </cell>
          <cell r="E820">
            <v>18</v>
          </cell>
          <cell r="F820">
            <v>18</v>
          </cell>
        </row>
        <row r="821">
          <cell r="A821" t="str">
            <v>MO31.104</v>
          </cell>
          <cell r="B821" t="str">
            <v>Coloc. Caballete de Zinc</v>
          </cell>
          <cell r="C821" t="str">
            <v>u</v>
          </cell>
          <cell r="D821">
            <v>1</v>
          </cell>
          <cell r="E821">
            <v>3.6</v>
          </cell>
          <cell r="F821">
            <v>3.6</v>
          </cell>
        </row>
        <row r="822">
          <cell r="A822" t="str">
            <v>MO36.</v>
          </cell>
          <cell r="B822" t="str">
            <v>Electricidad</v>
          </cell>
          <cell r="D822" t="str">
            <v/>
          </cell>
          <cell r="F822" t="str">
            <v/>
          </cell>
        </row>
        <row r="823">
          <cell r="A823" t="str">
            <v>MO36.001</v>
          </cell>
          <cell r="B823" t="str">
            <v>Coloc. Luces</v>
          </cell>
          <cell r="C823" t="str">
            <v>u</v>
          </cell>
          <cell r="D823">
            <v>1</v>
          </cell>
          <cell r="E823">
            <v>96</v>
          </cell>
          <cell r="F823">
            <v>96</v>
          </cell>
        </row>
        <row r="824">
          <cell r="A824" t="str">
            <v>MO36.002</v>
          </cell>
          <cell r="B824" t="str">
            <v>Coloc. Tomacorrientes 110 v.</v>
          </cell>
          <cell r="C824" t="str">
            <v>u</v>
          </cell>
          <cell r="D824">
            <v>1</v>
          </cell>
          <cell r="E824">
            <v>96</v>
          </cell>
          <cell r="F824">
            <v>96</v>
          </cell>
        </row>
        <row r="825">
          <cell r="A825" t="str">
            <v>MO36.003</v>
          </cell>
          <cell r="B825" t="str">
            <v>Coloc. Tomacorrientes 220 v.</v>
          </cell>
          <cell r="C825" t="str">
            <v>u</v>
          </cell>
          <cell r="D825">
            <v>1</v>
          </cell>
          <cell r="E825">
            <v>112</v>
          </cell>
          <cell r="F825">
            <v>112</v>
          </cell>
        </row>
        <row r="826">
          <cell r="A826" t="str">
            <v>MO36.004</v>
          </cell>
          <cell r="B826" t="str">
            <v>Coloc. Interruptores sencillos.</v>
          </cell>
          <cell r="C826" t="str">
            <v>u</v>
          </cell>
          <cell r="D826">
            <v>1</v>
          </cell>
          <cell r="E826">
            <v>96</v>
          </cell>
          <cell r="F826">
            <v>96</v>
          </cell>
        </row>
        <row r="827">
          <cell r="A827" t="str">
            <v>MO36.005</v>
          </cell>
          <cell r="B827" t="str">
            <v>Coloc. interruptores dobles.</v>
          </cell>
          <cell r="C827" t="str">
            <v>u</v>
          </cell>
          <cell r="D827">
            <v>1</v>
          </cell>
          <cell r="E827">
            <v>112</v>
          </cell>
          <cell r="F827">
            <v>112</v>
          </cell>
        </row>
        <row r="828">
          <cell r="A828" t="str">
            <v>MO36.006</v>
          </cell>
          <cell r="B828" t="str">
            <v>Coloc. interruptores triples</v>
          </cell>
          <cell r="C828" t="str">
            <v>u</v>
          </cell>
          <cell r="D828">
            <v>1</v>
          </cell>
          <cell r="E828">
            <v>128</v>
          </cell>
          <cell r="F828">
            <v>128</v>
          </cell>
        </row>
        <row r="829">
          <cell r="A829" t="str">
            <v>MO36.007</v>
          </cell>
          <cell r="B829" t="str">
            <v>Coloc. interruptores tres vías</v>
          </cell>
          <cell r="C829" t="str">
            <v>u</v>
          </cell>
          <cell r="D829">
            <v>1</v>
          </cell>
          <cell r="E829">
            <v>128</v>
          </cell>
          <cell r="F829">
            <v>128</v>
          </cell>
        </row>
        <row r="830">
          <cell r="A830" t="str">
            <v>MO36.009</v>
          </cell>
          <cell r="B830" t="str">
            <v>Coloc. interruptores pilotos</v>
          </cell>
          <cell r="C830" t="str">
            <v>u</v>
          </cell>
          <cell r="D830">
            <v>1</v>
          </cell>
          <cell r="E830">
            <v>112</v>
          </cell>
          <cell r="F830">
            <v>112</v>
          </cell>
        </row>
        <row r="831">
          <cell r="A831" t="str">
            <v>MO36.010</v>
          </cell>
          <cell r="B831" t="str">
            <v>Coloc. interruptor seguridad 30 a</v>
          </cell>
          <cell r="C831" t="str">
            <v>u</v>
          </cell>
          <cell r="D831">
            <v>1</v>
          </cell>
          <cell r="E831">
            <v>112</v>
          </cell>
          <cell r="F831">
            <v>112</v>
          </cell>
        </row>
        <row r="832">
          <cell r="A832" t="str">
            <v>MO36.011</v>
          </cell>
          <cell r="B832" t="str">
            <v>Coloc. interruptor seguridad 60 a</v>
          </cell>
          <cell r="C832" t="str">
            <v>u</v>
          </cell>
          <cell r="D832">
            <v>1</v>
          </cell>
          <cell r="E832">
            <v>192</v>
          </cell>
          <cell r="F832">
            <v>192</v>
          </cell>
        </row>
        <row r="833">
          <cell r="A833" t="str">
            <v>MO36.012</v>
          </cell>
          <cell r="B833" t="str">
            <v>Coloc. interruptor seguridad 100 a</v>
          </cell>
          <cell r="C833" t="str">
            <v>u</v>
          </cell>
          <cell r="D833">
            <v>1</v>
          </cell>
          <cell r="E833">
            <v>240</v>
          </cell>
          <cell r="F833">
            <v>240</v>
          </cell>
        </row>
        <row r="834">
          <cell r="A834" t="str">
            <v>MO36.013</v>
          </cell>
          <cell r="B834" t="str">
            <v>Coloc. paneles de distribución.</v>
          </cell>
          <cell r="C834" t="str">
            <v>u</v>
          </cell>
          <cell r="D834">
            <v>1</v>
          </cell>
          <cell r="E834">
            <v>192</v>
          </cell>
          <cell r="F834">
            <v>192</v>
          </cell>
        </row>
        <row r="835">
          <cell r="A835" t="str">
            <v>MO36.014</v>
          </cell>
          <cell r="B835" t="str">
            <v>Coloc. Breakers</v>
          </cell>
          <cell r="C835" t="str">
            <v>u</v>
          </cell>
          <cell r="D835">
            <v>1</v>
          </cell>
          <cell r="E835">
            <v>96</v>
          </cell>
          <cell r="F835">
            <v>96</v>
          </cell>
        </row>
        <row r="836">
          <cell r="A836" t="str">
            <v>MO36.015</v>
          </cell>
          <cell r="B836" t="str">
            <v>Coloc. Botón Timbre</v>
          </cell>
          <cell r="C836" t="str">
            <v>u</v>
          </cell>
          <cell r="D836">
            <v>1</v>
          </cell>
          <cell r="E836">
            <v>96</v>
          </cell>
          <cell r="F836">
            <v>96</v>
          </cell>
        </row>
        <row r="837">
          <cell r="A837" t="str">
            <v>MO36.016</v>
          </cell>
          <cell r="B837" t="str">
            <v>Coloc.  timbre corriente</v>
          </cell>
          <cell r="C837" t="str">
            <v>u</v>
          </cell>
          <cell r="D837">
            <v>1</v>
          </cell>
          <cell r="E837">
            <v>96</v>
          </cell>
          <cell r="F837">
            <v>96</v>
          </cell>
        </row>
        <row r="838">
          <cell r="A838" t="str">
            <v>MO41-70.</v>
          </cell>
          <cell r="B838" t="str">
            <v>Plomería</v>
          </cell>
          <cell r="D838" t="str">
            <v/>
          </cell>
          <cell r="F838" t="str">
            <v/>
          </cell>
        </row>
        <row r="839">
          <cell r="A839" t="str">
            <v>MO41.</v>
          </cell>
          <cell r="B839" t="str">
            <v>Montura Bidet,Inodoros y Orinales</v>
          </cell>
          <cell r="D839" t="str">
            <v/>
          </cell>
          <cell r="F839" t="str">
            <v/>
          </cell>
        </row>
        <row r="840">
          <cell r="A840" t="str">
            <v>MO41.001</v>
          </cell>
          <cell r="B840" t="str">
            <v>Inodoros de Dos Cuerpos</v>
          </cell>
          <cell r="C840" t="str">
            <v>u</v>
          </cell>
          <cell r="D840">
            <v>1</v>
          </cell>
          <cell r="E840">
            <v>200</v>
          </cell>
          <cell r="F840">
            <v>200</v>
          </cell>
        </row>
        <row r="841">
          <cell r="A841" t="str">
            <v>MO42.</v>
          </cell>
          <cell r="B841" t="str">
            <v>Montura Lavamanos</v>
          </cell>
          <cell r="D841" t="str">
            <v/>
          </cell>
          <cell r="F841" t="str">
            <v/>
          </cell>
        </row>
        <row r="842">
          <cell r="A842" t="str">
            <v>MO42.003</v>
          </cell>
          <cell r="B842" t="str">
            <v>Lavamanos de mueble o empotrado</v>
          </cell>
          <cell r="C842" t="str">
            <v>u</v>
          </cell>
          <cell r="D842">
            <v>1</v>
          </cell>
          <cell r="E842">
            <v>238</v>
          </cell>
          <cell r="F842">
            <v>238</v>
          </cell>
        </row>
        <row r="843">
          <cell r="A843" t="str">
            <v>MO43.</v>
          </cell>
          <cell r="B843" t="str">
            <v>Montura Bañeras y Duchas</v>
          </cell>
          <cell r="D843" t="str">
            <v/>
          </cell>
          <cell r="F843" t="str">
            <v/>
          </cell>
        </row>
        <row r="844">
          <cell r="A844" t="str">
            <v>MO43.001</v>
          </cell>
          <cell r="B844" t="str">
            <v>Bañera liviana.</v>
          </cell>
          <cell r="C844" t="str">
            <v>u</v>
          </cell>
          <cell r="D844">
            <v>1</v>
          </cell>
          <cell r="E844">
            <v>238</v>
          </cell>
          <cell r="F844">
            <v>238</v>
          </cell>
        </row>
        <row r="845">
          <cell r="A845" t="str">
            <v>MO43.002</v>
          </cell>
          <cell r="B845" t="str">
            <v>Bañera pesada de hierro</v>
          </cell>
          <cell r="C845" t="str">
            <v>u</v>
          </cell>
          <cell r="D845">
            <v>1</v>
          </cell>
          <cell r="E845">
            <v>400</v>
          </cell>
          <cell r="F845">
            <v>400</v>
          </cell>
        </row>
        <row r="846">
          <cell r="A846" t="str">
            <v>MO43.003</v>
          </cell>
          <cell r="B846" t="str">
            <v>Bañera especial de hierro, tipo "Romano"</v>
          </cell>
          <cell r="C846" t="str">
            <v>u</v>
          </cell>
          <cell r="D846">
            <v>1</v>
          </cell>
          <cell r="E846">
            <v>479</v>
          </cell>
          <cell r="F846">
            <v>479</v>
          </cell>
        </row>
        <row r="847">
          <cell r="A847" t="str">
            <v>MO43.004</v>
          </cell>
          <cell r="B847" t="str">
            <v>Mezcladora de baño</v>
          </cell>
          <cell r="C847" t="str">
            <v>u</v>
          </cell>
          <cell r="D847">
            <v>1</v>
          </cell>
          <cell r="E847">
            <v>163</v>
          </cell>
          <cell r="F847">
            <v>163</v>
          </cell>
        </row>
        <row r="848">
          <cell r="A848" t="str">
            <v>MO43.005</v>
          </cell>
          <cell r="B848" t="str">
            <v>Llave para ducha, empotrada.</v>
          </cell>
          <cell r="C848" t="str">
            <v>u</v>
          </cell>
          <cell r="D848">
            <v>1</v>
          </cell>
          <cell r="E848">
            <v>81</v>
          </cell>
          <cell r="F848">
            <v>81</v>
          </cell>
        </row>
        <row r="849">
          <cell r="A849" t="str">
            <v>MO43.006</v>
          </cell>
          <cell r="B849" t="str">
            <v>Terminación de baño.</v>
          </cell>
          <cell r="C849" t="str">
            <v>u</v>
          </cell>
          <cell r="D849">
            <v>1</v>
          </cell>
          <cell r="E849">
            <v>50</v>
          </cell>
          <cell r="F849">
            <v>50</v>
          </cell>
        </row>
        <row r="850">
          <cell r="A850" t="str">
            <v>MO43.007</v>
          </cell>
          <cell r="B850" t="str">
            <v>Ducha tipo teléfono.</v>
          </cell>
          <cell r="C850" t="str">
            <v>u</v>
          </cell>
          <cell r="D850">
            <v>1</v>
          </cell>
          <cell r="E850">
            <v>50</v>
          </cell>
          <cell r="F850">
            <v>50</v>
          </cell>
        </row>
        <row r="851">
          <cell r="A851" t="str">
            <v>MO44.</v>
          </cell>
          <cell r="B851" t="str">
            <v>Montura de Fregaderos</v>
          </cell>
          <cell r="D851" t="str">
            <v/>
          </cell>
          <cell r="F851" t="str">
            <v/>
          </cell>
        </row>
        <row r="852">
          <cell r="A852" t="str">
            <v>MO44.003</v>
          </cell>
          <cell r="B852" t="str">
            <v>Fregadero acero inoxidable de dos cámaras.</v>
          </cell>
          <cell r="C852" t="str">
            <v>u</v>
          </cell>
          <cell r="D852">
            <v>1</v>
          </cell>
          <cell r="E852">
            <v>219</v>
          </cell>
          <cell r="F852">
            <v>219</v>
          </cell>
        </row>
        <row r="853">
          <cell r="A853" t="str">
            <v>MO45.</v>
          </cell>
          <cell r="B853" t="str">
            <v>Terminación Lavaderos y Vertederos</v>
          </cell>
          <cell r="D853" t="str">
            <v/>
          </cell>
          <cell r="F853" t="str">
            <v/>
          </cell>
        </row>
        <row r="854">
          <cell r="A854" t="str">
            <v>MO45.002</v>
          </cell>
          <cell r="B854" t="str">
            <v>Lavadero de dos cámaras.</v>
          </cell>
          <cell r="C854" t="str">
            <v>u</v>
          </cell>
          <cell r="D854">
            <v>1</v>
          </cell>
          <cell r="E854">
            <v>100</v>
          </cell>
          <cell r="F854">
            <v>100</v>
          </cell>
        </row>
        <row r="855">
          <cell r="A855" t="str">
            <v>MO46.</v>
          </cell>
          <cell r="B855" t="str">
            <v>Instalación Calentadores de Agua,Lavadoras, Neveras, Bebederos y Filtros</v>
          </cell>
          <cell r="D855" t="str">
            <v/>
          </cell>
          <cell r="F855" t="str">
            <v/>
          </cell>
        </row>
        <row r="856">
          <cell r="A856" t="str">
            <v>MO46.002</v>
          </cell>
          <cell r="B856" t="str">
            <v>Calentadores eléctricos domésticos, 18 a 50 gls.</v>
          </cell>
          <cell r="C856" t="str">
            <v>u</v>
          </cell>
          <cell r="D856">
            <v>1</v>
          </cell>
          <cell r="E856">
            <v>438</v>
          </cell>
          <cell r="F856">
            <v>438</v>
          </cell>
        </row>
        <row r="857">
          <cell r="A857" t="str">
            <v>MO46.004</v>
          </cell>
          <cell r="B857" t="str">
            <v>Lavadoras automáticas, domésticas.</v>
          </cell>
          <cell r="C857" t="str">
            <v>u</v>
          </cell>
          <cell r="D857">
            <v>1</v>
          </cell>
          <cell r="E857">
            <v>144</v>
          </cell>
          <cell r="F857">
            <v>144</v>
          </cell>
        </row>
        <row r="858">
          <cell r="A858" t="str">
            <v>MO47.</v>
          </cell>
          <cell r="B858" t="str">
            <v>Desagües Aparatos, por Salida</v>
          </cell>
          <cell r="D858" t="str">
            <v/>
          </cell>
          <cell r="F858" t="str">
            <v/>
          </cell>
        </row>
        <row r="859">
          <cell r="A859" t="str">
            <v>MO47.001</v>
          </cell>
          <cell r="B859" t="str">
            <v>Desagües de aparatos de 2"</v>
          </cell>
          <cell r="C859" t="str">
            <v>u</v>
          </cell>
          <cell r="D859">
            <v>1</v>
          </cell>
          <cell r="E859">
            <v>88</v>
          </cell>
          <cell r="F859">
            <v>88</v>
          </cell>
        </row>
        <row r="860">
          <cell r="A860" t="str">
            <v>MO47.002</v>
          </cell>
          <cell r="B860" t="str">
            <v>Desagües de aparatos de 3" y 4"</v>
          </cell>
          <cell r="C860" t="str">
            <v>u</v>
          </cell>
          <cell r="D860">
            <v>1</v>
          </cell>
          <cell r="E860">
            <v>100</v>
          </cell>
          <cell r="F860">
            <v>100</v>
          </cell>
        </row>
        <row r="861">
          <cell r="A861" t="str">
            <v>MO47.003</v>
          </cell>
          <cell r="B861" t="str">
            <v>Desagües de inodoros de pared.</v>
          </cell>
          <cell r="C861" t="str">
            <v>u</v>
          </cell>
          <cell r="D861">
            <v>1</v>
          </cell>
          <cell r="E861">
            <v>106</v>
          </cell>
          <cell r="F861">
            <v>106</v>
          </cell>
        </row>
        <row r="862">
          <cell r="A862" t="str">
            <v>MO47.004</v>
          </cell>
          <cell r="B862" t="str">
            <v>Desagües de piso en 2" con parrilla.</v>
          </cell>
          <cell r="C862" t="str">
            <v>u</v>
          </cell>
          <cell r="D862">
            <v>1</v>
          </cell>
          <cell r="E862">
            <v>106</v>
          </cell>
          <cell r="F862">
            <v>106</v>
          </cell>
        </row>
        <row r="863">
          <cell r="A863" t="str">
            <v>MO47.005</v>
          </cell>
          <cell r="B863" t="str">
            <v>Desagües de piso en 3" y 4", con parrilla.</v>
          </cell>
          <cell r="C863" t="str">
            <v>u</v>
          </cell>
          <cell r="D863">
            <v>1</v>
          </cell>
          <cell r="E863">
            <v>125</v>
          </cell>
          <cell r="F863">
            <v>125</v>
          </cell>
        </row>
        <row r="864">
          <cell r="A864" t="str">
            <v>MO48.</v>
          </cell>
          <cell r="B864" t="str">
            <v>Instalación Trampa Grasa y Cámara de Inspección</v>
          </cell>
          <cell r="D864" t="str">
            <v/>
          </cell>
          <cell r="F864" t="str">
            <v/>
          </cell>
        </row>
        <row r="865">
          <cell r="A865" t="str">
            <v>MO48.001</v>
          </cell>
          <cell r="B865" t="str">
            <v>Trampa de Grasa de una cámara</v>
          </cell>
          <cell r="C865" t="str">
            <v>u</v>
          </cell>
          <cell r="D865">
            <v>1</v>
          </cell>
          <cell r="E865">
            <v>113</v>
          </cell>
          <cell r="F865">
            <v>113</v>
          </cell>
        </row>
        <row r="866">
          <cell r="A866" t="str">
            <v>MO48.004</v>
          </cell>
          <cell r="B866" t="str">
            <v>Cámara de inspección en tub. de 3" y 4"</v>
          </cell>
          <cell r="C866" t="str">
            <v>u</v>
          </cell>
          <cell r="D866">
            <v>1</v>
          </cell>
          <cell r="E866">
            <v>100</v>
          </cell>
          <cell r="F866">
            <v>100</v>
          </cell>
        </row>
        <row r="867">
          <cell r="A867" t="str">
            <v>MO48.</v>
          </cell>
          <cell r="B867" t="str">
            <v>Conexión al Séptico y al Filtrante</v>
          </cell>
          <cell r="D867" t="str">
            <v/>
          </cell>
          <cell r="F867" t="str">
            <v/>
          </cell>
        </row>
        <row r="868">
          <cell r="A868" t="str">
            <v>MO48.009</v>
          </cell>
          <cell r="B868" t="str">
            <v>Conexión Cloaca.</v>
          </cell>
          <cell r="C868" t="str">
            <v>u</v>
          </cell>
          <cell r="D868">
            <v>1</v>
          </cell>
          <cell r="E868">
            <v>250</v>
          </cell>
          <cell r="F868">
            <v>250</v>
          </cell>
        </row>
        <row r="869">
          <cell r="A869" t="str">
            <v>MO49.</v>
          </cell>
          <cell r="B869" t="str">
            <v>Bajante o Ventilación por Planta</v>
          </cell>
          <cell r="D869" t="str">
            <v/>
          </cell>
          <cell r="F869" t="str">
            <v/>
          </cell>
        </row>
        <row r="870">
          <cell r="A870" t="str">
            <v>MO49.002</v>
          </cell>
          <cell r="B870" t="str">
            <v>Bajante o ventilación de 3" ó 4"</v>
          </cell>
          <cell r="C870" t="str">
            <v>u</v>
          </cell>
          <cell r="D870">
            <v>1</v>
          </cell>
          <cell r="E870">
            <v>113</v>
          </cell>
          <cell r="F870">
            <v>113</v>
          </cell>
        </row>
        <row r="871">
          <cell r="A871" t="str">
            <v>MO50.</v>
          </cell>
          <cell r="B871" t="str">
            <v>Colocación Desagüe Pluvial por Planta</v>
          </cell>
          <cell r="D871" t="str">
            <v/>
          </cell>
          <cell r="F871" t="str">
            <v/>
          </cell>
        </row>
        <row r="872">
          <cell r="A872" t="str">
            <v>MO50.002</v>
          </cell>
          <cell r="B872" t="str">
            <v>Desagüe pluvial de 3" ó 4"</v>
          </cell>
          <cell r="C872" t="str">
            <v>u</v>
          </cell>
          <cell r="D872">
            <v>1</v>
          </cell>
          <cell r="E872">
            <v>81</v>
          </cell>
          <cell r="F872">
            <v>81</v>
          </cell>
        </row>
        <row r="873">
          <cell r="A873" t="str">
            <v>MO51.</v>
          </cell>
          <cell r="B873" t="str">
            <v>Arrastre Domicilio fuera cada Baño</v>
          </cell>
          <cell r="D873" t="str">
            <v/>
          </cell>
          <cell r="F873" t="str">
            <v/>
          </cell>
        </row>
        <row r="874">
          <cell r="A874" t="str">
            <v>MO51.001</v>
          </cell>
          <cell r="B874" t="str">
            <v>Arrastre en tubería de 2"</v>
          </cell>
          <cell r="C874" t="str">
            <v>m</v>
          </cell>
          <cell r="D874">
            <v>1</v>
          </cell>
          <cell r="E874">
            <v>3.1</v>
          </cell>
          <cell r="F874">
            <v>3.1</v>
          </cell>
        </row>
        <row r="875">
          <cell r="A875" t="str">
            <v>MO51.002</v>
          </cell>
          <cell r="B875" t="str">
            <v>Arrastre en tubería de 3" ó 4"</v>
          </cell>
          <cell r="C875" t="str">
            <v>m</v>
          </cell>
          <cell r="D875">
            <v>1</v>
          </cell>
          <cell r="E875">
            <v>4.8</v>
          </cell>
          <cell r="F875">
            <v>4.8</v>
          </cell>
        </row>
        <row r="876">
          <cell r="A876" t="str">
            <v>MO52.</v>
          </cell>
          <cell r="B876" t="str">
            <v>Salidas de Agua Aparatos Sanitarios</v>
          </cell>
          <cell r="D876" t="str">
            <v/>
          </cell>
          <cell r="F876" t="str">
            <v/>
          </cell>
        </row>
        <row r="877">
          <cell r="A877" t="str">
            <v>MO52.001</v>
          </cell>
          <cell r="B877" t="str">
            <v>Salida de Agua en tuberias de 1/2" ó 3/4"</v>
          </cell>
          <cell r="C877" t="str">
            <v>u</v>
          </cell>
          <cell r="D877">
            <v>1</v>
          </cell>
          <cell r="E877">
            <v>125</v>
          </cell>
          <cell r="F877">
            <v>125</v>
          </cell>
        </row>
        <row r="878">
          <cell r="A878" t="str">
            <v>MO53.</v>
          </cell>
          <cell r="B878" t="str">
            <v>Tuberias de Agua Potable Fuera Cada Baño</v>
          </cell>
          <cell r="D878" t="str">
            <v/>
          </cell>
          <cell r="F878" t="str">
            <v/>
          </cell>
        </row>
        <row r="879">
          <cell r="A879" t="str">
            <v>MO53.001</v>
          </cell>
          <cell r="B879" t="str">
            <v>Tub. galvanizada de 1/2" ó 3/4"</v>
          </cell>
          <cell r="C879" t="str">
            <v>m</v>
          </cell>
          <cell r="D879">
            <v>1</v>
          </cell>
          <cell r="E879">
            <v>5</v>
          </cell>
          <cell r="F879">
            <v>5</v>
          </cell>
        </row>
        <row r="880">
          <cell r="A880" t="str">
            <v>MO54.</v>
          </cell>
          <cell r="B880" t="str">
            <v>Columna de Abastecimiento de Agua por Planta</v>
          </cell>
          <cell r="D880" t="str">
            <v/>
          </cell>
          <cell r="F880" t="str">
            <v/>
          </cell>
        </row>
        <row r="881">
          <cell r="A881" t="str">
            <v>MO54.003</v>
          </cell>
          <cell r="B881" t="str">
            <v>Tub. galvanizada de 1 1/2" ó 2"</v>
          </cell>
          <cell r="C881" t="str">
            <v>u</v>
          </cell>
          <cell r="D881">
            <v>1</v>
          </cell>
          <cell r="E881">
            <v>100</v>
          </cell>
          <cell r="F881">
            <v>100</v>
          </cell>
        </row>
        <row r="882">
          <cell r="A882" t="str">
            <v>MO55.</v>
          </cell>
          <cell r="B882" t="str">
            <v>Instalación de Llaves de Paso y de Chorro</v>
          </cell>
          <cell r="D882" t="str">
            <v/>
          </cell>
          <cell r="F882" t="str">
            <v/>
          </cell>
        </row>
        <row r="883">
          <cell r="A883" t="str">
            <v>MO55.001</v>
          </cell>
          <cell r="B883" t="str">
            <v>Llave de Paso de 1/2" ó 3/4"</v>
          </cell>
          <cell r="C883" t="str">
            <v>u</v>
          </cell>
          <cell r="D883">
            <v>1</v>
          </cell>
          <cell r="E883">
            <v>63</v>
          </cell>
          <cell r="F883">
            <v>63</v>
          </cell>
        </row>
        <row r="884">
          <cell r="A884" t="str">
            <v>MO56.</v>
          </cell>
          <cell r="B884" t="str">
            <v>Sistema Completo de Tubos y Válvulas nec.para montura de Bomba de Agua</v>
          </cell>
          <cell r="D884" t="str">
            <v/>
          </cell>
          <cell r="F884" t="str">
            <v/>
          </cell>
        </row>
        <row r="885">
          <cell r="A885" t="str">
            <v>MO56.001</v>
          </cell>
          <cell r="B885" t="str">
            <v>Circuito en tuberia de 1/2" ó 3/4"</v>
          </cell>
          <cell r="C885" t="str">
            <v>u</v>
          </cell>
          <cell r="D885">
            <v>1</v>
          </cell>
          <cell r="E885">
            <v>1250</v>
          </cell>
          <cell r="F885">
            <v>1250</v>
          </cell>
        </row>
        <row r="886">
          <cell r="A886" t="str">
            <v>MO57.</v>
          </cell>
          <cell r="B886" t="str">
            <v>Montura Bomba de Agua sin el Circuito</v>
          </cell>
          <cell r="D886" t="str">
            <v/>
          </cell>
          <cell r="F886" t="str">
            <v/>
          </cell>
        </row>
        <row r="887">
          <cell r="A887" t="str">
            <v>MO57.001</v>
          </cell>
          <cell r="B887" t="str">
            <v>Bomba de Agua, tuberia de 1/2" ó 3/4"</v>
          </cell>
          <cell r="C887" t="str">
            <v>u</v>
          </cell>
          <cell r="D887">
            <v>1</v>
          </cell>
          <cell r="E887">
            <v>625</v>
          </cell>
          <cell r="F887">
            <v>625</v>
          </cell>
        </row>
        <row r="888">
          <cell r="A888" t="str">
            <v>MO58.</v>
          </cell>
          <cell r="B888" t="str">
            <v>Empalme a Tuberia de Agua Existente</v>
          </cell>
          <cell r="D888" t="str">
            <v/>
          </cell>
          <cell r="F888" t="str">
            <v/>
          </cell>
        </row>
        <row r="889">
          <cell r="A889" t="str">
            <v>MO58.001</v>
          </cell>
          <cell r="B889" t="str">
            <v>Empalme a tuberias de 1/2" ó 3/4"</v>
          </cell>
          <cell r="C889" t="str">
            <v>u</v>
          </cell>
          <cell r="D889">
            <v>1</v>
          </cell>
          <cell r="E889">
            <v>119</v>
          </cell>
          <cell r="F889">
            <v>119</v>
          </cell>
        </row>
        <row r="890">
          <cell r="A890" t="str">
            <v>MO59.</v>
          </cell>
          <cell r="B890" t="str">
            <v>Empalme a Tuberias Drenaje Existente</v>
          </cell>
          <cell r="D890" t="str">
            <v/>
          </cell>
          <cell r="F890" t="str">
            <v/>
          </cell>
        </row>
        <row r="891">
          <cell r="A891" t="str">
            <v>MO59.001</v>
          </cell>
          <cell r="B891" t="str">
            <v>Empalme a tuberias de 2"</v>
          </cell>
          <cell r="C891" t="str">
            <v>u</v>
          </cell>
          <cell r="D891">
            <v>1</v>
          </cell>
          <cell r="E891">
            <v>100</v>
          </cell>
          <cell r="F891">
            <v>100</v>
          </cell>
        </row>
        <row r="892">
          <cell r="A892" t="str">
            <v>MO59.002</v>
          </cell>
          <cell r="B892" t="str">
            <v>Empalme a tuberias de 3"</v>
          </cell>
          <cell r="C892" t="str">
            <v>u</v>
          </cell>
          <cell r="D892">
            <v>1</v>
          </cell>
          <cell r="E892">
            <v>125</v>
          </cell>
          <cell r="F892">
            <v>125</v>
          </cell>
        </row>
        <row r="893">
          <cell r="A893" t="str">
            <v>MO59.003</v>
          </cell>
          <cell r="B893" t="str">
            <v>Empalme a tuberias de 4"</v>
          </cell>
          <cell r="C893" t="str">
            <v>u</v>
          </cell>
          <cell r="D893">
            <v>1</v>
          </cell>
          <cell r="E893">
            <v>150</v>
          </cell>
          <cell r="F893">
            <v>150</v>
          </cell>
        </row>
        <row r="894">
          <cell r="A894" t="str">
            <v>MO71.</v>
          </cell>
          <cell r="B894" t="str">
            <v>Pintura</v>
          </cell>
          <cell r="D894" t="str">
            <v/>
          </cell>
          <cell r="F894" t="str">
            <v/>
          </cell>
        </row>
        <row r="895">
          <cell r="A895" t="str">
            <v>MO71.001</v>
          </cell>
          <cell r="B895" t="str">
            <v>Mano de obra pintura de agua, dos manos, p. lisa, sin piedra</v>
          </cell>
          <cell r="C895" t="str">
            <v>m2</v>
          </cell>
          <cell r="D895">
            <v>1</v>
          </cell>
          <cell r="E895">
            <v>4.8</v>
          </cell>
          <cell r="F895">
            <v>4.8</v>
          </cell>
        </row>
        <row r="896">
          <cell r="A896" t="str">
            <v>MO71.002</v>
          </cell>
          <cell r="B896" t="str">
            <v>Mano de obra pintura de agua, 1era. mano, p. lisa, sin piedra</v>
          </cell>
          <cell r="C896" t="str">
            <v>m2</v>
          </cell>
          <cell r="D896">
            <v>1</v>
          </cell>
          <cell r="E896">
            <v>2.6</v>
          </cell>
          <cell r="F896">
            <v>2.6</v>
          </cell>
        </row>
        <row r="897">
          <cell r="A897" t="str">
            <v>MO71.003</v>
          </cell>
          <cell r="B897" t="str">
            <v>Mano de obra pintura de agua, 2da. mano,  pared lisa</v>
          </cell>
          <cell r="C897" t="str">
            <v>m2</v>
          </cell>
          <cell r="D897">
            <v>1</v>
          </cell>
          <cell r="E897">
            <v>2.2000000000000002</v>
          </cell>
          <cell r="F897">
            <v>2.2000000000000002</v>
          </cell>
        </row>
        <row r="898">
          <cell r="A898" t="str">
            <v>MO71.009</v>
          </cell>
          <cell r="B898" t="str">
            <v>Mano de obra Pintura Impermeabilizante, 1era. mano</v>
          </cell>
          <cell r="C898" t="str">
            <v>m2</v>
          </cell>
          <cell r="D898">
            <v>1</v>
          </cell>
          <cell r="E898">
            <v>2.5</v>
          </cell>
          <cell r="F898">
            <v>2.5</v>
          </cell>
        </row>
        <row r="899">
          <cell r="A899" t="str">
            <v>MO71.010</v>
          </cell>
          <cell r="B899" t="str">
            <v>Mano de obra Pintura Impermeabilizante, 2da. mano</v>
          </cell>
          <cell r="C899" t="str">
            <v>m2</v>
          </cell>
          <cell r="D899">
            <v>1</v>
          </cell>
          <cell r="E899">
            <v>2.1</v>
          </cell>
          <cell r="F899">
            <v>2.1</v>
          </cell>
        </row>
        <row r="900">
          <cell r="A900" t="str">
            <v>MO76.</v>
          </cell>
          <cell r="B900" t="str">
            <v>Jornales Diarios Albañileria</v>
          </cell>
        </row>
        <row r="901">
          <cell r="A901" t="str">
            <v>MO76.001</v>
          </cell>
          <cell r="B901" t="str">
            <v>Técnico No Calificado o Peón</v>
          </cell>
          <cell r="C901" t="str">
            <v>día</v>
          </cell>
          <cell r="D901">
            <v>1</v>
          </cell>
          <cell r="E901">
            <v>104</v>
          </cell>
          <cell r="F901">
            <v>104</v>
          </cell>
        </row>
        <row r="902">
          <cell r="A902" t="str">
            <v>MO76.002</v>
          </cell>
          <cell r="B902" t="str">
            <v>Técnico Calificado</v>
          </cell>
          <cell r="C902" t="str">
            <v>día</v>
          </cell>
          <cell r="D902">
            <v>1</v>
          </cell>
          <cell r="E902">
            <v>118</v>
          </cell>
          <cell r="F902">
            <v>118</v>
          </cell>
        </row>
        <row r="903">
          <cell r="A903" t="str">
            <v>MO76.003</v>
          </cell>
          <cell r="B903" t="str">
            <v>Ayudante</v>
          </cell>
          <cell r="C903" t="str">
            <v>día</v>
          </cell>
          <cell r="D903">
            <v>1</v>
          </cell>
          <cell r="E903">
            <v>130</v>
          </cell>
          <cell r="F903">
            <v>130</v>
          </cell>
        </row>
        <row r="904">
          <cell r="A904" t="str">
            <v>MO76.004</v>
          </cell>
          <cell r="B904" t="str">
            <v>Operario Tercera Categoría</v>
          </cell>
          <cell r="C904" t="str">
            <v>día</v>
          </cell>
          <cell r="D904">
            <v>1</v>
          </cell>
          <cell r="E904">
            <v>163</v>
          </cell>
          <cell r="F904">
            <v>163</v>
          </cell>
        </row>
        <row r="905">
          <cell r="A905" t="str">
            <v>MO76.005</v>
          </cell>
          <cell r="B905" t="str">
            <v>Operario Segunda Categoría</v>
          </cell>
          <cell r="C905" t="str">
            <v>día</v>
          </cell>
          <cell r="D905">
            <v>1</v>
          </cell>
          <cell r="E905">
            <v>196</v>
          </cell>
          <cell r="F905">
            <v>196</v>
          </cell>
        </row>
        <row r="906">
          <cell r="A906" t="str">
            <v>MO76.006</v>
          </cell>
          <cell r="B906" t="str">
            <v>Operario Primera Categoría</v>
          </cell>
          <cell r="C906" t="str">
            <v>día</v>
          </cell>
          <cell r="D906">
            <v>1</v>
          </cell>
          <cell r="E906">
            <v>261</v>
          </cell>
          <cell r="F906">
            <v>261</v>
          </cell>
        </row>
        <row r="907">
          <cell r="A907" t="str">
            <v>MO76.007</v>
          </cell>
          <cell r="B907" t="str">
            <v>Maestro</v>
          </cell>
          <cell r="C907" t="str">
            <v>día</v>
          </cell>
          <cell r="D907">
            <v>1</v>
          </cell>
          <cell r="E907">
            <v>300</v>
          </cell>
          <cell r="F907">
            <v>300</v>
          </cell>
        </row>
        <row r="908">
          <cell r="A908" t="str">
            <v>MO77.</v>
          </cell>
          <cell r="B908" t="str">
            <v>Jornales Diarios Carpintería</v>
          </cell>
        </row>
        <row r="909">
          <cell r="A909" t="str">
            <v>MO77.001</v>
          </cell>
          <cell r="B909" t="str">
            <v>Técnico No Calificado o Peón</v>
          </cell>
          <cell r="C909" t="str">
            <v>día</v>
          </cell>
          <cell r="D909">
            <v>1</v>
          </cell>
          <cell r="E909">
            <v>104</v>
          </cell>
          <cell r="F909">
            <v>104</v>
          </cell>
        </row>
        <row r="910">
          <cell r="A910" t="str">
            <v>MO77.002</v>
          </cell>
          <cell r="B910" t="str">
            <v>Ayudante</v>
          </cell>
          <cell r="C910" t="str">
            <v>día</v>
          </cell>
          <cell r="D910">
            <v>1</v>
          </cell>
          <cell r="E910">
            <v>130</v>
          </cell>
          <cell r="F910">
            <v>130</v>
          </cell>
        </row>
        <row r="911">
          <cell r="A911" t="str">
            <v>MO77.003</v>
          </cell>
          <cell r="B911" t="str">
            <v>Carpintero Segunda Categoría</v>
          </cell>
          <cell r="C911" t="str">
            <v>día</v>
          </cell>
          <cell r="D911">
            <v>1</v>
          </cell>
          <cell r="E911">
            <v>196</v>
          </cell>
          <cell r="F911">
            <v>196</v>
          </cell>
        </row>
        <row r="912">
          <cell r="A912" t="str">
            <v>MO77.004</v>
          </cell>
          <cell r="B912" t="str">
            <v>Carpintero Primera Categoría</v>
          </cell>
          <cell r="C912" t="str">
            <v>día</v>
          </cell>
          <cell r="D912">
            <v>1</v>
          </cell>
          <cell r="E912">
            <v>261</v>
          </cell>
          <cell r="F912">
            <v>261</v>
          </cell>
        </row>
        <row r="913">
          <cell r="A913" t="str">
            <v>MO78.</v>
          </cell>
          <cell r="B913" t="str">
            <v>Jornales Diarios Plomería</v>
          </cell>
        </row>
        <row r="914">
          <cell r="A914" t="str">
            <v>MO78.001</v>
          </cell>
          <cell r="B914" t="str">
            <v>Peón Plomero</v>
          </cell>
          <cell r="C914" t="str">
            <v>día</v>
          </cell>
          <cell r="D914">
            <v>1</v>
          </cell>
          <cell r="E914">
            <v>130</v>
          </cell>
          <cell r="F914">
            <v>130</v>
          </cell>
        </row>
        <row r="915">
          <cell r="A915" t="str">
            <v>MO78.002</v>
          </cell>
          <cell r="B915" t="str">
            <v>Ayudante Plomero</v>
          </cell>
          <cell r="C915" t="str">
            <v>día</v>
          </cell>
          <cell r="D915">
            <v>1</v>
          </cell>
          <cell r="E915">
            <v>196</v>
          </cell>
          <cell r="F915">
            <v>196</v>
          </cell>
        </row>
        <row r="916">
          <cell r="A916" t="str">
            <v>MO78.003</v>
          </cell>
          <cell r="B916" t="str">
            <v>Plomero</v>
          </cell>
          <cell r="C916" t="str">
            <v>día</v>
          </cell>
          <cell r="D916">
            <v>1</v>
          </cell>
          <cell r="E916">
            <v>261</v>
          </cell>
          <cell r="F916">
            <v>261</v>
          </cell>
        </row>
        <row r="917">
          <cell r="A917" t="str">
            <v>MO78.004</v>
          </cell>
          <cell r="B917" t="str">
            <v>Maestro Plomero</v>
          </cell>
          <cell r="C917" t="str">
            <v>día</v>
          </cell>
          <cell r="D917">
            <v>1</v>
          </cell>
          <cell r="E917">
            <v>457</v>
          </cell>
          <cell r="F917">
            <v>457</v>
          </cell>
        </row>
        <row r="919">
          <cell r="A919" t="str">
            <v>99.</v>
          </cell>
          <cell r="B919" t="str">
            <v>DE LOS ANALISIS DE COSTOS</v>
          </cell>
          <cell r="F919" t="str">
            <v/>
          </cell>
        </row>
        <row r="920">
          <cell r="A920" t="str">
            <v>99.001</v>
          </cell>
          <cell r="B920" t="str">
            <v>Ligado y Vaciado a Mano</v>
          </cell>
          <cell r="C920" t="str">
            <v>m3</v>
          </cell>
          <cell r="D920">
            <v>1</v>
          </cell>
          <cell r="E920">
            <v>188.02</v>
          </cell>
          <cell r="F920">
            <v>188.02</v>
          </cell>
        </row>
        <row r="921">
          <cell r="A921" t="str">
            <v>99.002</v>
          </cell>
          <cell r="B921" t="str">
            <v>Ligado y Vaciado con Ligadora de 2 Fundas</v>
          </cell>
          <cell r="C921" t="str">
            <v>m3</v>
          </cell>
          <cell r="D921">
            <v>1</v>
          </cell>
          <cell r="E921">
            <v>81.459999999999994</v>
          </cell>
          <cell r="F921">
            <v>81.459999999999994</v>
          </cell>
        </row>
        <row r="922">
          <cell r="A922" t="str">
            <v>99.003</v>
          </cell>
          <cell r="B922" t="str">
            <v>Ligado y Vaciado con Ligadora de 2 Fundas y Winche</v>
          </cell>
          <cell r="C922" t="str">
            <v>m3</v>
          </cell>
          <cell r="D922">
            <v>1</v>
          </cell>
          <cell r="E922">
            <v>115.02</v>
          </cell>
          <cell r="F922">
            <v>115.02</v>
          </cell>
        </row>
        <row r="923">
          <cell r="A923" t="str">
            <v>99.011</v>
          </cell>
          <cell r="B923" t="str">
            <v>Hormigón (1:3:5) a Mano</v>
          </cell>
          <cell r="C923" t="str">
            <v>m3</v>
          </cell>
          <cell r="D923">
            <v>1</v>
          </cell>
          <cell r="E923">
            <v>945.07</v>
          </cell>
          <cell r="F923">
            <v>945.07</v>
          </cell>
        </row>
        <row r="924">
          <cell r="A924" t="str">
            <v>99.012</v>
          </cell>
          <cell r="B924" t="str">
            <v>Hormigón (1:3:5) En Ligadora</v>
          </cell>
          <cell r="C924" t="str">
            <v>m3</v>
          </cell>
          <cell r="D924">
            <v>1</v>
          </cell>
          <cell r="E924">
            <v>798.01</v>
          </cell>
          <cell r="F924">
            <v>798.01</v>
          </cell>
        </row>
        <row r="925">
          <cell r="A925" t="str">
            <v>99.013</v>
          </cell>
          <cell r="B925" t="str">
            <v>Hormigón (1:3:5) En Ligadora y Winche</v>
          </cell>
          <cell r="C925" t="str">
            <v>m3</v>
          </cell>
          <cell r="D925">
            <v>1</v>
          </cell>
          <cell r="E925">
            <v>844.33</v>
          </cell>
          <cell r="F925">
            <v>844.33</v>
          </cell>
        </row>
        <row r="926">
          <cell r="A926" t="str">
            <v>99.022</v>
          </cell>
          <cell r="B926" t="str">
            <v>Hormigón (1:2:4) En Ligadora</v>
          </cell>
          <cell r="C926" t="str">
            <v>m3</v>
          </cell>
          <cell r="D926">
            <v>1</v>
          </cell>
          <cell r="E926">
            <v>916.42</v>
          </cell>
          <cell r="F926">
            <v>916.42</v>
          </cell>
        </row>
        <row r="927">
          <cell r="A927" t="str">
            <v>99.023</v>
          </cell>
          <cell r="B927" t="str">
            <v>Hormigón (1:2:4) En Ligadora y Winche</v>
          </cell>
          <cell r="C927" t="str">
            <v>m3</v>
          </cell>
          <cell r="D927">
            <v>1</v>
          </cell>
          <cell r="E927">
            <v>961.73</v>
          </cell>
          <cell r="F927">
            <v>961.73</v>
          </cell>
        </row>
        <row r="928">
          <cell r="A928" t="str">
            <v>99.024</v>
          </cell>
          <cell r="B928" t="str">
            <v>Hormigón (1:2:4) Vaciado a Mano</v>
          </cell>
          <cell r="C928" t="str">
            <v>m3</v>
          </cell>
          <cell r="D928">
            <v>1</v>
          </cell>
          <cell r="E928">
            <v>1060.28</v>
          </cell>
          <cell r="F928">
            <v>1060.28</v>
          </cell>
        </row>
        <row r="930">
          <cell r="A930" t="str">
            <v>99.201</v>
          </cell>
          <cell r="B930" t="str">
            <v xml:space="preserve">Mortero (1:3) </v>
          </cell>
          <cell r="C930" t="str">
            <v>m3</v>
          </cell>
          <cell r="D930">
            <v>1</v>
          </cell>
          <cell r="E930">
            <v>1036.04</v>
          </cell>
          <cell r="F930">
            <v>1036.04</v>
          </cell>
        </row>
        <row r="931">
          <cell r="A931" t="str">
            <v>99.202</v>
          </cell>
          <cell r="B931" t="str">
            <v>Mezcla de Empañete</v>
          </cell>
          <cell r="C931" t="str">
            <v>m3</v>
          </cell>
          <cell r="D931">
            <v>1</v>
          </cell>
          <cell r="E931">
            <v>452.14</v>
          </cell>
          <cell r="F931">
            <v>452.14</v>
          </cell>
        </row>
        <row r="932">
          <cell r="A932">
            <v>99.203000000000003</v>
          </cell>
          <cell r="B932" t="str">
            <v>Mortero (1:4) para empañete</v>
          </cell>
          <cell r="C932" t="str">
            <v>m3</v>
          </cell>
          <cell r="D932">
            <v>1</v>
          </cell>
          <cell r="E932">
            <v>1218.02</v>
          </cell>
          <cell r="F932">
            <v>1218.02</v>
          </cell>
        </row>
        <row r="933">
          <cell r="A933">
            <v>99.203999999999994</v>
          </cell>
          <cell r="B933" t="str">
            <v xml:space="preserve">Mortero (1:2) </v>
          </cell>
          <cell r="C933" t="str">
            <v>m3</v>
          </cell>
          <cell r="D933">
            <v>1</v>
          </cell>
          <cell r="E933">
            <v>1680.68</v>
          </cell>
          <cell r="F933">
            <v>1680.68</v>
          </cell>
        </row>
        <row r="934">
          <cell r="A934">
            <v>99.204999999999998</v>
          </cell>
          <cell r="B934" t="str">
            <v>Mezcla de cal y arena para pisos</v>
          </cell>
          <cell r="C934" t="str">
            <v>m3</v>
          </cell>
          <cell r="D934">
            <v>1</v>
          </cell>
          <cell r="E934">
            <v>419.3</v>
          </cell>
          <cell r="F934">
            <v>419.3</v>
          </cell>
        </row>
        <row r="935">
          <cell r="A935">
            <v>99.206000000000003</v>
          </cell>
          <cell r="B935" t="str">
            <v>Mortero (1:10) para colocar pisos</v>
          </cell>
          <cell r="C935" t="str">
            <v>m3</v>
          </cell>
          <cell r="D935">
            <v>1</v>
          </cell>
          <cell r="E935">
            <v>934.22</v>
          </cell>
          <cell r="F935">
            <v>934.22</v>
          </cell>
        </row>
        <row r="936">
          <cell r="A936" t="str">
            <v>99.901</v>
          </cell>
          <cell r="B936" t="str">
            <v>Mortero (1:2) en Techo</v>
          </cell>
          <cell r="C936" t="str">
            <v>m3</v>
          </cell>
          <cell r="D936">
            <v>1</v>
          </cell>
          <cell r="E936">
            <v>1958.27</v>
          </cell>
          <cell r="F936">
            <v>1958.27</v>
          </cell>
        </row>
        <row r="938">
          <cell r="A938" t="str">
            <v>05.101</v>
          </cell>
          <cell r="B938" t="str">
            <v xml:space="preserve">Muros de Bloques de Hormigón 8" </v>
          </cell>
          <cell r="C938" t="str">
            <v>m2</v>
          </cell>
          <cell r="D938">
            <v>1</v>
          </cell>
          <cell r="E938">
            <v>294.55</v>
          </cell>
          <cell r="F938">
            <v>294.55</v>
          </cell>
        </row>
        <row r="939">
          <cell r="A939" t="str">
            <v>05.201</v>
          </cell>
          <cell r="B939" t="str">
            <v xml:space="preserve">Muros de Bloques de Hormigón 6" </v>
          </cell>
          <cell r="C939" t="str">
            <v>m2</v>
          </cell>
          <cell r="D939">
            <v>1</v>
          </cell>
          <cell r="E939">
            <v>200.3</v>
          </cell>
          <cell r="F939">
            <v>200.3</v>
          </cell>
        </row>
        <row r="940">
          <cell r="A940" t="str">
            <v>05.301</v>
          </cell>
          <cell r="B940" t="str">
            <v xml:space="preserve">Muros de Bloques de Hormigón 4" </v>
          </cell>
          <cell r="C940" t="str">
            <v>m2</v>
          </cell>
          <cell r="D940">
            <v>1</v>
          </cell>
          <cell r="E940">
            <v>174.08</v>
          </cell>
          <cell r="F940">
            <v>174.08</v>
          </cell>
        </row>
        <row r="942">
          <cell r="A942" t="str">
            <v>07.2-1</v>
          </cell>
          <cell r="B942" t="str">
            <v>Cantos</v>
          </cell>
          <cell r="C942" t="str">
            <v>m</v>
          </cell>
          <cell r="D942">
            <v>1</v>
          </cell>
          <cell r="E942">
            <v>24.39</v>
          </cell>
          <cell r="F942">
            <v>24.39</v>
          </cell>
        </row>
        <row r="943">
          <cell r="A943" t="str">
            <v>07.1-1</v>
          </cell>
          <cell r="B943" t="str">
            <v>Empañete maestreado Exterior</v>
          </cell>
          <cell r="C943" t="str">
            <v>m2</v>
          </cell>
          <cell r="D943">
            <v>1</v>
          </cell>
          <cell r="E943">
            <v>113.55</v>
          </cell>
          <cell r="F943">
            <v>113.55</v>
          </cell>
        </row>
        <row r="944">
          <cell r="A944" t="str">
            <v>07.1-2</v>
          </cell>
          <cell r="B944" t="str">
            <v>Empañete maestreado Interior</v>
          </cell>
          <cell r="C944" t="str">
            <v>m2</v>
          </cell>
          <cell r="D944">
            <v>1</v>
          </cell>
          <cell r="E944">
            <v>61</v>
          </cell>
          <cell r="F944">
            <v>61</v>
          </cell>
        </row>
      </sheetData>
      <sheetData sheetId="1">
        <row r="4">
          <cell r="A4" t="str">
            <v>Id.</v>
          </cell>
        </row>
      </sheetData>
      <sheetData sheetId="2"/>
      <sheetData sheetId="3"/>
      <sheetData sheetId="4">
        <row r="4">
          <cell r="A4" t="str">
            <v>Id.</v>
          </cell>
        </row>
      </sheetData>
      <sheetData sheetId="5">
        <row r="4">
          <cell r="A4" t="str">
            <v>Id.</v>
          </cell>
        </row>
      </sheetData>
      <sheetData sheetId="6">
        <row r="4">
          <cell r="A4" t="str">
            <v>Id.</v>
          </cell>
        </row>
      </sheetData>
      <sheetData sheetId="7"/>
      <sheetData sheetId="8">
        <row r="4">
          <cell r="A4" t="str">
            <v>Id.</v>
          </cell>
        </row>
      </sheetData>
      <sheetData sheetId="9">
        <row r="4">
          <cell r="A4" t="str">
            <v>Id.</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46.xml><?xml version="1.0" encoding="utf-8"?>
<externalLink xmlns="http://schemas.openxmlformats.org/spreadsheetml/2006/main">
  <externalBook xmlns:r="http://schemas.openxmlformats.org/officeDocument/2006/relationships" r:id="rId1">
    <sheetNames>
      <sheetName val="ANALISIS EXPANSIONES "/>
      <sheetName val="peso"/>
      <sheetName val="Costo Promedio"/>
      <sheetName val="comparacion"/>
      <sheetName val="analisis pintura"/>
      <sheetName val="aluzinc+ Varios"/>
      <sheetName val="ANALISIS DE ACERO"/>
      <sheetName val="propuesta"/>
      <sheetName val="ANALISIS_EXPANSIONES_"/>
      <sheetName val="Costo_Promedio"/>
      <sheetName val="analisis_pintura"/>
      <sheetName val="aluzinc+_Varios"/>
      <sheetName val="ANALISIS_DE_ACERO"/>
      <sheetName val="Insumos"/>
      <sheetName val="Precios"/>
      <sheetName val="Senaliz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sheetData sheetId="12"/>
      <sheetData sheetId="13" refreshError="1"/>
      <sheetData sheetId="14" refreshError="1"/>
      <sheetData sheetId="15" refreshError="1"/>
    </sheetDataSet>
  </externalBook>
</externalLink>
</file>

<file path=xl/externalLinks/externalLink147.xml><?xml version="1.0" encoding="utf-8"?>
<externalLink xmlns="http://schemas.openxmlformats.org/spreadsheetml/2006/main">
  <externalBook xmlns:r="http://schemas.openxmlformats.org/officeDocument/2006/relationships" r:id="rId1">
    <sheetNames>
      <sheetName val="RESUMEN AZAR"/>
      <sheetName val="13.000.00"/>
      <sheetName val="04.000.00"/>
      <sheetName val="14.000.00"/>
      <sheetName val="INSUMOS"/>
      <sheetName val="09.000.00"/>
      <sheetName val="HORMIGON"/>
      <sheetName val="A.HORMIGON"/>
      <sheetName val="I.HORMIGON"/>
      <sheetName val="A.HOR.2"/>
      <sheetName val="05.000.00"/>
      <sheetName val="007.000.00"/>
      <sheetName val="08.000.00"/>
      <sheetName val="02.000.00"/>
      <sheetName val="NSUMOS MOV DE TIERRAS"/>
      <sheetName val="ANAL MOV. DE TIERRAS"/>
      <sheetName val="Hoja1"/>
      <sheetName val="peso"/>
      <sheetName val="B. Hato Mayor"/>
      <sheetName val="insum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6">
          <cell r="J16">
            <v>104.4</v>
          </cell>
        </row>
        <row r="81">
          <cell r="J81">
            <v>69.599999999999994</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48.xml><?xml version="1.0" encoding="utf-8"?>
<externalLink xmlns="http://schemas.openxmlformats.org/spreadsheetml/2006/main">
  <externalBook xmlns:r="http://schemas.openxmlformats.org/officeDocument/2006/relationships" r:id="rId1">
    <sheetNames>
      <sheetName val="Edificio A"/>
      <sheetName val="Edificio D"/>
      <sheetName val="Edicio c"/>
      <sheetName val="Unv. "/>
      <sheetName val="Presupuesto"/>
      <sheetName val="Volumenes"/>
      <sheetName val="Anal. horm."/>
      <sheetName val="Mat"/>
      <sheetName val="anal term"/>
      <sheetName val="Ana-Sanit."/>
      <sheetName val="Pu-Sanit."/>
      <sheetName val="Ana-Elect"/>
      <sheetName val="PU-Elect."/>
      <sheetName val="anal aire"/>
      <sheetName val="climat."/>
      <sheetName val="Jornal"/>
      <sheetName val="cuantias "/>
      <sheetName val="peso-cuantia"/>
      <sheetName val="planta trata"/>
      <sheetName val="subida materiales"/>
      <sheetName val="Hoja5"/>
      <sheetName val="M. O. exc."/>
      <sheetName val="Hoja3"/>
      <sheetName val="Ana-elect."/>
      <sheetName val="puertas"/>
      <sheetName val="Cubicacion"/>
      <sheetName val="Septicos"/>
      <sheetName val="caseta"/>
      <sheetName val="calcul anal"/>
      <sheetName val="UASD"/>
      <sheetName val="INSUMO"/>
      <sheetName val="Mezcla"/>
      <sheetName val="Hoja2"/>
      <sheetName val="Hoja1"/>
      <sheetName val="I.HORMIGON"/>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ow r="1485">
          <cell r="G1485">
            <v>33.456233498804927</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49.xml><?xml version="1.0" encoding="utf-8"?>
<externalLink xmlns="http://schemas.openxmlformats.org/spreadsheetml/2006/main">
  <externalBook xmlns:r="http://schemas.openxmlformats.org/officeDocument/2006/relationships" r:id="rId1">
    <sheetNames>
      <sheetName val="INSU"/>
      <sheetName val="MO"/>
      <sheetName val="HORM_&amp;_MORT"/>
      <sheetName val="MUROS"/>
      <sheetName val="TERMINACION"/>
      <sheetName val="ANAL"/>
      <sheetName val="MEMO"/>
      <sheetName val="COF"/>
      <sheetName val="SEPAR"/>
      <sheetName val="CRONOGRAMA FISICO FINANCIERO"/>
      <sheetName val="anal term"/>
      <sheetName val="Recursos"/>
      <sheetName val="I.HORMIGON"/>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Presupuesto Base"/>
      <sheetName val="Adicional No. 01"/>
      <sheetName val="CUB.4, TRAMO I, CARDON-BA"/>
      <sheetName val="Analisis (2)"/>
      <sheetName val="Adicional No. 02"/>
      <sheetName val="1.01 Ingenieria"/>
      <sheetName val="1.02 Mantenimiento Tránsito"/>
      <sheetName val="1.03 Campamento"/>
      <sheetName val="1.04 Const. Desvio"/>
      <sheetName val="1.05 Mant. de riego"/>
      <sheetName val="1.06 Letreros de la obra"/>
      <sheetName val="2.01 Rem y Rec. Tub.Acueduto"/>
      <sheetName val="2.02 Rem. y recol. alambradas "/>
      <sheetName val="2.03 Const. alambradas"/>
      <sheetName val="2.04 Exc en Roca equipo"/>
      <sheetName val="2.05 Exc en Roca Retromartillo"/>
      <sheetName val="2.06 Exc mat. no cl. compensado"/>
      <sheetName val="2.07 Exc mat. no cl con sobreac"/>
      <sheetName val="2.08 Exc Material Inserv."/>
      <sheetName val="2.09  Exc. Prestamo"/>
      <sheetName val="2.10 rell conf explanacion"/>
      <sheetName val="2.11 Cunetas pie talud"/>
      <sheetName val="2.12 Canalizacion a mano"/>
      <sheetName val="2.13 Escarificacion superf."/>
      <sheetName val="2.15  Bote roca"/>
      <sheetName val="2.16 Bote mat. no clasif."/>
      <sheetName val="2.17 Bote mat. inservible"/>
      <sheetName val="2.18 Bote mat. estructuras"/>
      <sheetName val="2.19 Acarr adic. Mat. compen. "/>
      <sheetName val="2.20 Acarr Mat Prestamo"/>
      <sheetName val="2.21 Acarr Mat Base"/>
      <sheetName val="2.22 Acarr Mat Sub.-base"/>
      <sheetName val="2.23 Exc. estruct dren  1.5m"/>
      <sheetName val="2.24 Exc. estruct. de 1.5-3.0"/>
      <sheetName val="2.25 Terminacion de Sub-rasante"/>
      <sheetName val="3.01 Sub Base granular"/>
      <sheetName val="3.02 Sub.-base Triturada"/>
      <sheetName val="3.03 ESTABIL. Sub-Base"/>
      <sheetName val="3.04 Estabilización de base"/>
      <sheetName val="3.05 Extendido Cal"/>
      <sheetName val="4.01 Carpeta Horm. Asf. 2&quot;"/>
      <sheetName val="2.01 Riego de Adherencia"/>
      <sheetName val="4.02 Riego de Imprimacion "/>
      <sheetName val="4.03 SEÑALIZACION"/>
      <sheetName val="5.01.01 Horm. Est.  D Cabezal"/>
      <sheetName val="5.01.02 Horm.Est.E Pasarela"/>
      <sheetName val="5.01.03  Puentes"/>
      <sheetName val="6.01.01.01Tubería 24"/>
      <sheetName val="6.01.01.02 Tubería  30¨"/>
      <sheetName val="6.01.01.03 Alcantarilla  36¨ "/>
      <sheetName val="6.01.01.04 Tubería 42&quot;"/>
      <sheetName val="6.01.01.05 Cajón 1.5 x 1.5"/>
      <sheetName val="6.01.01.06  Cajón 2 x 2"/>
      <sheetName val="6.01.01.07 Cajón 3 x 3"/>
      <sheetName val="6.01.08 Mat. de asiento clase C"/>
      <sheetName val="6.02.09 Sum Rell  en O. Conexas"/>
      <sheetName val="7.01 Encache de Piedra"/>
      <sheetName val="7.02 Horm. Fondo Cunetas Encac."/>
      <sheetName val="7.03 Muros de Gaviones"/>
      <sheetName val="7.04 Muros de Sacos"/>
      <sheetName val="7.05 Const. Contenes"/>
      <sheetName val="7.06 Const. Aceras"/>
      <sheetName val="7.07 Barrera de Defensa"/>
      <sheetName val="7.08 Hormigón 180 Nivelación"/>
      <sheetName val="7.09 Canaletas de Hormigón"/>
      <sheetName val="7.10 Regado y Nivelado Material"/>
      <sheetName val="7.11 Perfila con Retromartillo"/>
      <sheetName val="7.12 Perfila con Cubo de Retro"/>
      <sheetName val="7.14 Limp. Final y Bote"/>
      <sheetName val="16% de ITEBIS"/>
      <sheetName val="2.02 Acarr Adic Asf"/>
      <sheetName val="2.03 Acarr Adic Agreg"/>
      <sheetName val=" Base Triturada"/>
      <sheetName val=" Cajón 2.5 x 2.5"/>
      <sheetName val="Hormigón Proyectado"/>
      <sheetName val="Piedras fundac"/>
      <sheetName val="3.01 Canalizacion"/>
      <sheetName val="3.02 Acero"/>
      <sheetName val="3.03 Rell aproc puente"/>
      <sheetName val="3.04 Arena"/>
      <sheetName val="Senalizacion"/>
      <sheetName val="Analisis Acc Asf"/>
      <sheetName val="Analisis"/>
      <sheetName val="Asfalto"/>
      <sheetName val="Alc"/>
      <sheetName val="Sheet1"/>
      <sheetName val="Preci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efreshError="1"/>
    </sheetDataSet>
  </externalBook>
</externalLink>
</file>

<file path=xl/externalLinks/externalLink150.xml><?xml version="1.0" encoding="utf-8"?>
<externalLink xmlns="http://schemas.openxmlformats.org/spreadsheetml/2006/main">
  <externalBook xmlns:r="http://schemas.openxmlformats.org/officeDocument/2006/relationships" r:id="rId1">
    <sheetNames>
      <sheetName val="Análisis obra civil"/>
      <sheetName val="analisis metalico"/>
      <sheetName val="Presupuesto"/>
      <sheetName val="COF"/>
      <sheetName val="Materiales"/>
    </sheetNames>
    <sheetDataSet>
      <sheetData sheetId="0"/>
      <sheetData sheetId="1"/>
      <sheetData sheetId="2"/>
      <sheetData sheetId="3" refreshError="1"/>
      <sheetData sheetId="4" refreshError="1"/>
    </sheetDataSet>
  </externalBook>
</externalLink>
</file>

<file path=xl/externalLinks/externalLink151.xml><?xml version="1.0" encoding="utf-8"?>
<externalLink xmlns="http://schemas.openxmlformats.org/spreadsheetml/2006/main">
  <externalBook xmlns:r="http://schemas.openxmlformats.org/officeDocument/2006/relationships" r:id="rId1">
    <sheetNames>
      <sheetName val="Car"/>
      <sheetName val="Ins"/>
      <sheetName val="Herram"/>
      <sheetName val="Rndmto"/>
      <sheetName val="MOCuadrillas"/>
      <sheetName val="MOJornal"/>
      <sheetName val="Ana"/>
      <sheetName val="Indice"/>
      <sheetName val="Hoja1"/>
      <sheetName val="Presupuesto"/>
      <sheetName val="Pasarela de L=60.00"/>
    </sheetNames>
    <sheetDataSet>
      <sheetData sheetId="0" refreshError="1"/>
      <sheetData sheetId="1" refreshError="1">
        <row r="424">
          <cell r="E424">
            <v>14.16</v>
          </cell>
        </row>
        <row r="1011">
          <cell r="E1011">
            <v>193.5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52.xml><?xml version="1.0" encoding="utf-8"?>
<externalLink xmlns="http://schemas.openxmlformats.org/spreadsheetml/2006/main">
  <externalBook xmlns:r="http://schemas.openxmlformats.org/officeDocument/2006/relationships" r:id="rId1">
    <sheetNames>
      <sheetName val="PRESUPUESTO TERRAZA"/>
      <sheetName val="ANALISIS Y MEDICIONES"/>
      <sheetName val="Cuantia (2)"/>
      <sheetName val="Cuantia"/>
      <sheetName val="INSUMOS"/>
      <sheetName val="Hoja1"/>
      <sheetName val="Hoja2"/>
      <sheetName val="Ins"/>
      <sheetName val="Pres."/>
      <sheetName val="Analisis albañil"/>
      <sheetName val="Presupuesto"/>
      <sheetName val="Pasarela de L=60.00"/>
    </sheetNames>
    <sheetDataSet>
      <sheetData sheetId="0" refreshError="1"/>
      <sheetData sheetId="1" refreshError="1"/>
      <sheetData sheetId="2" refreshError="1"/>
      <sheetData sheetId="3" refreshError="1"/>
      <sheetData sheetId="4" refreshError="1"/>
      <sheetData sheetId="5" refreshError="1">
        <row r="4">
          <cell r="C4">
            <v>4377</v>
          </cell>
        </row>
      </sheetData>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53.xml><?xml version="1.0" encoding="utf-8"?>
<externalLink xmlns="http://schemas.openxmlformats.org/spreadsheetml/2006/main">
  <externalBook xmlns:r="http://schemas.openxmlformats.org/officeDocument/2006/relationships" r:id="rId1">
    <sheetNames>
      <sheetName val="Pres. (actualizado)"/>
      <sheetName val="Lab."/>
      <sheetName val="Pres."/>
      <sheetName val="Pres. (2)"/>
      <sheetName val="crono"/>
      <sheetName val="Hoja1"/>
      <sheetName val="Analisis Cañada"/>
    </sheetNames>
    <sheetDataSet>
      <sheetData sheetId="0"/>
      <sheetData sheetId="1"/>
      <sheetData sheetId="2">
        <row r="56">
          <cell r="B56" t="str">
            <v>Subtotal</v>
          </cell>
        </row>
      </sheetData>
      <sheetData sheetId="3"/>
      <sheetData sheetId="4"/>
      <sheetData sheetId="5" refreshError="1"/>
      <sheetData sheetId="6" refreshError="1"/>
    </sheetDataSet>
  </externalBook>
</externalLink>
</file>

<file path=xl/externalLinks/externalLink154.xml><?xml version="1.0" encoding="utf-8"?>
<externalLink xmlns="http://schemas.openxmlformats.org/spreadsheetml/2006/main">
  <externalBook xmlns:r="http://schemas.openxmlformats.org/officeDocument/2006/relationships" r:id="rId1">
    <sheetNames>
      <sheetName val="Laurel(OBINSA)"/>
      <sheetName val="Pres."/>
      <sheetName val="Hoja1"/>
      <sheetName val="med.mov.de tierras"/>
      <sheetName val="Presupuesto"/>
    </sheetNames>
    <sheetDataSet>
      <sheetData sheetId="0">
        <row r="107">
          <cell r="H107">
            <v>8351734.1800199989</v>
          </cell>
        </row>
      </sheetData>
      <sheetData sheetId="1" refreshError="1"/>
      <sheetData sheetId="2" refreshError="1"/>
      <sheetData sheetId="3" refreshError="1"/>
      <sheetData sheetId="4" refreshError="1"/>
    </sheetDataSet>
  </externalBook>
</externalLink>
</file>

<file path=xl/externalLinks/externalLink155.xml><?xml version="1.0" encoding="utf-8"?>
<externalLink xmlns="http://schemas.openxmlformats.org/spreadsheetml/2006/main">
  <externalBook xmlns:r="http://schemas.openxmlformats.org/officeDocument/2006/relationships" r:id="rId1">
    <sheetNames>
      <sheetName val="Cubicacion"/>
      <sheetName val="SEG, POL Y FIANZ "/>
      <sheetName val="1.10"/>
      <sheetName val="1.20"/>
      <sheetName val="1.30"/>
      <sheetName val="3.01"/>
      <sheetName val="3.02"/>
      <sheetName val="3.03"/>
      <sheetName val="3.04"/>
      <sheetName val="3.05"/>
      <sheetName val="4.01"/>
      <sheetName val="4.02"/>
      <sheetName val="4.03"/>
      <sheetName val="4.04"/>
      <sheetName val="4.05"/>
      <sheetName val="4.06"/>
      <sheetName val="4.07"/>
      <sheetName val="5.1.01"/>
      <sheetName val="5.1.02"/>
      <sheetName val="5.2.01"/>
      <sheetName val="5.2.02"/>
      <sheetName val="5.2.03"/>
      <sheetName val="5.3.04"/>
      <sheetName val="5.3.01"/>
      <sheetName val="5.4.01"/>
      <sheetName val="5.4.02"/>
      <sheetName val="5.5.01"/>
      <sheetName val="6.01"/>
      <sheetName val="7.01"/>
      <sheetName val="7.02"/>
      <sheetName val="8.00"/>
      <sheetName val="9.01"/>
      <sheetName val="9.02"/>
      <sheetName val="9.03"/>
      <sheetName val="10.00"/>
      <sheetName val="11.00"/>
      <sheetName val="12.00"/>
      <sheetName val="13.01"/>
      <sheetName val="13.02"/>
      <sheetName val="14.00"/>
      <sheetName val="15.00"/>
      <sheetName val="16.00"/>
      <sheetName val="17.00"/>
      <sheetName val="19.01"/>
      <sheetName val="19.02"/>
      <sheetName val="19.03"/>
      <sheetName val="24.02.01"/>
      <sheetName val="24.02.02"/>
      <sheetName val="24.02.03"/>
      <sheetName val="24.02.04"/>
      <sheetName val="24.02.05"/>
      <sheetName val="24.02.06"/>
      <sheetName val="24.02.07"/>
      <sheetName val="24.02.08"/>
      <sheetName val="24.02.09"/>
      <sheetName val="24.02.10"/>
      <sheetName val="24.02.11"/>
      <sheetName val="24.02.12"/>
      <sheetName val="24.02.13"/>
      <sheetName val="24.02.13-A"/>
      <sheetName val="24.02.14"/>
      <sheetName val="24.02.15"/>
      <sheetName val="24.02.16"/>
      <sheetName val="24.02.17"/>
      <sheetName val="24.02.18"/>
      <sheetName val="24.02.19"/>
      <sheetName val="24.02.20"/>
      <sheetName val="24.02.21"/>
      <sheetName val="24.02.22"/>
      <sheetName val="24.02.23"/>
      <sheetName val="24.02.24"/>
      <sheetName val="24.02.25"/>
      <sheetName val="24.02.26"/>
      <sheetName val="24.02.27"/>
      <sheetName val="24.02.28"/>
      <sheetName val="24.02.29"/>
      <sheetName val="24.02.30"/>
      <sheetName val="24.02.31"/>
      <sheetName val="24.02.32"/>
      <sheetName val="24.02.33"/>
      <sheetName val="24.02.34"/>
      <sheetName val="Laurel(OBINSA)"/>
    </sheetNames>
    <sheetDataSet>
      <sheetData sheetId="0">
        <row r="125">
          <cell r="A125" t="str">
            <v>24.02.01</v>
          </cell>
          <cell r="B125" t="str">
            <v>Uso de Retropala como apoyo para relleno con hormigón del cruce Av. Luperón</v>
          </cell>
          <cell r="C125" t="str">
            <v>Hrs</v>
          </cell>
          <cell r="D125">
            <v>0</v>
          </cell>
          <cell r="E125">
            <v>4</v>
          </cell>
          <cell r="F125">
            <v>0</v>
          </cell>
          <cell r="G125">
            <v>4</v>
          </cell>
        </row>
        <row r="126">
          <cell r="A126" t="str">
            <v>24.02.02</v>
          </cell>
          <cell r="B126" t="str">
            <v>Uso de Luminaria Motorizada Autónoma para trabajos Nocturnos</v>
          </cell>
          <cell r="C126" t="str">
            <v>Días</v>
          </cell>
          <cell r="D126">
            <v>0</v>
          </cell>
          <cell r="E126">
            <v>2</v>
          </cell>
          <cell r="F126">
            <v>0</v>
          </cell>
          <cell r="G126">
            <v>2</v>
          </cell>
        </row>
        <row r="127">
          <cell r="A127" t="str">
            <v>24.02.03</v>
          </cell>
          <cell r="B127" t="str">
            <v>Codo Ø8"x 98° Acero</v>
          </cell>
          <cell r="C127" t="str">
            <v>Ud.</v>
          </cell>
          <cell r="D127">
            <v>0</v>
          </cell>
          <cell r="E127">
            <v>1</v>
          </cell>
          <cell r="F127">
            <v>0</v>
          </cell>
          <cell r="G127">
            <v>1</v>
          </cell>
        </row>
        <row r="128">
          <cell r="A128" t="str">
            <v>24.02.04</v>
          </cell>
          <cell r="B128" t="str">
            <v>Codo Ø8"x 60° Acero</v>
          </cell>
          <cell r="C128" t="str">
            <v>Ud.</v>
          </cell>
          <cell r="D128">
            <v>0</v>
          </cell>
          <cell r="E128">
            <v>1</v>
          </cell>
          <cell r="F128">
            <v>0</v>
          </cell>
          <cell r="G128">
            <v>1</v>
          </cell>
        </row>
        <row r="129">
          <cell r="A129" t="str">
            <v>24.02.05</v>
          </cell>
          <cell r="B129" t="str">
            <v>Codo Ø8" x 22.5 Acero°</v>
          </cell>
          <cell r="C129" t="str">
            <v>Ud.</v>
          </cell>
          <cell r="D129">
            <v>0</v>
          </cell>
          <cell r="E129">
            <v>1</v>
          </cell>
          <cell r="F129">
            <v>0</v>
          </cell>
          <cell r="G129">
            <v>1</v>
          </cell>
        </row>
        <row r="130">
          <cell r="A130" t="str">
            <v>24.02.06</v>
          </cell>
          <cell r="B130" t="str">
            <v>Corrección de Avería en Tubería Ø 6" en ampliación de carril en la Av. Luperón para desvío del transito (10 y 11/12/2009)</v>
          </cell>
          <cell r="C130" t="str">
            <v>Ud.</v>
          </cell>
          <cell r="D130">
            <v>0</v>
          </cell>
          <cell r="E130">
            <v>1</v>
          </cell>
          <cell r="F130">
            <v>0</v>
          </cell>
          <cell r="G130">
            <v>1</v>
          </cell>
        </row>
        <row r="131">
          <cell r="A131" t="str">
            <v>24.02.07</v>
          </cell>
          <cell r="B131" t="str">
            <v>Corrección 2da Avería en Tubería Ø 6" en ampliación de carril en la Av. Luperón para desvío del transito (12/12/2009)</v>
          </cell>
          <cell r="C131" t="str">
            <v>Ud.</v>
          </cell>
          <cell r="D131">
            <v>0</v>
          </cell>
          <cell r="E131">
            <v>1</v>
          </cell>
          <cell r="F131">
            <v>0</v>
          </cell>
          <cell r="G131">
            <v>1</v>
          </cell>
        </row>
        <row r="132">
          <cell r="A132" t="str">
            <v>24.02.08</v>
          </cell>
          <cell r="B132" t="str">
            <v>Corrección de  Avería en tubería Ø 6" en Av. Luperón (15/12/09)</v>
          </cell>
          <cell r="C132" t="str">
            <v>Ud.</v>
          </cell>
          <cell r="D132">
            <v>0</v>
          </cell>
          <cell r="E132">
            <v>1</v>
          </cell>
          <cell r="F132">
            <v>0</v>
          </cell>
          <cell r="G132">
            <v>1</v>
          </cell>
        </row>
        <row r="133">
          <cell r="A133" t="str">
            <v>24.02.09</v>
          </cell>
          <cell r="B133" t="str">
            <v>Interconexión Primer imbornal construido con el filtrante No 1</v>
          </cell>
          <cell r="C133" t="str">
            <v>Ud.</v>
          </cell>
          <cell r="D133">
            <v>0</v>
          </cell>
          <cell r="E133">
            <v>1</v>
          </cell>
          <cell r="F133">
            <v>0</v>
          </cell>
          <cell r="G133">
            <v>1</v>
          </cell>
        </row>
        <row r="134">
          <cell r="A134" t="str">
            <v>24.02.10</v>
          </cell>
          <cell r="B134" t="str">
            <v>Rechequeo de Zanja que cruza la Av. Luperón con Relleno Compactado</v>
          </cell>
          <cell r="C134" t="str">
            <v>Ud.</v>
          </cell>
          <cell r="D134">
            <v>0</v>
          </cell>
          <cell r="E134">
            <v>1</v>
          </cell>
          <cell r="F134">
            <v>0</v>
          </cell>
          <cell r="G134">
            <v>1</v>
          </cell>
        </row>
        <row r="135">
          <cell r="A135" t="str">
            <v>24.02.11</v>
          </cell>
          <cell r="B135" t="str">
            <v>Disminución de nivel a dos imbornales en la Autopista Duarte para nuevo desvío del transito</v>
          </cell>
          <cell r="C135" t="str">
            <v>Ud.</v>
          </cell>
          <cell r="D135">
            <v>0</v>
          </cell>
          <cell r="E135">
            <v>1</v>
          </cell>
          <cell r="F135">
            <v>0</v>
          </cell>
          <cell r="G135">
            <v>1</v>
          </cell>
        </row>
        <row r="136">
          <cell r="A136" t="str">
            <v>24.02.12</v>
          </cell>
          <cell r="B136" t="str">
            <v>Corrección de Avería en Tubería Ø 8" Acero en la Autopista Duarte frente a los Tanques de la CAASD</v>
          </cell>
          <cell r="C136" t="str">
            <v>Ud.</v>
          </cell>
          <cell r="D136">
            <v>0</v>
          </cell>
          <cell r="E136">
            <v>1</v>
          </cell>
          <cell r="F136">
            <v>0</v>
          </cell>
          <cell r="G136">
            <v>1</v>
          </cell>
        </row>
        <row r="137">
          <cell r="A137" t="str">
            <v>24.02.13</v>
          </cell>
          <cell r="B137" t="str">
            <v>Perforación Filtrante (175'/ud) de Ø 14" para encamizar en Ø 12"PVC.</v>
          </cell>
          <cell r="C137" t="str">
            <v>Ud.</v>
          </cell>
          <cell r="D137">
            <v>0</v>
          </cell>
          <cell r="E137">
            <v>6</v>
          </cell>
          <cell r="F137">
            <v>0</v>
          </cell>
          <cell r="G137">
            <v>6</v>
          </cell>
        </row>
        <row r="138">
          <cell r="A138" t="str">
            <v>24.02.13-A</v>
          </cell>
          <cell r="B138" t="str">
            <v xml:space="preserve">Construccion de Registro Ciego Para Reparar Tub. Ø36" </v>
          </cell>
          <cell r="C138" t="str">
            <v>Ud.</v>
          </cell>
          <cell r="D138">
            <v>0</v>
          </cell>
          <cell r="E138">
            <v>1</v>
          </cell>
          <cell r="F138">
            <v>0</v>
          </cell>
          <cell r="G138">
            <v>1</v>
          </cell>
        </row>
        <row r="139">
          <cell r="A139" t="str">
            <v>24.02.14</v>
          </cell>
          <cell r="B139" t="str">
            <v>Reposicion de Hormigon Por Asfalto Frente al Imbornal No. 3 (3.10 x 0.50)</v>
          </cell>
          <cell r="C139" t="str">
            <v>M2</v>
          </cell>
          <cell r="D139">
            <v>0</v>
          </cell>
          <cell r="E139">
            <v>1.55</v>
          </cell>
          <cell r="F139">
            <v>0</v>
          </cell>
          <cell r="G139">
            <v>1.55</v>
          </cell>
        </row>
        <row r="140">
          <cell r="A140" t="str">
            <v>24.02.15</v>
          </cell>
          <cell r="B140" t="str">
            <v>Reposicion de Contenes</v>
          </cell>
          <cell r="C140" t="str">
            <v>ML</v>
          </cell>
          <cell r="D140">
            <v>0</v>
          </cell>
          <cell r="E140">
            <v>3.6</v>
          </cell>
          <cell r="F140">
            <v>0</v>
          </cell>
          <cell r="G140">
            <v>3.6</v>
          </cell>
        </row>
        <row r="141">
          <cell r="A141" t="str">
            <v>24.02.16</v>
          </cell>
          <cell r="B141" t="str">
            <v>Interconexion del Imbornal No. 7 Construido con el Filtrante No. 7</v>
          </cell>
          <cell r="C141" t="str">
            <v>Ud.</v>
          </cell>
          <cell r="D141">
            <v>0</v>
          </cell>
          <cell r="E141">
            <v>1</v>
          </cell>
          <cell r="F141">
            <v>0</v>
          </cell>
          <cell r="G141">
            <v>1</v>
          </cell>
        </row>
        <row r="142">
          <cell r="A142" t="str">
            <v>24.02.17</v>
          </cell>
          <cell r="B142" t="str">
            <v>Correccion de Averia en Tuberia Ø6" Frente a los Tanques de Particion de la CAASD (30-01-10)</v>
          </cell>
          <cell r="C142" t="str">
            <v>Ud.</v>
          </cell>
          <cell r="D142">
            <v>0</v>
          </cell>
          <cell r="E142">
            <v>1</v>
          </cell>
          <cell r="F142">
            <v>0</v>
          </cell>
          <cell r="G142">
            <v>1</v>
          </cell>
        </row>
        <row r="143">
          <cell r="A143" t="str">
            <v>24.02.18</v>
          </cell>
          <cell r="B143" t="str">
            <v>Remocion y Recolocacion de Tapas a Registros Por Aumento de la Rasante en Desvio del Transito</v>
          </cell>
          <cell r="C143" t="str">
            <v>Ud.</v>
          </cell>
          <cell r="D143">
            <v>0</v>
          </cell>
          <cell r="E143">
            <v>1</v>
          </cell>
          <cell r="F143">
            <v>0</v>
          </cell>
          <cell r="G143">
            <v>1</v>
          </cell>
        </row>
        <row r="144">
          <cell r="A144" t="str">
            <v>24.02.19</v>
          </cell>
          <cell r="B144" t="str">
            <v>Correccion de Averia en Tuberia Ø6" en el Talud Sur Lado Este del Puente Seco Producida Por la Excavacion Para Los Letreros de Desvio</v>
          </cell>
          <cell r="C144" t="str">
            <v>Ud.</v>
          </cell>
          <cell r="D144">
            <v>0</v>
          </cell>
          <cell r="E144">
            <v>1</v>
          </cell>
          <cell r="F144">
            <v>0</v>
          </cell>
          <cell r="G144">
            <v>1</v>
          </cell>
        </row>
        <row r="145">
          <cell r="A145" t="str">
            <v>24.02.20</v>
          </cell>
          <cell r="B145" t="str">
            <v>Desvio Elevado de Tuberia Ø6" en la Av. Luperon Para Desvio Norte  Sur</v>
          </cell>
          <cell r="C145" t="str">
            <v>Ud.</v>
          </cell>
          <cell r="D145">
            <v>0</v>
          </cell>
          <cell r="E145">
            <v>1</v>
          </cell>
          <cell r="F145">
            <v>0</v>
          </cell>
          <cell r="G145">
            <v>1</v>
          </cell>
        </row>
        <row r="146">
          <cell r="A146" t="str">
            <v>24.02.21</v>
          </cell>
          <cell r="B146" t="str">
            <v>Construccion de Cajuela Para Colocacion de Parrillas Adicionales al Lado del Filtrante No. 8</v>
          </cell>
          <cell r="C146" t="str">
            <v>Ud.</v>
          </cell>
          <cell r="D146">
            <v>0</v>
          </cell>
          <cell r="E146">
            <v>1</v>
          </cell>
          <cell r="F146">
            <v>0</v>
          </cell>
          <cell r="G146">
            <v>1</v>
          </cell>
        </row>
        <row r="147">
          <cell r="A147" t="str">
            <v>24.02.22</v>
          </cell>
          <cell r="B147" t="str">
            <v>Limpieza de Alcantarilla Cajon y Cuneta Proximo al Filtrante No. 8</v>
          </cell>
          <cell r="C147" t="str">
            <v>Ud.</v>
          </cell>
          <cell r="D147">
            <v>0</v>
          </cell>
          <cell r="E147">
            <v>1</v>
          </cell>
          <cell r="F147">
            <v>0</v>
          </cell>
          <cell r="G147">
            <v>1</v>
          </cell>
        </row>
        <row r="148">
          <cell r="A148" t="str">
            <v>24.02.23</v>
          </cell>
          <cell r="B148" t="str">
            <v>Construccion de Losa de Proteccion a Tuberia Ø6" en el Desvio Provisional de la Av. Luperon</v>
          </cell>
          <cell r="C148" t="str">
            <v>Ud.</v>
          </cell>
          <cell r="D148">
            <v>0</v>
          </cell>
          <cell r="E148">
            <v>1</v>
          </cell>
          <cell r="F148">
            <v>0</v>
          </cell>
          <cell r="G148">
            <v>1</v>
          </cell>
        </row>
        <row r="149">
          <cell r="A149" t="str">
            <v>24.02.24</v>
          </cell>
          <cell r="B149" t="str">
            <v>Disminucion de Nivel a Parrillas Colocadas Debajo del Puente</v>
          </cell>
          <cell r="C149" t="str">
            <v>Ud.</v>
          </cell>
          <cell r="D149">
            <v>0</v>
          </cell>
          <cell r="E149">
            <v>1</v>
          </cell>
          <cell r="F149">
            <v>0</v>
          </cell>
          <cell r="G149">
            <v>1</v>
          </cell>
        </row>
        <row r="150">
          <cell r="A150" t="str">
            <v>24.02.25</v>
          </cell>
          <cell r="B150" t="str">
            <v>Correccion de Averia en Tuberia Ø6" en la Construccion del Imbornal No. 10</v>
          </cell>
          <cell r="C150" t="str">
            <v>Ud.</v>
          </cell>
          <cell r="D150">
            <v>0</v>
          </cell>
          <cell r="E150">
            <v>1</v>
          </cell>
          <cell r="F150">
            <v>0</v>
          </cell>
          <cell r="G150">
            <v>1</v>
          </cell>
        </row>
        <row r="151">
          <cell r="A151" t="str">
            <v>24.02.26</v>
          </cell>
          <cell r="B151" t="str">
            <v>Construccion de Imbornal No. 10 de 8 Parrillas</v>
          </cell>
          <cell r="C151" t="str">
            <v>Ud.</v>
          </cell>
          <cell r="D151">
            <v>0</v>
          </cell>
          <cell r="E151">
            <v>1</v>
          </cell>
          <cell r="F151">
            <v>0</v>
          </cell>
          <cell r="G151">
            <v>1</v>
          </cell>
        </row>
        <row r="152">
          <cell r="A152" t="str">
            <v>24.02.27</v>
          </cell>
          <cell r="B152" t="str">
            <v>Adecuacion del Area Para la Construccion del Imbornal No. 11</v>
          </cell>
          <cell r="C152" t="str">
            <v>Ud.</v>
          </cell>
          <cell r="D152">
            <v>0</v>
          </cell>
          <cell r="E152">
            <v>1</v>
          </cell>
          <cell r="F152">
            <v>0</v>
          </cell>
          <cell r="G152">
            <v>1</v>
          </cell>
        </row>
        <row r="153">
          <cell r="A153" t="str">
            <v>24.02.28</v>
          </cell>
          <cell r="B153" t="str">
            <v>Construccion de Imbornal No. 11 de 6 Parrillas</v>
          </cell>
          <cell r="C153" t="str">
            <v>Ud.</v>
          </cell>
          <cell r="D153">
            <v>0</v>
          </cell>
          <cell r="E153">
            <v>1</v>
          </cell>
          <cell r="F153">
            <v>0</v>
          </cell>
          <cell r="G153">
            <v>1</v>
          </cell>
        </row>
        <row r="154">
          <cell r="A154" t="str">
            <v>24.02.29</v>
          </cell>
          <cell r="B154" t="str">
            <v>Interconexion del Imbornal No. 11 Construido con el Filtrante No. 10</v>
          </cell>
          <cell r="C154" t="str">
            <v>Ud.</v>
          </cell>
          <cell r="D154">
            <v>0</v>
          </cell>
          <cell r="E154">
            <v>1</v>
          </cell>
          <cell r="F154">
            <v>0</v>
          </cell>
          <cell r="G154">
            <v>1</v>
          </cell>
        </row>
        <row r="155">
          <cell r="A155" t="str">
            <v>24.02.30</v>
          </cell>
          <cell r="B155" t="str">
            <v>Limpieza del Imbornal No. 2 el Dia 23-04-10</v>
          </cell>
          <cell r="C155" t="str">
            <v>Ud.</v>
          </cell>
          <cell r="D155">
            <v>0</v>
          </cell>
          <cell r="E155">
            <v>1</v>
          </cell>
          <cell r="F155">
            <v>0</v>
          </cell>
          <cell r="G155">
            <v>1</v>
          </cell>
        </row>
        <row r="156">
          <cell r="A156" t="str">
            <v>24.02.31</v>
          </cell>
          <cell r="B156" t="str">
            <v>Reparacion de Imbornal Existente con Viga de H.A. Cerca del Filtrante No. 11</v>
          </cell>
          <cell r="C156" t="str">
            <v>Ud.</v>
          </cell>
          <cell r="D156">
            <v>0</v>
          </cell>
          <cell r="E156">
            <v>1</v>
          </cell>
          <cell r="F156">
            <v>0</v>
          </cell>
          <cell r="G156">
            <v>1</v>
          </cell>
        </row>
        <row r="157">
          <cell r="A157" t="str">
            <v>24.02.32</v>
          </cell>
          <cell r="B157" t="str">
            <v>Interconexion de Imbornal Existente con Filtrante No. 11</v>
          </cell>
          <cell r="C157" t="str">
            <v>Ud.</v>
          </cell>
          <cell r="D157">
            <v>0</v>
          </cell>
          <cell r="E157">
            <v>1</v>
          </cell>
          <cell r="F157">
            <v>0</v>
          </cell>
          <cell r="G157">
            <v>1</v>
          </cell>
        </row>
        <row r="158">
          <cell r="A158" t="str">
            <v>24.02.33</v>
          </cell>
          <cell r="B158" t="str">
            <v>Interconexion de Imbornal Existente con Filtrante No. 12</v>
          </cell>
          <cell r="C158" t="str">
            <v>Ud.</v>
          </cell>
          <cell r="D158">
            <v>0</v>
          </cell>
          <cell r="E158">
            <v>1</v>
          </cell>
          <cell r="F158">
            <v>0</v>
          </cell>
          <cell r="G158">
            <v>1</v>
          </cell>
        </row>
        <row r="159">
          <cell r="A159" t="str">
            <v>24.02.34</v>
          </cell>
          <cell r="B159" t="str">
            <v>Reparacion de Imbornal Existente Interconectado Con Filtrante No. 12</v>
          </cell>
          <cell r="C159" t="str">
            <v>Ud.</v>
          </cell>
          <cell r="D159">
            <v>0</v>
          </cell>
          <cell r="E159">
            <v>1</v>
          </cell>
          <cell r="F159">
            <v>0</v>
          </cell>
          <cell r="G159">
            <v>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efreshError="1"/>
    </sheetDataSet>
  </externalBook>
</externalLink>
</file>

<file path=xl/externalLinks/externalLink156.xml><?xml version="1.0" encoding="utf-8"?>
<externalLink xmlns="http://schemas.openxmlformats.org/spreadsheetml/2006/main">
  <externalBook xmlns:r="http://schemas.openxmlformats.org/officeDocument/2006/relationships" r:id="rId1">
    <sheetNames>
      <sheetName val=" pintura"/>
      <sheetName val="Varios"/>
      <sheetName val="Herr+Equip"/>
      <sheetName val="M.O instalacion"/>
      <sheetName val="M.O Fabricacion"/>
      <sheetName val="Corte+Sold"/>
      <sheetName val="Ana.precios un"/>
      <sheetName val="PRESUPUESTO"/>
      <sheetName val="Analisis pit office"/>
      <sheetName val="ANALISIS"/>
      <sheetName val="Comparacion"/>
      <sheetName val="Ana.esc. emergencia"/>
      <sheetName val="Peso techo"/>
      <sheetName val="Ana.baranda"/>
      <sheetName val="Peso Escalera"/>
      <sheetName val="BAR. ESC. EMERG. PIT OFFICE"/>
      <sheetName val="ESC. EMERG. PIT OFFICE (2)"/>
      <sheetName val="TECHO PIT OFFICE"/>
      <sheetName val="Analisis de precios PIT OFFICE"/>
      <sheetName val="Pres."/>
      <sheetName val="Cubicacion"/>
      <sheetName val="Laurel(OBINS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57.xml><?xml version="1.0" encoding="utf-8"?>
<externalLink xmlns="http://schemas.openxmlformats.org/spreadsheetml/2006/main">
  <externalBook xmlns:r="http://schemas.openxmlformats.org/officeDocument/2006/relationships" r:id="rId1">
    <sheetNames>
      <sheetName val="Insumos"/>
      <sheetName val="MODULO 6"/>
      <sheetName val="MODULO 5"/>
      <sheetName val="MODULO 4"/>
      <sheetName val="Analisis "/>
      <sheetName val="Analisis Civil MODULO 4"/>
      <sheetName val="Analisis Civil MODULO 5"/>
      <sheetName val="Analisis Civil MODULO 6"/>
      <sheetName val="Mezcla"/>
      <sheetName val=" MObra"/>
      <sheetName val="Precios"/>
      <sheetName val="Ana.precios un"/>
    </sheetNames>
    <sheetDataSet>
      <sheetData sheetId="0">
        <row r="2">
          <cell r="G2">
            <v>1</v>
          </cell>
          <cell r="H2">
            <v>34</v>
          </cell>
        </row>
      </sheetData>
      <sheetData sheetId="1">
        <row r="2">
          <cell r="G2">
            <v>1</v>
          </cell>
        </row>
      </sheetData>
      <sheetData sheetId="2" refreshError="1"/>
      <sheetData sheetId="3">
        <row r="2">
          <cell r="G2">
            <v>1</v>
          </cell>
        </row>
      </sheetData>
      <sheetData sheetId="4"/>
      <sheetData sheetId="5"/>
      <sheetData sheetId="6"/>
      <sheetData sheetId="7"/>
      <sheetData sheetId="8"/>
      <sheetData sheetId="9"/>
      <sheetData sheetId="10" refreshError="1"/>
      <sheetData sheetId="11" refreshError="1"/>
    </sheetDataSet>
  </externalBook>
</externalLink>
</file>

<file path=xl/externalLinks/externalLink158.xml><?xml version="1.0" encoding="utf-8"?>
<externalLink xmlns="http://schemas.openxmlformats.org/spreadsheetml/2006/main">
  <externalBook xmlns:r="http://schemas.openxmlformats.org/officeDocument/2006/relationships" r:id="rId1">
    <sheetNames>
      <sheetName val="VOLUMETRIA CCPPS LOS COCOS"/>
      <sheetName val="MUROS"/>
      <sheetName val="VENTANAS"/>
      <sheetName val="PUERTAS"/>
      <sheetName val="PAÑETE,PISOS &amp; REVESTIMIENTOS"/>
      <sheetName val="ESTRUCTURALES"/>
      <sheetName val="ANALISIS DE COSTOS"/>
      <sheetName val="INSUMOS"/>
      <sheetName val="MANO DE OBRA"/>
      <sheetName val="ANALISIS ELECTRICOS"/>
    </sheetNames>
    <sheetDataSet>
      <sheetData sheetId="0"/>
      <sheetData sheetId="1"/>
      <sheetData sheetId="2"/>
      <sheetData sheetId="3"/>
      <sheetData sheetId="4"/>
      <sheetData sheetId="5"/>
      <sheetData sheetId="6"/>
      <sheetData sheetId="7"/>
      <sheetData sheetId="8">
        <row r="44">
          <cell r="D44">
            <v>474</v>
          </cell>
        </row>
        <row r="51">
          <cell r="D51">
            <v>433</v>
          </cell>
        </row>
      </sheetData>
      <sheetData sheetId="9"/>
    </sheetDataSet>
  </externalBook>
</externalLink>
</file>

<file path=xl/externalLinks/externalLink159.xml><?xml version="1.0" encoding="utf-8"?>
<externalLink xmlns="http://schemas.openxmlformats.org/spreadsheetml/2006/main">
  <externalBook xmlns:r="http://schemas.openxmlformats.org/officeDocument/2006/relationships" r:id="rId1">
    <sheetNames>
      <sheetName val="Car"/>
      <sheetName val="Ins"/>
      <sheetName val="Ins 2"/>
      <sheetName val="FA"/>
      <sheetName val="Rndmto"/>
      <sheetName val="M.O."/>
      <sheetName val="Ana"/>
      <sheetName val="Resu"/>
      <sheetName val="Indice"/>
      <sheetName val="Pasarela de L=60.00"/>
      <sheetName val="Insumos"/>
      <sheetName val="MANO DE OBRA"/>
      <sheetName val="Presupuesto"/>
      <sheetName val="Ana.precios un"/>
    </sheetNames>
    <sheetDataSet>
      <sheetData sheetId="0" refreshError="1"/>
      <sheetData sheetId="1" refreshError="1"/>
      <sheetData sheetId="2" refreshError="1">
        <row r="51">
          <cell r="E51">
            <v>4.5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Ac.Z"/>
      <sheetName val="Ac.C"/>
      <sheetName val="Ac.V"/>
      <sheetName val="resum.ac "/>
      <sheetName val="LOSA"/>
      <sheetName val="LOSA (2)"/>
      <sheetName val="insumo"/>
      <sheetName val="Mezcla"/>
      <sheetName val="ana.h.a"/>
      <sheetName val="analisis"/>
      <sheetName val="Analisis Areas Ext."/>
      <sheetName val="Resumen"/>
      <sheetName val="exteriores"/>
      <sheetName val="v. exterior"/>
      <sheetName val="bLOQUE A"/>
      <sheetName val="V.Tierras A"/>
      <sheetName val="V H.A y Muros A"/>
      <sheetName val="Term A"/>
      <sheetName val="ANALISIS STO DGO"/>
    </sheetNames>
    <sheetDataSet>
      <sheetData sheetId="0" refreshError="1"/>
      <sheetData sheetId="1" refreshError="1"/>
      <sheetData sheetId="2" refreshError="1"/>
      <sheetData sheetId="3" refreshError="1"/>
      <sheetData sheetId="4" refreshError="1"/>
      <sheetData sheetId="5" refreshError="1"/>
      <sheetData sheetId="6" refreshError="1">
        <row r="4">
          <cell r="D4">
            <v>2547.17</v>
          </cell>
        </row>
        <row r="11">
          <cell r="D11">
            <v>95</v>
          </cell>
        </row>
      </sheetData>
      <sheetData sheetId="7" refreshError="1"/>
      <sheetData sheetId="8" refreshError="1"/>
      <sheetData sheetId="9" refreshError="1"/>
      <sheetData sheetId="10" refreshError="1"/>
      <sheetData sheetId="11" refreshError="1"/>
      <sheetData sheetId="12"/>
      <sheetData sheetId="13" refreshError="1"/>
      <sheetData sheetId="14" refreshError="1"/>
      <sheetData sheetId="15"/>
      <sheetData sheetId="16"/>
      <sheetData sheetId="17"/>
      <sheetData sheetId="18" refreshError="1"/>
    </sheetDataSet>
  </externalBook>
</externalLink>
</file>

<file path=xl/externalLinks/externalLink160.xml><?xml version="1.0" encoding="utf-8"?>
<externalLink xmlns="http://schemas.openxmlformats.org/spreadsheetml/2006/main">
  <externalBook xmlns:r="http://schemas.openxmlformats.org/officeDocument/2006/relationships" r:id="rId1">
    <sheetNames>
      <sheetName val="Ac.Z"/>
      <sheetName val="Ac.C"/>
      <sheetName val="Ac.V"/>
      <sheetName val="resum.ac "/>
      <sheetName val="insumo"/>
      <sheetName val="Mezcla"/>
      <sheetName val="ana.h.a"/>
      <sheetName val="analisis"/>
      <sheetName val="Analisis Areas Ext."/>
      <sheetName val="Resumen"/>
      <sheetName val="exteriores"/>
      <sheetName val="edificio de 4 niveles"/>
      <sheetName val="v. exterior"/>
      <sheetName val="m.tIERRA"/>
      <sheetName val="H.A Y MUROS"/>
      <sheetName val="TERMINACIONES"/>
      <sheetName val="Ins 2"/>
      <sheetName val="Ana.precios un"/>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sheetData sheetId="14" refreshError="1"/>
      <sheetData sheetId="15" refreshError="1"/>
      <sheetData sheetId="16" refreshError="1"/>
      <sheetData sheetId="17" refreshError="1"/>
    </sheetDataSet>
  </externalBook>
</externalLink>
</file>

<file path=xl/externalLinks/externalLink161.xml><?xml version="1.0" encoding="utf-8"?>
<externalLink xmlns="http://schemas.openxmlformats.org/spreadsheetml/2006/main">
  <externalBook xmlns:r="http://schemas.openxmlformats.org/officeDocument/2006/relationships" r:id="rId1">
    <sheetNames>
      <sheetName val="lista de materiales"/>
      <sheetName val="tarifa equipo"/>
      <sheetName val="analisis"/>
      <sheetName val="Pres. exterior"/>
      <sheetName val="Análisis Civil"/>
      <sheetName val="Insumos"/>
      <sheetName val="exteriores"/>
    </sheetNames>
    <sheetDataSet>
      <sheetData sheetId="0" refreshError="1"/>
      <sheetData sheetId="1" refreshError="1"/>
      <sheetData sheetId="2" refreshError="1"/>
      <sheetData sheetId="3" refreshError="1"/>
      <sheetData sheetId="4" refreshError="1"/>
      <sheetData sheetId="5">
        <row r="3">
          <cell r="H3">
            <v>35.9</v>
          </cell>
        </row>
      </sheetData>
      <sheetData sheetId="6" refreshError="1"/>
    </sheetDataSet>
  </externalBook>
</externalLink>
</file>

<file path=xl/externalLinks/externalLink162.xml><?xml version="1.0" encoding="utf-8"?>
<externalLink xmlns="http://schemas.openxmlformats.org/spreadsheetml/2006/main">
  <externalBook xmlns:r="http://schemas.openxmlformats.org/officeDocument/2006/relationships" r:id="rId1">
    <sheetNames>
      <sheetName val="Hoja Presentacion "/>
      <sheetName val="Cubicación"/>
      <sheetName val="Resumen"/>
      <sheetName val="Flujograma 2"/>
      <sheetName val="Pago Cubicaciones"/>
      <sheetName val="analisis1"/>
      <sheetName val="Insumos"/>
      <sheetName val="Insumos (2)"/>
    </sheetNames>
    <sheetDataSet>
      <sheetData sheetId="0" refreshError="1"/>
      <sheetData sheetId="1">
        <row r="138">
          <cell r="P138">
            <v>91254.508800000011</v>
          </cell>
        </row>
        <row r="269">
          <cell r="P269">
            <v>88180.369600000005</v>
          </cell>
        </row>
        <row r="401">
          <cell r="P401">
            <v>66039.507599999997</v>
          </cell>
        </row>
        <row r="535">
          <cell r="P535">
            <v>67281.496400000004</v>
          </cell>
        </row>
        <row r="653">
          <cell r="P653">
            <v>73941.508800000011</v>
          </cell>
        </row>
        <row r="768">
          <cell r="P768">
            <v>86583.652799999996</v>
          </cell>
        </row>
        <row r="883">
          <cell r="P883">
            <v>101637.17000000001</v>
          </cell>
        </row>
        <row r="998">
          <cell r="P998">
            <v>73941.508800000011</v>
          </cell>
        </row>
        <row r="1113">
          <cell r="P1113">
            <v>73941.508800000011</v>
          </cell>
        </row>
        <row r="1231">
          <cell r="P1231">
            <v>74255.358400000012</v>
          </cell>
        </row>
        <row r="1346">
          <cell r="P1346">
            <v>74993.118400000007</v>
          </cell>
        </row>
        <row r="1461">
          <cell r="P1461">
            <v>74993.118400000007</v>
          </cell>
        </row>
        <row r="1576">
          <cell r="P1576">
            <v>65108.816400000003</v>
          </cell>
        </row>
        <row r="1690">
          <cell r="P1690">
            <v>74255.358400000012</v>
          </cell>
        </row>
        <row r="1805">
          <cell r="P1805">
            <v>66975.940800000011</v>
          </cell>
        </row>
        <row r="1920">
          <cell r="P1920">
            <v>74255.358400000012</v>
          </cell>
        </row>
        <row r="2037">
          <cell r="P2037">
            <v>102212.40239999999</v>
          </cell>
        </row>
        <row r="2150">
          <cell r="P2150">
            <v>137598.35320000001</v>
          </cell>
        </row>
      </sheetData>
      <sheetData sheetId="2"/>
      <sheetData sheetId="3" refreshError="1"/>
      <sheetData sheetId="4" refreshError="1"/>
      <sheetData sheetId="5" refreshError="1"/>
      <sheetData sheetId="6" refreshError="1"/>
      <sheetData sheetId="7" refreshError="1"/>
    </sheetDataSet>
  </externalBook>
</externalLink>
</file>

<file path=xl/externalLinks/externalLink163.xml><?xml version="1.0" encoding="utf-8"?>
<externalLink xmlns="http://schemas.openxmlformats.org/spreadsheetml/2006/main">
  <externalBook xmlns:r="http://schemas.openxmlformats.org/officeDocument/2006/relationships" r:id="rId1">
    <sheetNames>
      <sheetName val="Hoja Presentacion "/>
      <sheetName val="Cubicación"/>
      <sheetName val="Resumen"/>
      <sheetName val="Flujograma 2"/>
      <sheetName val="Pago Cubicaciones"/>
    </sheetNames>
    <sheetDataSet>
      <sheetData sheetId="0" refreshError="1"/>
      <sheetData sheetId="1">
        <row r="138">
          <cell r="P138">
            <v>91254.508800000011</v>
          </cell>
        </row>
        <row r="269">
          <cell r="P269">
            <v>88180.369600000005</v>
          </cell>
        </row>
        <row r="401">
          <cell r="P401">
            <v>66039.507599999997</v>
          </cell>
        </row>
        <row r="535">
          <cell r="P535">
            <v>67281.496400000004</v>
          </cell>
        </row>
        <row r="653">
          <cell r="P653">
            <v>73941.508800000011</v>
          </cell>
        </row>
        <row r="768">
          <cell r="P768">
            <v>86583.652799999996</v>
          </cell>
        </row>
        <row r="883">
          <cell r="P883">
            <v>101637.17000000001</v>
          </cell>
        </row>
        <row r="998">
          <cell r="P998">
            <v>73941.508800000011</v>
          </cell>
        </row>
        <row r="1113">
          <cell r="P1113">
            <v>73941.508800000011</v>
          </cell>
        </row>
        <row r="1231">
          <cell r="P1231">
            <v>74255.358400000012</v>
          </cell>
        </row>
        <row r="1346">
          <cell r="P1346">
            <v>74993.118400000007</v>
          </cell>
        </row>
        <row r="1461">
          <cell r="P1461">
            <v>74993.118400000007</v>
          </cell>
        </row>
        <row r="1576">
          <cell r="P1576">
            <v>65108.816400000003</v>
          </cell>
        </row>
        <row r="1690">
          <cell r="P1690">
            <v>74255.358400000012</v>
          </cell>
        </row>
        <row r="1805">
          <cell r="P1805">
            <v>66975.940800000011</v>
          </cell>
        </row>
        <row r="1920">
          <cell r="P1920">
            <v>74255.358400000012</v>
          </cell>
        </row>
        <row r="2037">
          <cell r="P2037">
            <v>102212.40239999999</v>
          </cell>
        </row>
        <row r="2150">
          <cell r="P2150">
            <v>137598.35320000001</v>
          </cell>
        </row>
      </sheetData>
      <sheetData sheetId="2"/>
      <sheetData sheetId="3" refreshError="1"/>
      <sheetData sheetId="4" refreshError="1"/>
    </sheetDataSet>
  </externalBook>
</externalLink>
</file>

<file path=xl/externalLinks/externalLink164.xml><?xml version="1.0" encoding="utf-8"?>
<externalLink xmlns="http://schemas.openxmlformats.org/spreadsheetml/2006/main">
  <externalBook xmlns:r="http://schemas.openxmlformats.org/officeDocument/2006/relationships" r:id="rId1">
    <sheetNames>
      <sheetName val="Iglesia bautista"/>
      <sheetName val="Car"/>
      <sheetName val="Ins"/>
      <sheetName val="Herram"/>
      <sheetName val="Rndmto"/>
      <sheetName val="MOCuadrillas"/>
      <sheetName val="MOJornal"/>
      <sheetName val="Ana"/>
      <sheetName val="Indice"/>
      <sheetName val="Aluzinc"/>
      <sheetName val="Cubicación"/>
      <sheetName val="Análisis"/>
      <sheetName val="Hoja1"/>
    </sheetNames>
    <sheetDataSet>
      <sheetData sheetId="0"/>
      <sheetData sheetId="1"/>
      <sheetData sheetId="2">
        <row r="55">
          <cell r="E55">
            <v>233.99</v>
          </cell>
        </row>
        <row r="1354">
          <cell r="E1354">
            <v>3839.94</v>
          </cell>
        </row>
      </sheetData>
      <sheetData sheetId="3">
        <row r="26">
          <cell r="E26">
            <v>133421.38</v>
          </cell>
        </row>
      </sheetData>
      <sheetData sheetId="4"/>
      <sheetData sheetId="5">
        <row r="87">
          <cell r="D87">
            <v>35.69</v>
          </cell>
        </row>
      </sheetData>
      <sheetData sheetId="6">
        <row r="10">
          <cell r="D10">
            <v>557</v>
          </cell>
        </row>
      </sheetData>
      <sheetData sheetId="7">
        <row r="73">
          <cell r="M73">
            <v>702.68</v>
          </cell>
        </row>
      </sheetData>
      <sheetData sheetId="8"/>
      <sheetData sheetId="9"/>
      <sheetData sheetId="10" refreshError="1"/>
      <sheetData sheetId="11" refreshError="1"/>
      <sheetData sheetId="12" refreshError="1"/>
    </sheetDataSet>
  </externalBook>
</externalLink>
</file>

<file path=xl/externalLinks/externalLink165.xml><?xml version="1.0" encoding="utf-8"?>
<externalLink xmlns="http://schemas.openxmlformats.org/spreadsheetml/2006/main">
  <externalBook xmlns:r="http://schemas.openxmlformats.org/officeDocument/2006/relationships" r:id="rId1">
    <sheetNames>
      <sheetName val="Iglesia bautista"/>
      <sheetName val="Car"/>
      <sheetName val="Ins"/>
      <sheetName val="Herram"/>
      <sheetName val="Rndmto"/>
      <sheetName val="MOCuadrillas"/>
      <sheetName val="MOJornal"/>
      <sheetName val="Ana"/>
      <sheetName val="Indice"/>
      <sheetName val="Aluzinc"/>
      <sheetName val="Hoja1"/>
    </sheetNames>
    <sheetDataSet>
      <sheetData sheetId="0"/>
      <sheetData sheetId="1"/>
      <sheetData sheetId="2">
        <row r="55">
          <cell r="E55">
            <v>233.99</v>
          </cell>
        </row>
        <row r="1354">
          <cell r="E1354">
            <v>3839.94</v>
          </cell>
        </row>
      </sheetData>
      <sheetData sheetId="3">
        <row r="26">
          <cell r="E26">
            <v>133421.38</v>
          </cell>
        </row>
      </sheetData>
      <sheetData sheetId="4"/>
      <sheetData sheetId="5">
        <row r="87">
          <cell r="D87">
            <v>35.69</v>
          </cell>
        </row>
      </sheetData>
      <sheetData sheetId="6">
        <row r="10">
          <cell r="D10">
            <v>557</v>
          </cell>
        </row>
      </sheetData>
      <sheetData sheetId="7">
        <row r="73">
          <cell r="M73">
            <v>702.68</v>
          </cell>
        </row>
      </sheetData>
      <sheetData sheetId="8"/>
      <sheetData sheetId="9"/>
      <sheetData sheetId="10" refreshError="1"/>
    </sheetDataSet>
  </externalBook>
</externalLink>
</file>

<file path=xl/externalLinks/externalLink166.xml><?xml version="1.0" encoding="utf-8"?>
<externalLink xmlns="http://schemas.openxmlformats.org/spreadsheetml/2006/main">
  <externalBook xmlns:r="http://schemas.openxmlformats.org/officeDocument/2006/relationships" r:id="rId1">
    <sheetNames>
      <sheetName val="Presupuesto NO"/>
      <sheetName val="Pres. no"/>
      <sheetName val="Analisis"/>
      <sheetName val="Pres no1"/>
      <sheetName val="Pres  ok"/>
      <sheetName val="Ins"/>
      <sheetName val="Análisis"/>
      <sheetName val="ZCol"/>
    </sheetNames>
    <sheetDataSet>
      <sheetData sheetId="0" refreshError="1"/>
      <sheetData sheetId="1"/>
      <sheetData sheetId="2"/>
      <sheetData sheetId="3" refreshError="1"/>
      <sheetData sheetId="4" refreshError="1"/>
      <sheetData sheetId="5" refreshError="1"/>
      <sheetData sheetId="6" refreshError="1"/>
      <sheetData sheetId="7" refreshError="1"/>
    </sheetDataSet>
  </externalBook>
</externalLink>
</file>

<file path=xl/externalLinks/externalLink167.xml><?xml version="1.0" encoding="utf-8"?>
<externalLink xmlns="http://schemas.openxmlformats.org/spreadsheetml/2006/main">
  <externalBook xmlns:r="http://schemas.openxmlformats.org/officeDocument/2006/relationships" r:id="rId1">
    <sheetNames>
      <sheetName val="Insumos"/>
      <sheetName val="Villas"/>
      <sheetName val="Piscina"/>
      <sheetName val="Análisis"/>
      <sheetName val="Palapas"/>
      <sheetName val="Presentación"/>
      <sheetName val="Pres. no"/>
    </sheetNames>
    <sheetDataSet>
      <sheetData sheetId="0">
        <row r="80">
          <cell r="E80">
            <v>44</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68.xml><?xml version="1.0" encoding="utf-8"?>
<externalLink xmlns="http://schemas.openxmlformats.org/spreadsheetml/2006/main">
  <externalBook xmlns:r="http://schemas.openxmlformats.org/officeDocument/2006/relationships" r:id="rId1">
    <sheetNames>
      <sheetName val="Insumos"/>
      <sheetName val="Villas"/>
      <sheetName val="Piscina"/>
      <sheetName val="Análisis"/>
      <sheetName val="Palapas"/>
      <sheetName val="Presentación"/>
      <sheetName val="Pres. no"/>
    </sheetNames>
    <sheetDataSet>
      <sheetData sheetId="0">
        <row r="80">
          <cell r="E80">
            <v>44</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aseta de planta (2)"/>
      <sheetName val="cisterna "/>
      <sheetName val="caseta de planta"/>
      <sheetName val="Relacion de proyecto"/>
      <sheetName val="Presupuesto"/>
      <sheetName val="Insumos"/>
      <sheetName val="Análisis de Precios"/>
      <sheetName val="Sheet4"/>
      <sheetName val="Sheet5"/>
      <sheetName val="Sheet11"/>
      <sheetName val="Sheet12"/>
      <sheetName val="Sheet13"/>
      <sheetName val="Sheet14"/>
      <sheetName val="Sheet15"/>
      <sheetName val="Sheet16"/>
      <sheetName val="M.O."/>
    </sheetNames>
    <sheetDataSet>
      <sheetData sheetId="0" refreshError="1"/>
      <sheetData sheetId="1" refreshError="1"/>
      <sheetData sheetId="2">
        <row r="7">
          <cell r="C7" t="str">
            <v>Cant.</v>
          </cell>
        </row>
        <row r="11">
          <cell r="C11">
            <v>18.899999999999999</v>
          </cell>
        </row>
        <row r="12">
          <cell r="C12">
            <v>24.57</v>
          </cell>
        </row>
        <row r="15">
          <cell r="C15">
            <v>3.4559999999999995</v>
          </cell>
        </row>
        <row r="16">
          <cell r="C16">
            <v>3.8400000000000007</v>
          </cell>
        </row>
        <row r="17">
          <cell r="C17">
            <v>2.1600000000000006</v>
          </cell>
        </row>
        <row r="18">
          <cell r="C18">
            <v>8.1000000000000014</v>
          </cell>
        </row>
        <row r="19">
          <cell r="C19">
            <v>9.18</v>
          </cell>
        </row>
        <row r="20">
          <cell r="C20">
            <v>54</v>
          </cell>
        </row>
        <row r="23">
          <cell r="C23">
            <v>89.25</v>
          </cell>
        </row>
        <row r="26">
          <cell r="C26">
            <v>178.5</v>
          </cell>
        </row>
        <row r="27">
          <cell r="C27">
            <v>160.65</v>
          </cell>
        </row>
        <row r="28">
          <cell r="C28">
            <v>32.75</v>
          </cell>
        </row>
        <row r="31">
          <cell r="C31">
            <v>178.5</v>
          </cell>
        </row>
        <row r="34">
          <cell r="C34">
            <v>1</v>
          </cell>
        </row>
        <row r="36">
          <cell r="C36">
            <v>1</v>
          </cell>
        </row>
      </sheetData>
      <sheetData sheetId="3" refreshError="1"/>
      <sheetData sheetId="4"/>
      <sheetData sheetId="5"/>
      <sheetData sheetId="6"/>
      <sheetData sheetId="7"/>
      <sheetData sheetId="8">
        <row r="8">
          <cell r="C8" t="str">
            <v>Cant.</v>
          </cell>
          <cell r="E8" t="str">
            <v>P.U. RD$</v>
          </cell>
        </row>
        <row r="10">
          <cell r="C10">
            <v>1</v>
          </cell>
          <cell r="E10" t="str">
            <v>P.A.</v>
          </cell>
        </row>
        <row r="12">
          <cell r="E12" t="str">
            <v/>
          </cell>
        </row>
        <row r="13">
          <cell r="C13">
            <v>2.39</v>
          </cell>
          <cell r="E13" t="e">
            <v>#REF!</v>
          </cell>
        </row>
        <row r="14">
          <cell r="C14">
            <v>2.65</v>
          </cell>
          <cell r="E14" t="e">
            <v>#REF!</v>
          </cell>
        </row>
        <row r="15">
          <cell r="C15">
            <v>0.52</v>
          </cell>
          <cell r="E15" t="e">
            <v>#NAME?</v>
          </cell>
        </row>
        <row r="16">
          <cell r="C16">
            <v>1.4</v>
          </cell>
          <cell r="E16" t="e">
            <v>#REF!</v>
          </cell>
        </row>
        <row r="17">
          <cell r="C17">
            <v>0.26</v>
          </cell>
          <cell r="E17" t="e">
            <v>#NAME?</v>
          </cell>
        </row>
        <row r="18">
          <cell r="C18">
            <v>0.78</v>
          </cell>
          <cell r="E18" t="e">
            <v>#NAME?</v>
          </cell>
        </row>
        <row r="19">
          <cell r="C19">
            <v>0.21</v>
          </cell>
          <cell r="E19" t="e">
            <v>#REF!</v>
          </cell>
        </row>
        <row r="20">
          <cell r="C20">
            <v>0.21</v>
          </cell>
          <cell r="E20" t="e">
            <v>#REF!</v>
          </cell>
        </row>
        <row r="21">
          <cell r="C21">
            <v>0</v>
          </cell>
          <cell r="E21">
            <v>0</v>
          </cell>
        </row>
        <row r="22">
          <cell r="C22">
            <v>0</v>
          </cell>
          <cell r="E22">
            <v>0</v>
          </cell>
        </row>
        <row r="23">
          <cell r="C23">
            <v>64.17</v>
          </cell>
          <cell r="E23" t="e">
            <v>#REF!</v>
          </cell>
        </row>
        <row r="24">
          <cell r="C24">
            <v>0</v>
          </cell>
          <cell r="E24">
            <v>0</v>
          </cell>
        </row>
        <row r="27">
          <cell r="C27">
            <v>498.88</v>
          </cell>
          <cell r="E27" t="e">
            <v>#REF!</v>
          </cell>
        </row>
        <row r="28">
          <cell r="C28">
            <v>40.82</v>
          </cell>
          <cell r="E28" t="e">
            <v>#REF!</v>
          </cell>
        </row>
        <row r="29">
          <cell r="C29">
            <v>23.2</v>
          </cell>
          <cell r="E29" t="e">
            <v>#REF!</v>
          </cell>
        </row>
        <row r="32">
          <cell r="C32">
            <v>73.319999999999993</v>
          </cell>
          <cell r="E32" t="e">
            <v>#REF!</v>
          </cell>
        </row>
        <row r="33">
          <cell r="C33">
            <v>364.96</v>
          </cell>
          <cell r="E33" t="e">
            <v>#REF!</v>
          </cell>
        </row>
        <row r="34">
          <cell r="C34">
            <v>734.56</v>
          </cell>
          <cell r="E34" t="e">
            <v>#REF!</v>
          </cell>
        </row>
        <row r="35">
          <cell r="C35">
            <v>358.34000000000009</v>
          </cell>
          <cell r="E35">
            <v>80</v>
          </cell>
        </row>
        <row r="36">
          <cell r="C36">
            <v>595.9</v>
          </cell>
          <cell r="E36" t="e">
            <v>#REF!</v>
          </cell>
        </row>
        <row r="37">
          <cell r="C37">
            <v>84.1</v>
          </cell>
          <cell r="E37">
            <v>0</v>
          </cell>
        </row>
        <row r="38">
          <cell r="C38">
            <v>48.8</v>
          </cell>
          <cell r="E38">
            <v>0</v>
          </cell>
        </row>
        <row r="41">
          <cell r="C41">
            <v>5.9399999999999995</v>
          </cell>
          <cell r="E41">
            <v>210</v>
          </cell>
        </row>
        <row r="42">
          <cell r="C42">
            <v>28.36</v>
          </cell>
          <cell r="E42">
            <v>450</v>
          </cell>
        </row>
        <row r="43">
          <cell r="C43">
            <v>4.13</v>
          </cell>
          <cell r="E43">
            <v>0</v>
          </cell>
        </row>
        <row r="44">
          <cell r="C44">
            <v>0</v>
          </cell>
          <cell r="E44">
            <v>200</v>
          </cell>
        </row>
        <row r="45">
          <cell r="C45">
            <v>0</v>
          </cell>
          <cell r="E45">
            <v>100</v>
          </cell>
        </row>
        <row r="46">
          <cell r="C46">
            <v>264.10000000000002</v>
          </cell>
          <cell r="E46">
            <v>80</v>
          </cell>
        </row>
        <row r="49">
          <cell r="C49">
            <v>1</v>
          </cell>
          <cell r="E49">
            <v>0</v>
          </cell>
        </row>
        <row r="52">
          <cell r="C52">
            <v>269.81</v>
          </cell>
          <cell r="E52" t="e">
            <v>#VALUE!</v>
          </cell>
        </row>
        <row r="54">
          <cell r="C54">
            <v>95.739999999999981</v>
          </cell>
          <cell r="E54" t="e">
            <v>#VALUE!</v>
          </cell>
        </row>
        <row r="55">
          <cell r="C55">
            <v>15</v>
          </cell>
          <cell r="E55" t="e">
            <v>#REF!</v>
          </cell>
        </row>
        <row r="56">
          <cell r="C56">
            <v>151</v>
          </cell>
          <cell r="E56">
            <v>318.20400000000001</v>
          </cell>
        </row>
        <row r="57">
          <cell r="C57">
            <v>54.95</v>
          </cell>
          <cell r="E57" t="e">
            <v>#REF!</v>
          </cell>
        </row>
        <row r="58">
          <cell r="C58">
            <v>3.1</v>
          </cell>
          <cell r="E58" t="e">
            <v>#REF!</v>
          </cell>
        </row>
        <row r="59">
          <cell r="C59">
            <v>7</v>
          </cell>
          <cell r="E59">
            <v>0</v>
          </cell>
        </row>
        <row r="60">
          <cell r="C60" t="str">
            <v/>
          </cell>
        </row>
        <row r="63">
          <cell r="C63">
            <v>124.47000000000001</v>
          </cell>
          <cell r="E63" t="e">
            <v>#REF!</v>
          </cell>
        </row>
        <row r="64">
          <cell r="C64">
            <v>0</v>
          </cell>
          <cell r="E64" t="e">
            <v>#REF!</v>
          </cell>
        </row>
        <row r="65">
          <cell r="C65">
            <v>18.28</v>
          </cell>
          <cell r="E65" t="e">
            <v>#REF!</v>
          </cell>
        </row>
        <row r="66">
          <cell r="C66">
            <v>48.499999999999993</v>
          </cell>
          <cell r="E66" t="e">
            <v>#REF!</v>
          </cell>
        </row>
        <row r="67">
          <cell r="C67">
            <v>16.170000000000002</v>
          </cell>
          <cell r="E67">
            <v>6919.2</v>
          </cell>
        </row>
        <row r="70">
          <cell r="C70">
            <v>15.400000000000002</v>
          </cell>
          <cell r="E70">
            <v>0</v>
          </cell>
        </row>
        <row r="71">
          <cell r="C71">
            <v>2.0149999999999997</v>
          </cell>
          <cell r="E71">
            <v>0</v>
          </cell>
        </row>
        <row r="72">
          <cell r="C72">
            <v>2</v>
          </cell>
          <cell r="E72">
            <v>0</v>
          </cell>
        </row>
        <row r="73">
          <cell r="C73">
            <v>4.620000000000001</v>
          </cell>
          <cell r="E73">
            <v>0</v>
          </cell>
        </row>
        <row r="76">
          <cell r="C76">
            <v>1</v>
          </cell>
          <cell r="E76">
            <v>0</v>
          </cell>
        </row>
        <row r="77">
          <cell r="C77">
            <v>1</v>
          </cell>
          <cell r="E77">
            <v>0</v>
          </cell>
        </row>
        <row r="78">
          <cell r="C78">
            <v>1</v>
          </cell>
          <cell r="E78">
            <v>0</v>
          </cell>
        </row>
        <row r="79">
          <cell r="C79">
            <v>1</v>
          </cell>
          <cell r="E79">
            <v>0</v>
          </cell>
        </row>
        <row r="80">
          <cell r="C80">
            <v>1</v>
          </cell>
          <cell r="E80">
            <v>0</v>
          </cell>
        </row>
        <row r="81">
          <cell r="C81">
            <v>1</v>
          </cell>
          <cell r="E81">
            <v>0</v>
          </cell>
        </row>
        <row r="82">
          <cell r="C82">
            <v>1</v>
          </cell>
          <cell r="E82">
            <v>0</v>
          </cell>
        </row>
        <row r="83">
          <cell r="C83">
            <v>1</v>
          </cell>
          <cell r="E83">
            <v>0</v>
          </cell>
        </row>
        <row r="84">
          <cell r="C84">
            <v>1</v>
          </cell>
          <cell r="E84">
            <v>0</v>
          </cell>
        </row>
        <row r="85">
          <cell r="C85">
            <v>1</v>
          </cell>
          <cell r="E85">
            <v>0</v>
          </cell>
        </row>
        <row r="86">
          <cell r="C86">
            <v>1</v>
          </cell>
          <cell r="E86">
            <v>0</v>
          </cell>
        </row>
        <row r="87">
          <cell r="C87">
            <v>1</v>
          </cell>
          <cell r="E87">
            <v>0</v>
          </cell>
        </row>
        <row r="88">
          <cell r="C88">
            <v>1</v>
          </cell>
          <cell r="E88">
            <v>0</v>
          </cell>
        </row>
        <row r="89">
          <cell r="C89">
            <v>1</v>
          </cell>
          <cell r="E89">
            <v>0</v>
          </cell>
        </row>
        <row r="90">
          <cell r="C90">
            <v>1</v>
          </cell>
          <cell r="E90">
            <v>0</v>
          </cell>
        </row>
        <row r="91">
          <cell r="C91">
            <v>1</v>
          </cell>
          <cell r="E91">
            <v>0</v>
          </cell>
        </row>
        <row r="92">
          <cell r="C92">
            <v>1</v>
          </cell>
          <cell r="E92">
            <v>0</v>
          </cell>
        </row>
        <row r="93">
          <cell r="C93">
            <v>1</v>
          </cell>
          <cell r="E93">
            <v>0</v>
          </cell>
        </row>
        <row r="94">
          <cell r="C94">
            <v>1</v>
          </cell>
          <cell r="E94">
            <v>0</v>
          </cell>
        </row>
        <row r="95">
          <cell r="E95" t="str">
            <v>P.A.</v>
          </cell>
        </row>
        <row r="96">
          <cell r="E96" t="str">
            <v>P.A.</v>
          </cell>
        </row>
        <row r="97">
          <cell r="E97" t="str">
            <v>P.A.</v>
          </cell>
        </row>
        <row r="98">
          <cell r="E98" t="str">
            <v>P.A.</v>
          </cell>
        </row>
        <row r="99">
          <cell r="C99">
            <v>1</v>
          </cell>
          <cell r="E99">
            <v>0</v>
          </cell>
        </row>
        <row r="102">
          <cell r="E102" t="str">
            <v>P.A.</v>
          </cell>
        </row>
        <row r="103">
          <cell r="C103">
            <v>1</v>
          </cell>
          <cell r="E103">
            <v>0</v>
          </cell>
        </row>
        <row r="106">
          <cell r="C106">
            <v>63.376399999999997</v>
          </cell>
          <cell r="E106">
            <v>0</v>
          </cell>
        </row>
        <row r="107">
          <cell r="C107">
            <v>1</v>
          </cell>
          <cell r="E107">
            <v>0</v>
          </cell>
        </row>
        <row r="108">
          <cell r="C108">
            <v>1</v>
          </cell>
          <cell r="E108">
            <v>0</v>
          </cell>
        </row>
        <row r="109">
          <cell r="C109">
            <v>1</v>
          </cell>
          <cell r="E109">
            <v>0</v>
          </cell>
        </row>
        <row r="112">
          <cell r="C112">
            <v>1</v>
          </cell>
          <cell r="E112" t="str">
            <v>P.A.</v>
          </cell>
        </row>
        <row r="113">
          <cell r="C113">
            <v>1</v>
          </cell>
          <cell r="E113" t="str">
            <v>P.A.</v>
          </cell>
        </row>
        <row r="117">
          <cell r="C117">
            <v>1</v>
          </cell>
          <cell r="E117">
            <v>0</v>
          </cell>
        </row>
        <row r="118">
          <cell r="C118">
            <v>1</v>
          </cell>
          <cell r="E118">
            <v>0</v>
          </cell>
        </row>
        <row r="119">
          <cell r="C119">
            <v>1</v>
          </cell>
          <cell r="E119">
            <v>0</v>
          </cell>
        </row>
        <row r="120">
          <cell r="C120">
            <v>1</v>
          </cell>
          <cell r="E120">
            <v>0</v>
          </cell>
        </row>
        <row r="121">
          <cell r="C121">
            <v>1</v>
          </cell>
          <cell r="E121">
            <v>0</v>
          </cell>
        </row>
        <row r="125">
          <cell r="C125">
            <v>1</v>
          </cell>
          <cell r="E125">
            <v>0</v>
          </cell>
        </row>
        <row r="126">
          <cell r="C126">
            <v>1</v>
          </cell>
          <cell r="E126">
            <v>0</v>
          </cell>
        </row>
        <row r="129">
          <cell r="C129">
            <v>1</v>
          </cell>
          <cell r="E129">
            <v>0</v>
          </cell>
        </row>
        <row r="130">
          <cell r="C130">
            <v>1</v>
          </cell>
          <cell r="E130">
            <v>0</v>
          </cell>
        </row>
        <row r="131">
          <cell r="C131" t="str">
            <v/>
          </cell>
          <cell r="E131" t="str">
            <v/>
          </cell>
        </row>
        <row r="132">
          <cell r="C132">
            <v>1</v>
          </cell>
          <cell r="E132">
            <v>0</v>
          </cell>
        </row>
        <row r="133">
          <cell r="C133">
            <v>1</v>
          </cell>
          <cell r="E133">
            <v>0</v>
          </cell>
        </row>
        <row r="134">
          <cell r="C134">
            <v>1</v>
          </cell>
          <cell r="E134">
            <v>0</v>
          </cell>
        </row>
        <row r="135">
          <cell r="C135">
            <v>1</v>
          </cell>
          <cell r="E135">
            <v>0</v>
          </cell>
        </row>
        <row r="138">
          <cell r="C138" t="str">
            <v/>
          </cell>
          <cell r="E138" t="str">
            <v/>
          </cell>
        </row>
        <row r="139">
          <cell r="C139">
            <v>1</v>
          </cell>
          <cell r="E139">
            <v>0</v>
          </cell>
        </row>
        <row r="140">
          <cell r="C140">
            <v>1</v>
          </cell>
          <cell r="E140">
            <v>0</v>
          </cell>
        </row>
      </sheetData>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EXTERIOR Y PARQUE INSPIRACION"/>
      <sheetName val="Presup. completo"/>
      <sheetName val="Presup. PARTE  (1)"/>
      <sheetName val="Presup. PARTE  (2)"/>
      <sheetName val="Presp Electrico"/>
      <sheetName val="iNDICE"/>
      <sheetName val="Volumenes"/>
      <sheetName val="Area"/>
      <sheetName val="Puertas y Ventanas"/>
      <sheetName val="ANALISIS H-A "/>
      <sheetName val="Anal. Electr"/>
      <sheetName val="Listado Precio "/>
      <sheetName val="Jornal"/>
      <sheetName val="cuantia "/>
      <sheetName val="Pu-Sanit."/>
      <sheetName val="MUROS BLOCK"/>
      <sheetName val="anal term"/>
      <sheetName val="Anal. horm."/>
      <sheetName val="Ana-Sanit."/>
      <sheetName val="Mat"/>
      <sheetName val="PU-Elect."/>
      <sheetName val="anal aire"/>
      <sheetName val="climat."/>
      <sheetName val="peso-cuantia"/>
      <sheetName val="planta trata"/>
      <sheetName val="subida materiales"/>
      <sheetName val="cuantias "/>
      <sheetName val="M. O. exc."/>
      <sheetName val="Ana-elect."/>
      <sheetName val="puertas"/>
      <sheetName val="Cubicacion"/>
      <sheetName val="Septicos"/>
      <sheetName val="caseta"/>
      <sheetName val="calcul anal"/>
      <sheetName val="anal"/>
      <sheetName val="Mezcla"/>
      <sheetName val="Hoja2"/>
      <sheetName val="Hoja1"/>
      <sheetName val="NDI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EXTERIOR Y PARQUE INSPIRACION"/>
      <sheetName val="Presup. completo"/>
      <sheetName val="Presup. PARTE  (1)"/>
      <sheetName val="Presup. PARTE  (2)"/>
      <sheetName val="Presp Electrico"/>
      <sheetName val="iNDICE"/>
      <sheetName val="Volumenes"/>
      <sheetName val="Area"/>
      <sheetName val="Puertas y Ventanas"/>
      <sheetName val="ANALISIS H-A "/>
      <sheetName val="Anal. Electr"/>
      <sheetName val="Listado Precio "/>
      <sheetName val="Jornal"/>
      <sheetName val="cuantia "/>
      <sheetName val="Pu-Sanit."/>
      <sheetName val="MUROS BLOCK"/>
      <sheetName val="anal term"/>
      <sheetName val="Anal. horm."/>
      <sheetName val="Ana-Sanit."/>
      <sheetName val="Mat"/>
      <sheetName val="PU-Elect."/>
      <sheetName val="anal aire"/>
      <sheetName val="climat."/>
      <sheetName val="peso-cuantia"/>
      <sheetName val="planta trata"/>
      <sheetName val="subida materiales"/>
      <sheetName val="cuantias "/>
      <sheetName val="M. O. exc."/>
      <sheetName val="Ana-elect."/>
      <sheetName val="puertas"/>
      <sheetName val="Cubicacion"/>
      <sheetName val="Septicos"/>
      <sheetName val="caseta"/>
      <sheetName val="calcul anal"/>
      <sheetName val="anal"/>
      <sheetName val="Mezcla"/>
      <sheetName val="Hoja2"/>
      <sheetName val="Hoja1"/>
      <sheetName val="NDI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ase"/>
      <sheetName val="Adic. No. 1"/>
      <sheetName val="Adic. No. 2"/>
      <sheetName val="Adic. No. 3"/>
      <sheetName val="Part. No Ejecutables"/>
      <sheetName val="Orden de Cambio"/>
      <sheetName val="Aum. de Cant."/>
      <sheetName val="FB-162-06"/>
    </sheetNames>
    <sheetDataSet>
      <sheetData sheetId="0"/>
      <sheetData sheetId="1"/>
      <sheetData sheetId="2"/>
      <sheetData sheetId="3"/>
      <sheetData sheetId="4"/>
      <sheetData sheetId="5"/>
      <sheetData sheetId="6"/>
      <sheetData sheetId="7"/>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Analisis"/>
      <sheetName val="Presupuesto"/>
      <sheetName val="Sheet2"/>
      <sheetName val="Sheet3"/>
    </sheetNames>
    <sheetDataSet>
      <sheetData sheetId="0">
        <row r="63">
          <cell r="D63">
            <v>5342</v>
          </cell>
        </row>
      </sheetData>
      <sheetData sheetId="1" refreshError="1"/>
      <sheetData sheetId="2" refreshError="1"/>
      <sheetData sheetId="3"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aseta de planta (2)"/>
      <sheetName val="cisterna "/>
      <sheetName val="caseta de planta"/>
      <sheetName val="Relacion de proyecto"/>
      <sheetName val="Presupuesto"/>
      <sheetName val="Insumos"/>
      <sheetName val="Análisis de Precios"/>
      <sheetName val="Sheet4"/>
      <sheetName val="Sheet5"/>
      <sheetName val="Sheet11"/>
      <sheetName val="Sheet12"/>
      <sheetName val="Sheet13"/>
      <sheetName val="Sheet14"/>
      <sheetName val="Sheet15"/>
      <sheetName val="Sheet16"/>
      <sheetName val="M.O."/>
    </sheetNames>
    <sheetDataSet>
      <sheetData sheetId="0" refreshError="1"/>
      <sheetData sheetId="1" refreshError="1"/>
      <sheetData sheetId="2">
        <row r="7">
          <cell r="C7" t="str">
            <v>Cant.</v>
          </cell>
        </row>
        <row r="11">
          <cell r="C11">
            <v>18.899999999999999</v>
          </cell>
        </row>
        <row r="12">
          <cell r="C12">
            <v>24.57</v>
          </cell>
        </row>
        <row r="15">
          <cell r="C15">
            <v>3.4559999999999995</v>
          </cell>
        </row>
        <row r="16">
          <cell r="C16">
            <v>3.8400000000000007</v>
          </cell>
        </row>
        <row r="17">
          <cell r="C17">
            <v>2.1600000000000006</v>
          </cell>
        </row>
        <row r="18">
          <cell r="C18">
            <v>8.1000000000000014</v>
          </cell>
        </row>
        <row r="19">
          <cell r="C19">
            <v>9.18</v>
          </cell>
        </row>
        <row r="20">
          <cell r="C20">
            <v>54</v>
          </cell>
        </row>
        <row r="23">
          <cell r="C23">
            <v>89.25</v>
          </cell>
        </row>
        <row r="26">
          <cell r="C26">
            <v>178.5</v>
          </cell>
        </row>
        <row r="27">
          <cell r="C27">
            <v>160.65</v>
          </cell>
        </row>
        <row r="28">
          <cell r="C28">
            <v>32.75</v>
          </cell>
        </row>
        <row r="31">
          <cell r="C31">
            <v>178.5</v>
          </cell>
        </row>
        <row r="34">
          <cell r="C34">
            <v>1</v>
          </cell>
        </row>
        <row r="36">
          <cell r="C36">
            <v>1</v>
          </cell>
        </row>
      </sheetData>
      <sheetData sheetId="3" refreshError="1"/>
      <sheetData sheetId="4"/>
      <sheetData sheetId="5"/>
      <sheetData sheetId="6"/>
      <sheetData sheetId="7"/>
      <sheetData sheetId="8">
        <row r="8">
          <cell r="C8" t="str">
            <v>Cant.</v>
          </cell>
          <cell r="E8" t="str">
            <v>P.U. RD$</v>
          </cell>
        </row>
        <row r="10">
          <cell r="C10">
            <v>1</v>
          </cell>
          <cell r="E10" t="str">
            <v>P.A.</v>
          </cell>
        </row>
        <row r="12">
          <cell r="E12" t="str">
            <v/>
          </cell>
        </row>
        <row r="13">
          <cell r="C13">
            <v>2.39</v>
          </cell>
          <cell r="E13" t="e">
            <v>#REF!</v>
          </cell>
        </row>
        <row r="14">
          <cell r="C14">
            <v>2.65</v>
          </cell>
          <cell r="E14" t="e">
            <v>#REF!</v>
          </cell>
        </row>
        <row r="15">
          <cell r="C15">
            <v>0.52</v>
          </cell>
          <cell r="E15" t="e">
            <v>#NAME?</v>
          </cell>
        </row>
        <row r="16">
          <cell r="C16">
            <v>1.4</v>
          </cell>
          <cell r="E16" t="e">
            <v>#REF!</v>
          </cell>
        </row>
        <row r="17">
          <cell r="C17">
            <v>0.26</v>
          </cell>
          <cell r="E17" t="e">
            <v>#NAME?</v>
          </cell>
        </row>
        <row r="18">
          <cell r="C18">
            <v>0.78</v>
          </cell>
          <cell r="E18" t="e">
            <v>#NAME?</v>
          </cell>
        </row>
        <row r="19">
          <cell r="C19">
            <v>0.21</v>
          </cell>
          <cell r="E19" t="e">
            <v>#REF!</v>
          </cell>
        </row>
        <row r="20">
          <cell r="C20">
            <v>0.21</v>
          </cell>
          <cell r="E20" t="e">
            <v>#REF!</v>
          </cell>
        </row>
        <row r="21">
          <cell r="C21">
            <v>0</v>
          </cell>
          <cell r="E21">
            <v>0</v>
          </cell>
        </row>
        <row r="22">
          <cell r="C22">
            <v>0</v>
          </cell>
          <cell r="E22">
            <v>0</v>
          </cell>
        </row>
        <row r="23">
          <cell r="C23">
            <v>64.17</v>
          </cell>
          <cell r="E23" t="e">
            <v>#REF!</v>
          </cell>
        </row>
        <row r="24">
          <cell r="C24">
            <v>0</v>
          </cell>
          <cell r="E24">
            <v>0</v>
          </cell>
        </row>
        <row r="27">
          <cell r="C27">
            <v>498.88</v>
          </cell>
          <cell r="E27" t="e">
            <v>#REF!</v>
          </cell>
        </row>
        <row r="28">
          <cell r="C28">
            <v>40.82</v>
          </cell>
          <cell r="E28" t="e">
            <v>#REF!</v>
          </cell>
        </row>
        <row r="29">
          <cell r="C29">
            <v>23.2</v>
          </cell>
          <cell r="E29" t="e">
            <v>#REF!</v>
          </cell>
        </row>
        <row r="32">
          <cell r="C32">
            <v>73.319999999999993</v>
          </cell>
          <cell r="E32" t="e">
            <v>#REF!</v>
          </cell>
        </row>
        <row r="33">
          <cell r="C33">
            <v>364.96</v>
          </cell>
          <cell r="E33" t="e">
            <v>#REF!</v>
          </cell>
        </row>
        <row r="34">
          <cell r="C34">
            <v>734.56</v>
          </cell>
          <cell r="E34" t="e">
            <v>#REF!</v>
          </cell>
        </row>
        <row r="35">
          <cell r="C35">
            <v>358.34000000000009</v>
          </cell>
          <cell r="E35">
            <v>80</v>
          </cell>
        </row>
        <row r="36">
          <cell r="C36">
            <v>595.9</v>
          </cell>
          <cell r="E36" t="e">
            <v>#REF!</v>
          </cell>
        </row>
        <row r="37">
          <cell r="C37">
            <v>84.1</v>
          </cell>
          <cell r="E37">
            <v>0</v>
          </cell>
        </row>
        <row r="38">
          <cell r="C38">
            <v>48.8</v>
          </cell>
          <cell r="E38">
            <v>0</v>
          </cell>
        </row>
        <row r="41">
          <cell r="C41">
            <v>5.9399999999999995</v>
          </cell>
          <cell r="E41">
            <v>210</v>
          </cell>
        </row>
        <row r="42">
          <cell r="C42">
            <v>28.36</v>
          </cell>
          <cell r="E42">
            <v>450</v>
          </cell>
        </row>
        <row r="43">
          <cell r="C43">
            <v>4.13</v>
          </cell>
          <cell r="E43">
            <v>0</v>
          </cell>
        </row>
        <row r="44">
          <cell r="C44">
            <v>0</v>
          </cell>
          <cell r="E44">
            <v>200</v>
          </cell>
        </row>
        <row r="45">
          <cell r="C45">
            <v>0</v>
          </cell>
          <cell r="E45">
            <v>100</v>
          </cell>
        </row>
        <row r="46">
          <cell r="C46">
            <v>264.10000000000002</v>
          </cell>
          <cell r="E46">
            <v>80</v>
          </cell>
        </row>
        <row r="49">
          <cell r="C49">
            <v>1</v>
          </cell>
          <cell r="E49">
            <v>0</v>
          </cell>
        </row>
        <row r="52">
          <cell r="C52">
            <v>269.81</v>
          </cell>
          <cell r="E52" t="e">
            <v>#VALUE!</v>
          </cell>
        </row>
        <row r="54">
          <cell r="C54">
            <v>95.739999999999981</v>
          </cell>
          <cell r="E54" t="e">
            <v>#VALUE!</v>
          </cell>
        </row>
        <row r="55">
          <cell r="C55">
            <v>15</v>
          </cell>
          <cell r="E55" t="e">
            <v>#REF!</v>
          </cell>
        </row>
        <row r="56">
          <cell r="C56">
            <v>151</v>
          </cell>
          <cell r="E56">
            <v>318.20400000000001</v>
          </cell>
        </row>
        <row r="57">
          <cell r="C57">
            <v>54.95</v>
          </cell>
          <cell r="E57" t="e">
            <v>#REF!</v>
          </cell>
        </row>
        <row r="58">
          <cell r="C58">
            <v>3.1</v>
          </cell>
          <cell r="E58" t="e">
            <v>#REF!</v>
          </cell>
        </row>
        <row r="59">
          <cell r="C59">
            <v>7</v>
          </cell>
          <cell r="E59">
            <v>0</v>
          </cell>
        </row>
        <row r="60">
          <cell r="C60" t="str">
            <v/>
          </cell>
        </row>
        <row r="63">
          <cell r="C63">
            <v>124.47000000000001</v>
          </cell>
          <cell r="E63" t="e">
            <v>#REF!</v>
          </cell>
        </row>
        <row r="64">
          <cell r="C64">
            <v>0</v>
          </cell>
          <cell r="E64" t="e">
            <v>#REF!</v>
          </cell>
        </row>
        <row r="65">
          <cell r="C65">
            <v>18.28</v>
          </cell>
          <cell r="E65" t="e">
            <v>#REF!</v>
          </cell>
        </row>
        <row r="66">
          <cell r="C66">
            <v>48.499999999999993</v>
          </cell>
          <cell r="E66" t="e">
            <v>#REF!</v>
          </cell>
        </row>
        <row r="67">
          <cell r="C67">
            <v>16.170000000000002</v>
          </cell>
          <cell r="E67">
            <v>6919.2</v>
          </cell>
        </row>
        <row r="70">
          <cell r="C70">
            <v>15.400000000000002</v>
          </cell>
          <cell r="E70">
            <v>0</v>
          </cell>
        </row>
        <row r="71">
          <cell r="C71">
            <v>2.0149999999999997</v>
          </cell>
          <cell r="E71">
            <v>0</v>
          </cell>
        </row>
        <row r="72">
          <cell r="C72">
            <v>2</v>
          </cell>
          <cell r="E72">
            <v>0</v>
          </cell>
        </row>
        <row r="73">
          <cell r="C73">
            <v>4.620000000000001</v>
          </cell>
          <cell r="E73">
            <v>0</v>
          </cell>
        </row>
        <row r="76">
          <cell r="C76">
            <v>1</v>
          </cell>
          <cell r="E76">
            <v>0</v>
          </cell>
        </row>
        <row r="77">
          <cell r="C77">
            <v>1</v>
          </cell>
          <cell r="E77">
            <v>0</v>
          </cell>
        </row>
        <row r="78">
          <cell r="C78">
            <v>1</v>
          </cell>
          <cell r="E78">
            <v>0</v>
          </cell>
        </row>
        <row r="79">
          <cell r="C79">
            <v>1</v>
          </cell>
          <cell r="E79">
            <v>0</v>
          </cell>
        </row>
        <row r="80">
          <cell r="C80">
            <v>1</v>
          </cell>
          <cell r="E80">
            <v>0</v>
          </cell>
        </row>
        <row r="81">
          <cell r="C81">
            <v>1</v>
          </cell>
          <cell r="E81">
            <v>0</v>
          </cell>
        </row>
        <row r="82">
          <cell r="C82">
            <v>1</v>
          </cell>
          <cell r="E82">
            <v>0</v>
          </cell>
        </row>
        <row r="83">
          <cell r="C83">
            <v>1</v>
          </cell>
          <cell r="E83">
            <v>0</v>
          </cell>
        </row>
        <row r="84">
          <cell r="C84">
            <v>1</v>
          </cell>
          <cell r="E84">
            <v>0</v>
          </cell>
        </row>
        <row r="85">
          <cell r="C85">
            <v>1</v>
          </cell>
          <cell r="E85">
            <v>0</v>
          </cell>
        </row>
        <row r="86">
          <cell r="C86">
            <v>1</v>
          </cell>
          <cell r="E86">
            <v>0</v>
          </cell>
        </row>
        <row r="87">
          <cell r="C87">
            <v>1</v>
          </cell>
          <cell r="E87">
            <v>0</v>
          </cell>
        </row>
        <row r="88">
          <cell r="C88">
            <v>1</v>
          </cell>
          <cell r="E88">
            <v>0</v>
          </cell>
        </row>
        <row r="89">
          <cell r="C89">
            <v>1</v>
          </cell>
          <cell r="E89">
            <v>0</v>
          </cell>
        </row>
        <row r="90">
          <cell r="C90">
            <v>1</v>
          </cell>
          <cell r="E90">
            <v>0</v>
          </cell>
        </row>
        <row r="91">
          <cell r="C91">
            <v>1</v>
          </cell>
          <cell r="E91">
            <v>0</v>
          </cell>
        </row>
        <row r="92">
          <cell r="C92">
            <v>1</v>
          </cell>
          <cell r="E92">
            <v>0</v>
          </cell>
        </row>
        <row r="93">
          <cell r="C93">
            <v>1</v>
          </cell>
          <cell r="E93">
            <v>0</v>
          </cell>
        </row>
        <row r="94">
          <cell r="C94">
            <v>1</v>
          </cell>
          <cell r="E94">
            <v>0</v>
          </cell>
        </row>
        <row r="95">
          <cell r="E95" t="str">
            <v>P.A.</v>
          </cell>
        </row>
        <row r="96">
          <cell r="E96" t="str">
            <v>P.A.</v>
          </cell>
        </row>
        <row r="97">
          <cell r="E97" t="str">
            <v>P.A.</v>
          </cell>
        </row>
        <row r="98">
          <cell r="E98" t="str">
            <v>P.A.</v>
          </cell>
        </row>
        <row r="99">
          <cell r="C99">
            <v>1</v>
          </cell>
          <cell r="E99">
            <v>0</v>
          </cell>
        </row>
        <row r="102">
          <cell r="E102" t="str">
            <v>P.A.</v>
          </cell>
        </row>
        <row r="103">
          <cell r="C103">
            <v>1</v>
          </cell>
          <cell r="E103">
            <v>0</v>
          </cell>
        </row>
        <row r="106">
          <cell r="C106">
            <v>63.376399999999997</v>
          </cell>
          <cell r="E106">
            <v>0</v>
          </cell>
        </row>
        <row r="107">
          <cell r="C107">
            <v>1</v>
          </cell>
          <cell r="E107">
            <v>0</v>
          </cell>
        </row>
        <row r="108">
          <cell r="C108">
            <v>1</v>
          </cell>
          <cell r="E108">
            <v>0</v>
          </cell>
        </row>
        <row r="109">
          <cell r="C109">
            <v>1</v>
          </cell>
          <cell r="E109">
            <v>0</v>
          </cell>
        </row>
        <row r="112">
          <cell r="C112">
            <v>1</v>
          </cell>
          <cell r="E112" t="str">
            <v>P.A.</v>
          </cell>
        </row>
        <row r="113">
          <cell r="C113">
            <v>1</v>
          </cell>
          <cell r="E113" t="str">
            <v>P.A.</v>
          </cell>
        </row>
        <row r="117">
          <cell r="C117">
            <v>1</v>
          </cell>
          <cell r="E117">
            <v>0</v>
          </cell>
        </row>
        <row r="118">
          <cell r="C118">
            <v>1</v>
          </cell>
          <cell r="E118">
            <v>0</v>
          </cell>
        </row>
        <row r="119">
          <cell r="C119">
            <v>1</v>
          </cell>
          <cell r="E119">
            <v>0</v>
          </cell>
        </row>
        <row r="120">
          <cell r="C120">
            <v>1</v>
          </cell>
          <cell r="E120">
            <v>0</v>
          </cell>
        </row>
        <row r="121">
          <cell r="C121">
            <v>1</v>
          </cell>
          <cell r="E121">
            <v>0</v>
          </cell>
        </row>
        <row r="125">
          <cell r="C125">
            <v>1</v>
          </cell>
          <cell r="E125">
            <v>0</v>
          </cell>
        </row>
        <row r="126">
          <cell r="C126">
            <v>1</v>
          </cell>
          <cell r="E126">
            <v>0</v>
          </cell>
        </row>
        <row r="129">
          <cell r="C129">
            <v>1</v>
          </cell>
          <cell r="E129">
            <v>0</v>
          </cell>
        </row>
        <row r="130">
          <cell r="C130">
            <v>1</v>
          </cell>
          <cell r="E130">
            <v>0</v>
          </cell>
        </row>
        <row r="131">
          <cell r="C131" t="str">
            <v/>
          </cell>
          <cell r="E131" t="str">
            <v/>
          </cell>
        </row>
        <row r="132">
          <cell r="C132">
            <v>1</v>
          </cell>
          <cell r="E132">
            <v>0</v>
          </cell>
        </row>
        <row r="133">
          <cell r="C133">
            <v>1</v>
          </cell>
          <cell r="E133">
            <v>0</v>
          </cell>
        </row>
        <row r="134">
          <cell r="C134">
            <v>1</v>
          </cell>
          <cell r="E134">
            <v>0</v>
          </cell>
        </row>
        <row r="135">
          <cell r="C135">
            <v>1</v>
          </cell>
          <cell r="E135">
            <v>0</v>
          </cell>
        </row>
        <row r="138">
          <cell r="C138" t="str">
            <v/>
          </cell>
          <cell r="E138" t="str">
            <v/>
          </cell>
        </row>
        <row r="139">
          <cell r="C139">
            <v>1</v>
          </cell>
          <cell r="E139">
            <v>0</v>
          </cell>
        </row>
        <row r="140">
          <cell r="C140">
            <v>1</v>
          </cell>
          <cell r="E140">
            <v>0</v>
          </cell>
        </row>
      </sheetData>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EXTERIOR Y PARQUE INSPIRACION"/>
      <sheetName val="Presup. completo"/>
      <sheetName val="Presup. PARTE  (1)"/>
      <sheetName val="Presup. PARTE  (2)"/>
      <sheetName val="Presp Electrico"/>
      <sheetName val="iNDICE"/>
      <sheetName val="Volumenes"/>
      <sheetName val="Area"/>
      <sheetName val="Puertas y Ventanas"/>
      <sheetName val="ANALISIS H-A "/>
      <sheetName val="Anal. Electr"/>
      <sheetName val="Listado Precio "/>
      <sheetName val="Jornal"/>
      <sheetName val="cuantia "/>
      <sheetName val="Pu-Sanit."/>
      <sheetName val="MUROS BLOCK"/>
      <sheetName val="anal term"/>
      <sheetName val="Anal. horm."/>
      <sheetName val="Ana-Sanit."/>
      <sheetName val="Mat"/>
      <sheetName val="PU-Elect."/>
      <sheetName val="anal aire"/>
      <sheetName val="climat."/>
      <sheetName val="peso-cuantia"/>
      <sheetName val="planta trata"/>
      <sheetName val="subida materiales"/>
      <sheetName val="cuantias "/>
      <sheetName val="M. O. exc."/>
      <sheetName val="Ana-elect."/>
      <sheetName val="puertas"/>
      <sheetName val="Cubicacion"/>
      <sheetName val="Septicos"/>
      <sheetName val="caseta"/>
      <sheetName val="calcul anal"/>
      <sheetName val="anal"/>
      <sheetName val="Mezcla"/>
      <sheetName val="Hoja2"/>
      <sheetName val="Hoja1"/>
      <sheetName val="NDI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126">
          <cell r="C126">
            <v>55</v>
          </cell>
        </row>
        <row r="194">
          <cell r="C194">
            <v>18.22</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EXTERIOR Y PARQUE INSPIRACION"/>
      <sheetName val="Presup. completo"/>
      <sheetName val="Presup. PARTE  (1)"/>
      <sheetName val="Presup. PARTE  (2)"/>
      <sheetName val="Presp Electrico"/>
      <sheetName val="iNDICE"/>
      <sheetName val="Volumenes"/>
      <sheetName val="Area"/>
      <sheetName val="Puertas y Ventanas"/>
      <sheetName val="ANALISIS H-A "/>
      <sheetName val="Anal. Electr"/>
      <sheetName val="Listado Precio "/>
      <sheetName val="Jornal"/>
      <sheetName val="cuantia "/>
      <sheetName val="Pu-Sanit."/>
      <sheetName val="MUROS BLOCK"/>
      <sheetName val="anal term"/>
      <sheetName val="Anal. horm."/>
      <sheetName val="Ana-Sanit."/>
      <sheetName val="Mat"/>
      <sheetName val="PU-Elect."/>
      <sheetName val="anal aire"/>
      <sheetName val="climat."/>
      <sheetName val="peso-cuantia"/>
      <sheetName val="planta trata"/>
      <sheetName val="subida materiales"/>
      <sheetName val="cuantias "/>
      <sheetName val="M. O. exc."/>
      <sheetName val="Ana-elect."/>
      <sheetName val="puertas"/>
      <sheetName val="Cubicacion"/>
      <sheetName val="Septicos"/>
      <sheetName val="caseta"/>
      <sheetName val="calcul anal"/>
      <sheetName val="anal"/>
      <sheetName val="Mezcla"/>
      <sheetName val="Hoja2"/>
      <sheetName val="Hoja1"/>
      <sheetName val="NDI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126">
          <cell r="C126">
            <v>55</v>
          </cell>
        </row>
        <row r="194">
          <cell r="C194">
            <v>18.22</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Presupuesto"/>
      <sheetName val="planta trata"/>
      <sheetName val="Anal. horm."/>
      <sheetName val="cuantias "/>
      <sheetName val="anal term"/>
      <sheetName val="Ana-Sanit."/>
      <sheetName val="Ana-Elect"/>
      <sheetName val="Ana-elect."/>
      <sheetName val="Volumenes"/>
      <sheetName val="M. O. exc."/>
      <sheetName val="subida materiales"/>
      <sheetName val="Mat"/>
      <sheetName val="Jornal"/>
      <sheetName val="Pu-Sanit."/>
      <sheetName val="PU-Elect."/>
      <sheetName val="puertas"/>
      <sheetName val="Cubicacion"/>
      <sheetName val="Septicos"/>
      <sheetName val="caseta"/>
      <sheetName val="calcul anal"/>
      <sheetName val="UASD"/>
      <sheetName val="INSUMO"/>
      <sheetName val="Mezcla"/>
      <sheetName val="Hoja2"/>
      <sheetName val="Hoja1"/>
    </sheetNames>
    <sheetDataSet>
      <sheetData sheetId="0"/>
      <sheetData sheetId="1"/>
      <sheetData sheetId="2">
        <row r="222">
          <cell r="F222">
            <v>6762.8600000000006</v>
          </cell>
        </row>
        <row r="229">
          <cell r="F229">
            <v>10047.64</v>
          </cell>
        </row>
      </sheetData>
      <sheetData sheetId="3"/>
      <sheetData sheetId="4"/>
      <sheetData sheetId="5"/>
      <sheetData sheetId="6"/>
      <sheetData sheetId="7"/>
      <sheetData sheetId="8">
        <row r="137">
          <cell r="J137">
            <v>203.6515</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EXTERIOR Y PARQUE INSPIRACION"/>
      <sheetName val="Presup. completo"/>
      <sheetName val="Presup. PARTE  (1)"/>
      <sheetName val="Presup. PARTE  (2)"/>
      <sheetName val="Presp Electrico"/>
      <sheetName val="iNDICE"/>
      <sheetName val="Volumenes"/>
      <sheetName val="Area"/>
      <sheetName val="Puertas y Ventanas"/>
      <sheetName val="ANALISIS H-A "/>
      <sheetName val="Anal. Electr"/>
      <sheetName val="Listado Precio "/>
      <sheetName val="Jornal"/>
      <sheetName val="cuantia "/>
      <sheetName val="Pu-Sanit."/>
      <sheetName val="MUROS BLOCK"/>
      <sheetName val="anal term"/>
      <sheetName val="Anal. horm."/>
      <sheetName val="Ana-Sanit."/>
      <sheetName val="Mat"/>
      <sheetName val="PU-Elect."/>
      <sheetName val="anal aire"/>
      <sheetName val="climat."/>
      <sheetName val="peso-cuantia"/>
      <sheetName val="planta trata"/>
      <sheetName val="subida materiales"/>
      <sheetName val="cuantias "/>
      <sheetName val="M. O. exc."/>
      <sheetName val="Ana-elect."/>
      <sheetName val="puertas"/>
      <sheetName val="Cubicacion"/>
      <sheetName val="Septicos"/>
      <sheetName val="caseta"/>
      <sheetName val="calcul anal"/>
      <sheetName val="anal"/>
      <sheetName val="Mezcla"/>
      <sheetName val="Hoja2"/>
      <sheetName val="Hoja1"/>
      <sheetName val="NDI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55">
          <cell r="D55">
            <v>8</v>
          </cell>
        </row>
        <row r="116">
          <cell r="D116">
            <v>400</v>
          </cell>
        </row>
      </sheetData>
      <sheetData sheetId="13" refreshError="1"/>
      <sheetData sheetId="14" refreshError="1">
        <row r="126">
          <cell r="C126">
            <v>55</v>
          </cell>
        </row>
        <row r="130">
          <cell r="C130">
            <v>240</v>
          </cell>
        </row>
        <row r="208">
          <cell r="C208">
            <v>2.7</v>
          </cell>
        </row>
        <row r="220">
          <cell r="C220">
            <v>80</v>
          </cell>
        </row>
        <row r="229">
          <cell r="C229">
            <v>30</v>
          </cell>
        </row>
        <row r="249">
          <cell r="C249">
            <v>922.5</v>
          </cell>
        </row>
      </sheetData>
      <sheetData sheetId="15" refreshError="1"/>
      <sheetData sheetId="16" refreshError="1"/>
      <sheetData sheetId="17" refreshError="1">
        <row r="451">
          <cell r="F451">
            <v>9641.9090502879881</v>
          </cell>
        </row>
      </sheetData>
      <sheetData sheetId="18" refreshError="1">
        <row r="237">
          <cell r="F237">
            <v>3684.95</v>
          </cell>
        </row>
        <row r="265">
          <cell r="F265">
            <v>2494.8049999999998</v>
          </cell>
        </row>
      </sheetData>
      <sheetData sheetId="19" refreshError="1">
        <row r="54">
          <cell r="D54">
            <v>510</v>
          </cell>
        </row>
        <row r="161">
          <cell r="D161">
            <v>5800</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Unicentro Plaza"/>
      <sheetName val="Precios"/>
      <sheetName val="Senalizacion"/>
      <sheetName val="DATA Staff"/>
      <sheetName val="Operating Cost Summary T 5.20"/>
    </sheetNames>
    <sheetDataSet>
      <sheetData sheetId="0" refreshError="1"/>
      <sheetData sheetId="1" refreshError="1"/>
      <sheetData sheetId="2" refreshError="1"/>
      <sheetData sheetId="3" refreshError="1"/>
      <sheetData sheetId="4"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PRESENTACION"/>
      <sheetName val="PRESENTACION (2)"/>
      <sheetName val="PRESUPUESTO (2)"/>
      <sheetName val="P.U. Const"/>
      <sheetName val="Materiales"/>
      <sheetName val="Salarios"/>
      <sheetName val="Precios"/>
      <sheetName val="EQUIPOS"/>
      <sheetName val="COSTO INDIRECTO"/>
      <sheetName val="OPERADORES EQUIPOS"/>
      <sheetName val="Analisis"/>
      <sheetName val="Insumos (2)"/>
      <sheetName val="M.O."/>
      <sheetName val="Insumos"/>
      <sheetName val="Análisis"/>
      <sheetName val="via"/>
    </sheetNames>
    <sheetDataSet>
      <sheetData sheetId="0" refreshError="1"/>
      <sheetData sheetId="1" refreshError="1"/>
      <sheetData sheetId="2" refreshError="1"/>
      <sheetData sheetId="3" refreshError="1"/>
      <sheetData sheetId="4" refreshError="1">
        <row r="15">
          <cell r="K15">
            <v>145</v>
          </cell>
        </row>
      </sheetData>
      <sheetData sheetId="5" refreshError="1">
        <row r="14">
          <cell r="D14">
            <v>45</v>
          </cell>
        </row>
        <row r="16">
          <cell r="D16">
            <v>45</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EXTERIOR Y PARQUE INSPIRACION"/>
      <sheetName val="Presup. completo"/>
      <sheetName val="Presup. PARTE  (1)"/>
      <sheetName val="Presup. PARTE  (2)"/>
      <sheetName val="Presp Electrico"/>
      <sheetName val="iNDICE"/>
      <sheetName val="Volumenes"/>
      <sheetName val="Area"/>
      <sheetName val="Puertas y Ventanas"/>
      <sheetName val="ANALISIS H-A "/>
      <sheetName val="Anal. Electr"/>
      <sheetName val="Listado Precio "/>
      <sheetName val="Jornal"/>
      <sheetName val="cuantia "/>
      <sheetName val="Pu-Sanit."/>
      <sheetName val="MUROS BLOCK"/>
      <sheetName val="anal term"/>
      <sheetName val="Anal. horm."/>
      <sheetName val="Ana-Sanit."/>
      <sheetName val="Mat"/>
      <sheetName val="PU-Elect."/>
      <sheetName val="anal aire"/>
      <sheetName val="climat."/>
      <sheetName val="peso-cuantia"/>
      <sheetName val="planta trata"/>
      <sheetName val="subida materiales"/>
      <sheetName val="cuantias "/>
      <sheetName val="M. O. exc."/>
      <sheetName val="Ana-elect."/>
      <sheetName val="puertas"/>
      <sheetName val="Cubicacion"/>
      <sheetName val="Septicos"/>
      <sheetName val="caseta"/>
      <sheetName val="calcul anal"/>
      <sheetName val="anal"/>
      <sheetName val="Mezcla"/>
      <sheetName val="Hoja2"/>
      <sheetName val="Hoja1"/>
      <sheetName val="NDI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EXTERIOR Y PARQUE INSPIRACION"/>
      <sheetName val="Presup. completo"/>
      <sheetName val="Presup. PARTE  (1)"/>
      <sheetName val="Presup. PARTE  (2)"/>
      <sheetName val="Presp Electrico"/>
      <sheetName val="iNDICE"/>
      <sheetName val="Volumenes"/>
      <sheetName val="Area"/>
      <sheetName val="Puertas y Ventanas"/>
      <sheetName val="ANALISIS H-A "/>
      <sheetName val="Anal. Electr"/>
      <sheetName val="Listado Precio "/>
      <sheetName val="Jornal"/>
      <sheetName val="cuantia "/>
      <sheetName val="Pu-Sanit."/>
      <sheetName val="MUROS BLOCK"/>
      <sheetName val="anal term"/>
      <sheetName val="Anal. horm."/>
      <sheetName val="Ana-Sanit."/>
      <sheetName val="Mat"/>
      <sheetName val="PU-Elect."/>
      <sheetName val="anal aire"/>
      <sheetName val="climat."/>
      <sheetName val="peso-cuantia"/>
      <sheetName val="planta trata"/>
      <sheetName val="subida materiales"/>
      <sheetName val="cuantias "/>
      <sheetName val="M. O. exc."/>
      <sheetName val="Ana-elect."/>
      <sheetName val="puertas"/>
      <sheetName val="Cubicacion"/>
      <sheetName val="Septicos"/>
      <sheetName val="caseta"/>
      <sheetName val="calcul anal"/>
      <sheetName val="anal"/>
      <sheetName val="Mezcla"/>
      <sheetName val="Hoja2"/>
      <sheetName val="Hoja1"/>
      <sheetName val="NDI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000"/>
      <sheetName val="1000"/>
      <sheetName val="Estado Financiero"/>
      <sheetName val="Resumen"/>
      <sheetName val="R_Precios_Ajustado "/>
      <sheetName val="Cubicación"/>
      <sheetName val="Pagos"/>
      <sheetName val="Res-Financiero"/>
      <sheetName val="A"/>
    </sheetNames>
    <sheetDataSet>
      <sheetData sheetId="0"/>
      <sheetData sheetId="1"/>
      <sheetData sheetId="2"/>
      <sheetData sheetId="3"/>
      <sheetData sheetId="4"/>
      <sheetData sheetId="5"/>
      <sheetData sheetId="6"/>
      <sheetData sheetId="7"/>
      <sheetData sheetId="8"/>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Análisis"/>
      <sheetName val="Presupuesto general metalico"/>
      <sheetName val="Presupuesto general"/>
      <sheetName val="PRESUPUEST"/>
      <sheetName val="INSUMO"/>
      <sheetName val="propuesta "/>
      <sheetName val="Varios"/>
      <sheetName val="Herr+Equip"/>
      <sheetName val="M.O instalacion"/>
      <sheetName val="M.O Fabricacion"/>
      <sheetName val=" pintura"/>
      <sheetName val="Corte+Sold"/>
      <sheetName val="ANALISIS"/>
      <sheetName val="Comparacion"/>
      <sheetName val="peso "/>
      <sheetName val="peso"/>
    </sheetNames>
    <sheetDataSet>
      <sheetData sheetId="0"/>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EXTERIOR Y PARQUE INSPIRACION"/>
      <sheetName val="Presup. completo"/>
      <sheetName val="Presup. PARTE  (1)"/>
      <sheetName val="Presup. PARTE  (2)"/>
      <sheetName val="Presp Electrico"/>
      <sheetName val="iNDICE"/>
      <sheetName val="Volumenes"/>
      <sheetName val="Area"/>
      <sheetName val="Puertas y Ventanas"/>
      <sheetName val="ANALISIS H-A "/>
      <sheetName val="Anal. Electr"/>
      <sheetName val="Listado Precio "/>
      <sheetName val="Jornal"/>
      <sheetName val="cuantia "/>
      <sheetName val="Pu-Sanit."/>
      <sheetName val="MUROS BLOCK"/>
      <sheetName val="anal term"/>
      <sheetName val="Anal. horm."/>
      <sheetName val="Ana-Sanit."/>
      <sheetName val="Mat"/>
      <sheetName val="PU-Elect."/>
      <sheetName val="anal aire"/>
      <sheetName val="climat."/>
      <sheetName val="peso-cuantia"/>
      <sheetName val="planta trata"/>
      <sheetName val="subida materiales"/>
      <sheetName val="cuantias "/>
      <sheetName val="M. O. exc."/>
      <sheetName val="Ana-elect."/>
      <sheetName val="puertas"/>
      <sheetName val="Cubicacion"/>
      <sheetName val="Septicos"/>
      <sheetName val="caseta"/>
      <sheetName val="calcul anal"/>
      <sheetName val="anal"/>
      <sheetName val="Mezcla"/>
      <sheetName val="Hoja2"/>
      <sheetName val="Hoja1"/>
      <sheetName val="NDI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126">
          <cell r="C126">
            <v>55</v>
          </cell>
        </row>
        <row r="134">
          <cell r="C134">
            <v>3.82</v>
          </cell>
        </row>
        <row r="138">
          <cell r="C138">
            <v>2.97</v>
          </cell>
        </row>
        <row r="148">
          <cell r="C148">
            <v>21.88</v>
          </cell>
        </row>
        <row r="168">
          <cell r="C168">
            <v>74</v>
          </cell>
        </row>
        <row r="194">
          <cell r="C194">
            <v>18.22</v>
          </cell>
        </row>
        <row r="203">
          <cell r="C203">
            <v>5.6</v>
          </cell>
        </row>
        <row r="217">
          <cell r="C217">
            <v>6.58</v>
          </cell>
        </row>
        <row r="224">
          <cell r="C224">
            <v>7.5</v>
          </cell>
        </row>
        <row r="246">
          <cell r="C246">
            <v>207.5</v>
          </cell>
        </row>
      </sheetData>
      <sheetData sheetId="15" refreshError="1"/>
      <sheetData sheetId="16" refreshError="1"/>
      <sheetData sheetId="17" refreshError="1"/>
      <sheetData sheetId="18" refreshError="1"/>
      <sheetData sheetId="19" refreshError="1">
        <row r="17">
          <cell r="D17">
            <v>30</v>
          </cell>
        </row>
        <row r="54">
          <cell r="D54">
            <v>510</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0000"/>
      <sheetName val="1000"/>
      <sheetName val="Estado Financiero"/>
      <sheetName val="Resumen"/>
      <sheetName val="R_Precios_Ajustado "/>
      <sheetName val="Cubicación"/>
      <sheetName val="Pagos"/>
      <sheetName val="Res-Financiero"/>
      <sheetName val="A"/>
      <sheetName val="anal term"/>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MODULO D"/>
      <sheetName val="MODULO .C"/>
      <sheetName val="OTROS"/>
      <sheetName val="TOTAL"/>
      <sheetName val="Precio"/>
      <sheetName val="Hormigon"/>
      <sheetName val="muros"/>
      <sheetName val="Pisos"/>
      <sheetName val="Sanitaria"/>
      <sheetName val="Electrica"/>
      <sheetName val="Hoja1"/>
      <sheetName val="Listado Equipos a utilizar"/>
    </sheetNames>
    <sheetDataSet>
      <sheetData sheetId="0" refreshError="1"/>
      <sheetData sheetId="1" refreshError="1"/>
      <sheetData sheetId="2" refreshError="1"/>
      <sheetData sheetId="3" refreshError="1"/>
      <sheetData sheetId="4">
        <row r="9">
          <cell r="F9">
            <v>300</v>
          </cell>
        </row>
        <row r="23">
          <cell r="F23">
            <v>550</v>
          </cell>
        </row>
        <row r="24">
          <cell r="F24">
            <v>900</v>
          </cell>
        </row>
        <row r="25">
          <cell r="F25">
            <v>800</v>
          </cell>
        </row>
        <row r="137">
          <cell r="F137">
            <v>24</v>
          </cell>
        </row>
        <row r="143">
          <cell r="F143">
            <v>9.5</v>
          </cell>
        </row>
        <row r="149">
          <cell r="F149">
            <v>12</v>
          </cell>
        </row>
        <row r="151">
          <cell r="F151">
            <v>100</v>
          </cell>
        </row>
        <row r="154">
          <cell r="F154">
            <v>30</v>
          </cell>
        </row>
        <row r="155">
          <cell r="F155">
            <v>30</v>
          </cell>
        </row>
        <row r="160">
          <cell r="F160">
            <v>160</v>
          </cell>
        </row>
        <row r="170">
          <cell r="F170">
            <v>37</v>
          </cell>
        </row>
      </sheetData>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rono"/>
      <sheetName val="Pres. "/>
      <sheetName val="Pres.  (2)"/>
      <sheetName val="M.O."/>
    </sheetNames>
    <sheetDataSet>
      <sheetData sheetId="0"/>
      <sheetData sheetId="1">
        <row r="17">
          <cell r="E17">
            <v>30</v>
          </cell>
        </row>
        <row r="19">
          <cell r="E19">
            <v>298.98</v>
          </cell>
        </row>
        <row r="20">
          <cell r="E20">
            <v>66.19</v>
          </cell>
        </row>
        <row r="21">
          <cell r="E21">
            <v>107</v>
          </cell>
        </row>
        <row r="30">
          <cell r="E30">
            <v>34.11</v>
          </cell>
        </row>
        <row r="57">
          <cell r="E57">
            <v>40</v>
          </cell>
        </row>
        <row r="60">
          <cell r="E60">
            <v>2300</v>
          </cell>
        </row>
      </sheetData>
      <sheetData sheetId="2"/>
      <sheetData sheetId="3"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VC"/>
      <sheetName val="Resumen (2)"/>
      <sheetName val="Pres. "/>
      <sheetName val="Resumen"/>
      <sheetName val="Analisis"/>
      <sheetName val="Materiales"/>
      <sheetName val="M.O."/>
      <sheetName val="MANO DE OBRA"/>
      <sheetName val="Estructurales SALON"/>
      <sheetName val="EST. ALM"/>
    </sheetNames>
    <sheetDataSet>
      <sheetData sheetId="0">
        <row r="4">
          <cell r="C4">
            <v>6800</v>
          </cell>
        </row>
      </sheetData>
      <sheetData sheetId="1">
        <row r="56">
          <cell r="C56">
            <v>350</v>
          </cell>
        </row>
      </sheetData>
      <sheetData sheetId="2">
        <row r="6">
          <cell r="E6">
            <v>725</v>
          </cell>
        </row>
      </sheetData>
      <sheetData sheetId="3">
        <row r="4">
          <cell r="B4" t="str">
            <v>REVESTIMIENTOS</v>
          </cell>
        </row>
      </sheetData>
      <sheetData sheetId="4">
        <row r="4">
          <cell r="B4" t="str">
            <v>REVESTIMIENTOS</v>
          </cell>
        </row>
        <row r="722">
          <cell r="F722">
            <v>259.61</v>
          </cell>
        </row>
      </sheetData>
      <sheetData sheetId="5">
        <row r="4">
          <cell r="C4">
            <v>6800</v>
          </cell>
        </row>
        <row r="6">
          <cell r="E6">
            <v>725</v>
          </cell>
        </row>
        <row r="9">
          <cell r="E9">
            <v>1029</v>
          </cell>
        </row>
        <row r="15">
          <cell r="E15">
            <v>310</v>
          </cell>
        </row>
        <row r="21">
          <cell r="E21">
            <v>377.54</v>
          </cell>
        </row>
        <row r="28">
          <cell r="E28">
            <v>457.75739999999996</v>
          </cell>
        </row>
        <row r="36">
          <cell r="E36">
            <v>736.32</v>
          </cell>
        </row>
        <row r="37">
          <cell r="E37">
            <v>483.8</v>
          </cell>
        </row>
        <row r="38">
          <cell r="E38">
            <v>847</v>
          </cell>
        </row>
        <row r="39">
          <cell r="E39">
            <v>1883.66</v>
          </cell>
        </row>
        <row r="42">
          <cell r="E42">
            <v>1014.8</v>
          </cell>
        </row>
        <row r="45">
          <cell r="E45">
            <v>1232</v>
          </cell>
        </row>
        <row r="46">
          <cell r="E46">
            <v>336.3</v>
          </cell>
        </row>
        <row r="55">
          <cell r="E55">
            <v>360.1</v>
          </cell>
        </row>
        <row r="56">
          <cell r="E56">
            <v>474.03</v>
          </cell>
        </row>
        <row r="57">
          <cell r="E57">
            <v>2236.1</v>
          </cell>
        </row>
        <row r="58">
          <cell r="E58">
            <v>4018.1</v>
          </cell>
        </row>
        <row r="59">
          <cell r="E59">
            <v>3555.26</v>
          </cell>
        </row>
        <row r="60">
          <cell r="E60">
            <v>2329.91</v>
          </cell>
        </row>
        <row r="63">
          <cell r="E63">
            <v>3321.7</v>
          </cell>
        </row>
        <row r="69">
          <cell r="E69">
            <v>984.01</v>
          </cell>
        </row>
        <row r="72">
          <cell r="E72">
            <v>86.15</v>
          </cell>
        </row>
        <row r="73">
          <cell r="E73">
            <v>61.8</v>
          </cell>
        </row>
        <row r="78">
          <cell r="F78">
            <v>171.78</v>
          </cell>
        </row>
        <row r="80">
          <cell r="F80">
            <v>336.60700000000003</v>
          </cell>
        </row>
        <row r="81">
          <cell r="F81">
            <v>433.53999999999996</v>
          </cell>
        </row>
        <row r="96">
          <cell r="F96">
            <v>281.80099999999999</v>
          </cell>
        </row>
        <row r="97">
          <cell r="F97">
            <v>606.95600000000002</v>
          </cell>
        </row>
        <row r="98">
          <cell r="F98">
            <v>987.32600000000002</v>
          </cell>
        </row>
        <row r="123">
          <cell r="F123">
            <v>67.484999999999999</v>
          </cell>
        </row>
        <row r="127">
          <cell r="F127">
            <v>431.08599999999996</v>
          </cell>
        </row>
        <row r="213">
          <cell r="F213">
            <v>6.9530000000000003</v>
          </cell>
        </row>
        <row r="214">
          <cell r="F214">
            <v>12.679</v>
          </cell>
        </row>
        <row r="218">
          <cell r="F218">
            <v>173.82499999999999</v>
          </cell>
        </row>
        <row r="258">
          <cell r="F258">
            <v>53.17</v>
          </cell>
        </row>
        <row r="262">
          <cell r="F262">
            <v>39.263999999999996</v>
          </cell>
        </row>
        <row r="295">
          <cell r="F295">
            <v>103.068</v>
          </cell>
        </row>
        <row r="296">
          <cell r="F296">
            <v>103.068</v>
          </cell>
        </row>
        <row r="433">
          <cell r="E433">
            <v>7.51</v>
          </cell>
        </row>
        <row r="464">
          <cell r="E464">
            <v>12.5</v>
          </cell>
        </row>
        <row r="473">
          <cell r="E473">
            <v>473.28</v>
          </cell>
        </row>
        <row r="482">
          <cell r="E482">
            <v>25.98</v>
          </cell>
        </row>
        <row r="540">
          <cell r="E540">
            <v>121.8</v>
          </cell>
        </row>
        <row r="541">
          <cell r="E541">
            <v>1209.5</v>
          </cell>
        </row>
        <row r="544">
          <cell r="E544">
            <v>1736.25</v>
          </cell>
        </row>
        <row r="566">
          <cell r="E566">
            <v>2832</v>
          </cell>
        </row>
        <row r="568">
          <cell r="E568">
            <v>1378</v>
          </cell>
        </row>
        <row r="572">
          <cell r="E572">
            <v>174</v>
          </cell>
        </row>
        <row r="573">
          <cell r="E573">
            <v>336.4</v>
          </cell>
        </row>
        <row r="582">
          <cell r="E582">
            <v>1500</v>
          </cell>
        </row>
        <row r="585">
          <cell r="E585">
            <v>550</v>
          </cell>
        </row>
        <row r="606">
          <cell r="E606">
            <v>117</v>
          </cell>
        </row>
        <row r="613">
          <cell r="E613">
            <v>163.44</v>
          </cell>
        </row>
        <row r="640">
          <cell r="E640">
            <v>198.14</v>
          </cell>
        </row>
        <row r="651">
          <cell r="E651">
            <v>25.18</v>
          </cell>
        </row>
        <row r="652">
          <cell r="E652">
            <v>29.24</v>
          </cell>
        </row>
        <row r="660">
          <cell r="E660">
            <v>2300</v>
          </cell>
        </row>
        <row r="661">
          <cell r="E661">
            <v>45</v>
          </cell>
        </row>
        <row r="708">
          <cell r="D708">
            <v>9078.8799999999992</v>
          </cell>
        </row>
        <row r="709">
          <cell r="D709">
            <v>13626</v>
          </cell>
        </row>
        <row r="746">
          <cell r="E746">
            <v>133.87</v>
          </cell>
        </row>
        <row r="755">
          <cell r="E755">
            <v>7.85</v>
          </cell>
        </row>
        <row r="758">
          <cell r="E758">
            <v>31.18</v>
          </cell>
        </row>
        <row r="766">
          <cell r="E766">
            <v>35.4</v>
          </cell>
        </row>
        <row r="767">
          <cell r="E767">
            <v>35.4</v>
          </cell>
        </row>
        <row r="817">
          <cell r="E817">
            <v>209.39</v>
          </cell>
        </row>
        <row r="822">
          <cell r="E822">
            <v>36.340000000000003</v>
          </cell>
        </row>
        <row r="823">
          <cell r="E823">
            <v>85.41</v>
          </cell>
        </row>
        <row r="881">
          <cell r="E881">
            <v>3487.52</v>
          </cell>
        </row>
      </sheetData>
      <sheetData sheetId="6">
        <row r="4">
          <cell r="C4">
            <v>433</v>
          </cell>
        </row>
        <row r="21">
          <cell r="C21">
            <v>15</v>
          </cell>
        </row>
        <row r="23">
          <cell r="C23">
            <v>12.5</v>
          </cell>
        </row>
        <row r="25">
          <cell r="C25">
            <v>13.89</v>
          </cell>
        </row>
        <row r="41">
          <cell r="C41">
            <v>1231.71</v>
          </cell>
        </row>
        <row r="51">
          <cell r="C51">
            <v>43.33</v>
          </cell>
        </row>
        <row r="53">
          <cell r="C53">
            <v>23.64</v>
          </cell>
        </row>
        <row r="55">
          <cell r="C55">
            <v>141.06</v>
          </cell>
        </row>
        <row r="58">
          <cell r="C58">
            <v>100</v>
          </cell>
        </row>
        <row r="61">
          <cell r="C61">
            <v>172.92</v>
          </cell>
        </row>
        <row r="63">
          <cell r="C63">
            <v>130</v>
          </cell>
        </row>
        <row r="66">
          <cell r="C66">
            <v>81.25</v>
          </cell>
        </row>
        <row r="67">
          <cell r="C67">
            <v>15.22</v>
          </cell>
        </row>
        <row r="68">
          <cell r="C68">
            <v>100</v>
          </cell>
        </row>
        <row r="69">
          <cell r="C69">
            <v>86.67</v>
          </cell>
        </row>
        <row r="73">
          <cell r="C73">
            <v>57.69</v>
          </cell>
        </row>
        <row r="78">
          <cell r="C78">
            <v>36.06</v>
          </cell>
        </row>
        <row r="110">
          <cell r="C110">
            <v>1.66</v>
          </cell>
        </row>
        <row r="111">
          <cell r="C111">
            <v>1.1100000000000001</v>
          </cell>
        </row>
        <row r="113">
          <cell r="C113">
            <v>0.55000000000000004</v>
          </cell>
        </row>
        <row r="114">
          <cell r="C114">
            <v>4.13</v>
          </cell>
        </row>
        <row r="115">
          <cell r="C115">
            <v>2.2200000000000002</v>
          </cell>
        </row>
        <row r="117">
          <cell r="C117">
            <v>1.1100000000000001</v>
          </cell>
        </row>
        <row r="134">
          <cell r="C134">
            <v>250</v>
          </cell>
        </row>
        <row r="144">
          <cell r="C144">
            <v>159.62</v>
          </cell>
        </row>
        <row r="163">
          <cell r="C163">
            <v>96.88</v>
          </cell>
        </row>
        <row r="164">
          <cell r="C164">
            <v>129.16999999999999</v>
          </cell>
        </row>
        <row r="165">
          <cell r="C165">
            <v>136.76</v>
          </cell>
        </row>
        <row r="175">
          <cell r="C175">
            <v>68.180000000000007</v>
          </cell>
        </row>
        <row r="189">
          <cell r="C189">
            <v>285.70999999999998</v>
          </cell>
        </row>
        <row r="276">
          <cell r="C276">
            <v>87.5</v>
          </cell>
        </row>
        <row r="277">
          <cell r="C277">
            <v>53.85</v>
          </cell>
        </row>
        <row r="279">
          <cell r="C279">
            <v>46.67</v>
          </cell>
        </row>
        <row r="489">
          <cell r="C489">
            <v>99.91</v>
          </cell>
        </row>
        <row r="505">
          <cell r="C505">
            <v>441.18</v>
          </cell>
        </row>
        <row r="506">
          <cell r="C506">
            <v>534.48</v>
          </cell>
        </row>
        <row r="507">
          <cell r="C507">
            <v>596.15</v>
          </cell>
        </row>
        <row r="508">
          <cell r="C508">
            <v>534.48</v>
          </cell>
        </row>
        <row r="509">
          <cell r="C509">
            <v>654.92999999999995</v>
          </cell>
        </row>
        <row r="513">
          <cell r="C513">
            <v>441.18</v>
          </cell>
        </row>
        <row r="514">
          <cell r="C514">
            <v>618.35</v>
          </cell>
        </row>
        <row r="516">
          <cell r="C516">
            <v>441.18</v>
          </cell>
        </row>
        <row r="517">
          <cell r="C517">
            <v>502.16</v>
          </cell>
        </row>
        <row r="522">
          <cell r="C522">
            <v>505.62</v>
          </cell>
        </row>
        <row r="528">
          <cell r="C528">
            <v>893.31</v>
          </cell>
        </row>
        <row r="538">
          <cell r="C538">
            <v>316.89999999999998</v>
          </cell>
        </row>
        <row r="551">
          <cell r="C551">
            <v>44.44</v>
          </cell>
        </row>
        <row r="557">
          <cell r="C557">
            <v>36.06</v>
          </cell>
        </row>
        <row r="563">
          <cell r="C563">
            <v>43.06</v>
          </cell>
        </row>
        <row r="566">
          <cell r="C566">
            <v>44.64</v>
          </cell>
        </row>
        <row r="570">
          <cell r="C570">
            <v>7.19</v>
          </cell>
        </row>
        <row r="594">
          <cell r="C594">
            <v>684.72</v>
          </cell>
        </row>
        <row r="595">
          <cell r="C595">
            <v>770.83</v>
          </cell>
        </row>
        <row r="603">
          <cell r="C603">
            <v>2343.75</v>
          </cell>
        </row>
        <row r="630">
          <cell r="C630">
            <v>598.61</v>
          </cell>
        </row>
        <row r="631">
          <cell r="C631">
            <v>684.72</v>
          </cell>
        </row>
        <row r="646">
          <cell r="C646">
            <v>598.61</v>
          </cell>
        </row>
        <row r="647">
          <cell r="C647">
            <v>770.83</v>
          </cell>
        </row>
        <row r="649">
          <cell r="C649">
            <v>684.72</v>
          </cell>
        </row>
        <row r="803">
          <cell r="C803">
            <v>341.67</v>
          </cell>
        </row>
        <row r="804">
          <cell r="C804">
            <v>341.67</v>
          </cell>
        </row>
        <row r="809">
          <cell r="C809">
            <v>856.95</v>
          </cell>
        </row>
        <row r="810">
          <cell r="C810">
            <v>1097.22</v>
          </cell>
        </row>
        <row r="820">
          <cell r="C820">
            <v>684.72</v>
          </cell>
        </row>
        <row r="834">
          <cell r="C834">
            <v>937.5</v>
          </cell>
        </row>
        <row r="838">
          <cell r="C838">
            <v>770.83</v>
          </cell>
        </row>
        <row r="852">
          <cell r="C852">
            <v>598.61</v>
          </cell>
        </row>
        <row r="856">
          <cell r="C856">
            <v>770.83</v>
          </cell>
        </row>
        <row r="866">
          <cell r="C866">
            <v>940.27</v>
          </cell>
        </row>
        <row r="868">
          <cell r="C868">
            <v>940.27</v>
          </cell>
        </row>
        <row r="953">
          <cell r="C953">
            <v>597.87</v>
          </cell>
        </row>
        <row r="954">
          <cell r="C954">
            <v>408.85</v>
          </cell>
        </row>
        <row r="959">
          <cell r="C959">
            <v>81.739999999999995</v>
          </cell>
        </row>
        <row r="961">
          <cell r="C961">
            <v>81.739999999999995</v>
          </cell>
        </row>
        <row r="965">
          <cell r="C965">
            <v>245.23</v>
          </cell>
        </row>
        <row r="967">
          <cell r="C967">
            <v>82.39</v>
          </cell>
        </row>
        <row r="969">
          <cell r="C969">
            <v>81.739999999999995</v>
          </cell>
        </row>
      </sheetData>
      <sheetData sheetId="7">
        <row r="4">
          <cell r="C4">
            <v>433</v>
          </cell>
        </row>
        <row r="8">
          <cell r="C8">
            <v>825</v>
          </cell>
        </row>
        <row r="9">
          <cell r="C9">
            <v>1032</v>
          </cell>
        </row>
      </sheetData>
      <sheetData sheetId="8"/>
      <sheetData sheetId="9"/>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ANALISIS STO DGO"/>
      <sheetName val="PRES. BOCA NUEVA"/>
      <sheetName val="CONTRARO SEÑALIZACIONES"/>
      <sheetName val="Senalizacion"/>
      <sheetName val="A"/>
      <sheetName val="ANALISIS_STO_DGO"/>
      <sheetName val="PRES__BOCA_NUEVA"/>
      <sheetName val="CONTRARO_SEÑALIZACIONES"/>
      <sheetName val="ANALISIS_STO_DGO1"/>
      <sheetName val="PRES__BOCA_NUEVA1"/>
      <sheetName val="CONTRARO_SEÑALIZACIONES1"/>
      <sheetName val="Presup"/>
      <sheetName val="EDIFICIO COUNTERS"/>
    </sheetNames>
    <sheetDataSet>
      <sheetData sheetId="0" refreshError="1"/>
      <sheetData sheetId="1" refreshError="1"/>
      <sheetData sheetId="2" refreshError="1"/>
      <sheetData sheetId="3" refreshError="1"/>
      <sheetData sheetId="4" refreshError="1"/>
      <sheetData sheetId="5"/>
      <sheetData sheetId="6"/>
      <sheetData sheetId="7"/>
      <sheetData sheetId="8"/>
      <sheetData sheetId="9"/>
      <sheetData sheetId="10"/>
      <sheetData sheetId="11" refreshError="1"/>
      <sheetData sheetId="12"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listado"/>
      <sheetName val="Insumos"/>
      <sheetName val="MO"/>
      <sheetName val="Precio de Vigas"/>
      <sheetName val="analisis"/>
      <sheetName val="Hss 10&quot; x 3&quot; x .125&quot;"/>
      <sheetName val="C 5&quot; x 10&quot; x 2 mm"/>
      <sheetName val="C 2&quot; x 10&quot; x 2mm"/>
    </sheetNames>
    <sheetDataSet>
      <sheetData sheetId="0"/>
      <sheetData sheetId="1" refreshError="1"/>
      <sheetData sheetId="2" refreshError="1"/>
      <sheetData sheetId="3" refreshError="1"/>
      <sheetData sheetId="4">
        <row r="4">
          <cell r="F4">
            <v>35.75</v>
          </cell>
        </row>
        <row r="773">
          <cell r="G773">
            <v>2.7450293706293705</v>
          </cell>
        </row>
        <row r="1453">
          <cell r="G1453">
            <v>1.18</v>
          </cell>
        </row>
        <row r="1534">
          <cell r="G1534">
            <v>1.18</v>
          </cell>
        </row>
        <row r="1637">
          <cell r="G1637">
            <v>1.1100000000000001</v>
          </cell>
        </row>
        <row r="1814">
          <cell r="G1814">
            <v>1.0990083501452665</v>
          </cell>
        </row>
        <row r="1872">
          <cell r="G1872">
            <v>1.04</v>
          </cell>
        </row>
        <row r="1977">
          <cell r="G1977">
            <v>1.01</v>
          </cell>
        </row>
        <row r="2304">
          <cell r="G2304">
            <v>1.1582807182752932</v>
          </cell>
        </row>
        <row r="2313">
          <cell r="G2313">
            <v>1.5546306759858588</v>
          </cell>
        </row>
        <row r="2322">
          <cell r="G2322">
            <v>1.1959693269503306</v>
          </cell>
        </row>
        <row r="2432">
          <cell r="G2432">
            <v>1.499981906661326</v>
          </cell>
        </row>
        <row r="2477">
          <cell r="G2477">
            <v>1.5569471130991022</v>
          </cell>
        </row>
        <row r="2486">
          <cell r="G2486">
            <v>1.5907568128034648</v>
          </cell>
        </row>
        <row r="2513">
          <cell r="G2513">
            <v>1.4007248423901459</v>
          </cell>
        </row>
        <row r="2860">
          <cell r="G2860">
            <v>0.92456503968147008</v>
          </cell>
        </row>
      </sheetData>
      <sheetData sheetId="5" refreshError="1"/>
      <sheetData sheetId="6" refreshError="1"/>
      <sheetData sheetId="7"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AutoOpen Stub Data"/>
      <sheetName val="Personalizar"/>
      <sheetName val="Hoja1"/>
      <sheetName val="Factura"/>
      <sheetName val="Factura (593)"/>
      <sheetName val="Hoja2"/>
      <sheetName val="Factura (594)"/>
      <sheetName val="Factura (595)"/>
      <sheetName val="Factura (596)"/>
      <sheetName val="Macros"/>
      <sheetName val="ATW"/>
      <sheetName val="Lock"/>
      <sheetName val="TemplateInformation"/>
      <sheetName val="COTIZA~2"/>
    </sheetNames>
    <sheetDataSet>
      <sheetData sheetId="0" refreshError="1"/>
      <sheetData sheetId="1">
        <row r="22">
          <cell r="G22" t="str">
            <v>Tarjeta 1</v>
          </cell>
        </row>
        <row r="23">
          <cell r="G23" t="str">
            <v>Tarjeta 2</v>
          </cell>
        </row>
        <row r="24">
          <cell r="G24" t="str">
            <v>Tarjeta 3</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Presupuesto"/>
      <sheetName val="Presupuesto (2)"/>
      <sheetName val="Presupuesto (3)"/>
      <sheetName val="Equipos"/>
      <sheetName val="Materiales"/>
      <sheetName val="ManodeObra"/>
      <sheetName val="Anal-Excavaciones"/>
      <sheetName val="Anal-Cimentaciones"/>
      <sheetName val="Analisis-Estructura"/>
      <sheetName val="Indirectos"/>
      <sheetName val="ANALISIS HORMIGON ARMADO"/>
      <sheetName val="LISTA DE MATERIALES"/>
    </sheetNames>
    <sheetDataSet>
      <sheetData sheetId="0" refreshError="1"/>
      <sheetData sheetId="1" refreshError="1"/>
      <sheetData sheetId="2" refreshError="1"/>
      <sheetData sheetId="3" refreshError="1">
        <row r="9">
          <cell r="E9">
            <v>700</v>
          </cell>
        </row>
        <row r="11">
          <cell r="E11">
            <v>900</v>
          </cell>
        </row>
        <row r="14">
          <cell r="E14">
            <v>375</v>
          </cell>
        </row>
        <row r="15">
          <cell r="E15">
            <v>125</v>
          </cell>
        </row>
      </sheetData>
      <sheetData sheetId="4" refreshError="1"/>
      <sheetData sheetId="5" refreshError="1">
        <row r="11">
          <cell r="E11">
            <v>60</v>
          </cell>
        </row>
      </sheetData>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000"/>
      <sheetName val="1000"/>
      <sheetName val="Estado Financiero"/>
      <sheetName val="Resumen"/>
      <sheetName val="Cubicación"/>
      <sheetName val="Pagos"/>
      <sheetName val="Res-Financiero"/>
      <sheetName val="A"/>
      <sheetName val="Senalizacion"/>
      <sheetName val="Precios"/>
      <sheetName val="LISTADO MATERIALES"/>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Hoja Presentacion (3)"/>
      <sheetName val="Hoja Presentacion (2)"/>
      <sheetName val="Hoja Presentacion Plastbau"/>
      <sheetName val="Hoja Presentacion Convencional"/>
      <sheetName val="Hoja Presentacion"/>
      <sheetName val="Analisis Plastbau "/>
      <sheetName val="Plafond Sheetrock "/>
      <sheetName val="Plafond Sheetrock2"/>
      <sheetName val="Plafond Sheetrock suspendido"/>
      <sheetName val="Plafond Sheetrock susp. Antihum"/>
      <sheetName val="VILLA BPB FUNDACION B.N.P."/>
      <sheetName val="Resumen"/>
      <sheetName val="VILLA BPB 2 NIV. SIN MOD. 1 Y 2"/>
      <sheetName val="VILLA BPB 2 NIV. 5,3,y 19"/>
      <sheetName val="VILLA BPB 2 NIV. 4,23,22,21Y20"/>
      <sheetName val="VILLA BPB 3 NIV. 6, 27 Y 25"/>
      <sheetName val="VILLA BPB 3 NIV. 7,9,8,24Y26"/>
      <sheetName val="VILLA BPB 3 NIV. 10 A LA 18 Y28"/>
      <sheetName val="Análisis"/>
      <sheetName val="Insumos"/>
      <sheetName val="Hormigones Bavaro"/>
      <sheetName val="VILLA BPB PLASTBAU 3 niv."/>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sheetData sheetId="19"/>
      <sheetData sheetId="20" refreshError="1"/>
      <sheetData sheetId="21"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RES"/>
      <sheetName val="AP"/>
      <sheetName val="DS"/>
      <sheetName val="SPI"/>
      <sheetName val="GAS"/>
      <sheetName val="SR"/>
      <sheetName val="PS"/>
      <sheetName val="ANA"/>
      <sheetName val="PRE"/>
      <sheetName val="INS"/>
      <sheetName val="Volumenes"/>
      <sheetName val="anal term"/>
      <sheetName val="UASD"/>
      <sheetName val="Mat"/>
      <sheetName val="Pu-Sanit."/>
    </sheetNames>
    <sheetDataSet>
      <sheetData sheetId="0" refreshError="1"/>
      <sheetData sheetId="1" refreshError="1"/>
      <sheetData sheetId="2" refreshError="1"/>
      <sheetData sheetId="3"/>
      <sheetData sheetId="4" refreshError="1"/>
      <sheetData sheetId="5" refreshError="1"/>
      <sheetData sheetId="6" refreshError="1"/>
      <sheetData sheetId="7">
        <row r="23">
          <cell r="F23">
            <v>1410.898748844138</v>
          </cell>
        </row>
        <row r="31">
          <cell r="F31">
            <v>1227.220745809655</v>
          </cell>
        </row>
        <row r="47">
          <cell r="F47">
            <v>440.74290076551722</v>
          </cell>
        </row>
        <row r="55">
          <cell r="F55">
            <v>242.95387203310347</v>
          </cell>
        </row>
        <row r="63">
          <cell r="F63">
            <v>202.77272924689652</v>
          </cell>
        </row>
        <row r="71">
          <cell r="F71">
            <v>187.51543031586203</v>
          </cell>
        </row>
        <row r="79">
          <cell r="F79">
            <v>189.14171835103448</v>
          </cell>
        </row>
        <row r="86">
          <cell r="F86">
            <v>3635.9030649599999</v>
          </cell>
        </row>
        <row r="94">
          <cell r="F94">
            <v>618.59564639999996</v>
          </cell>
        </row>
        <row r="101">
          <cell r="F101">
            <v>417.42087300000003</v>
          </cell>
        </row>
        <row r="108">
          <cell r="F108">
            <v>223.72110431999999</v>
          </cell>
        </row>
        <row r="116">
          <cell r="F116">
            <v>199.71320112000001</v>
          </cell>
        </row>
        <row r="123">
          <cell r="F123">
            <v>154.86755471999999</v>
          </cell>
        </row>
        <row r="131">
          <cell r="F131">
            <v>138.22406172000001</v>
          </cell>
        </row>
        <row r="138">
          <cell r="F138">
            <v>107.55643571999998</v>
          </cell>
        </row>
        <row r="145">
          <cell r="F145">
            <v>2726.8876166400005</v>
          </cell>
        </row>
        <row r="152">
          <cell r="F152">
            <v>294.404742</v>
          </cell>
        </row>
        <row r="159">
          <cell r="F159">
            <v>155.92428288000002</v>
          </cell>
        </row>
        <row r="166">
          <cell r="F166">
            <v>107.16183648000001</v>
          </cell>
        </row>
        <row r="173">
          <cell r="F173">
            <v>69.333810479999997</v>
          </cell>
        </row>
        <row r="181">
          <cell r="F181">
            <v>204.93791243999996</v>
          </cell>
        </row>
        <row r="189">
          <cell r="F189">
            <v>188.09040923999999</v>
          </cell>
        </row>
        <row r="197">
          <cell r="F197">
            <v>123.36061968000001</v>
          </cell>
        </row>
        <row r="205">
          <cell r="F205">
            <v>86.68722348</v>
          </cell>
        </row>
        <row r="213">
          <cell r="F213">
            <v>78.793717860000001</v>
          </cell>
        </row>
        <row r="220">
          <cell r="F220">
            <v>103.83255648000001</v>
          </cell>
        </row>
        <row r="227">
          <cell r="F227">
            <v>219.23707824000002</v>
          </cell>
        </row>
        <row r="234">
          <cell r="F234">
            <v>127.67254524000001</v>
          </cell>
        </row>
        <row r="243">
          <cell r="F243">
            <v>2016.3287987999997</v>
          </cell>
        </row>
        <row r="253">
          <cell r="F253">
            <v>742.28838623999991</v>
          </cell>
        </row>
        <row r="262">
          <cell r="F262">
            <v>553.06074023999997</v>
          </cell>
        </row>
        <row r="271">
          <cell r="F271">
            <v>401.64257051999994</v>
          </cell>
        </row>
        <row r="283">
          <cell r="F283">
            <v>1426.8986258798468</v>
          </cell>
        </row>
        <row r="295">
          <cell r="F295">
            <v>657.86877369655178</v>
          </cell>
        </row>
        <row r="307">
          <cell r="F307">
            <v>445.88165835034488</v>
          </cell>
        </row>
        <row r="315">
          <cell r="F315">
            <v>6480.8095449600005</v>
          </cell>
        </row>
        <row r="323">
          <cell r="F323">
            <v>3422.1409020000001</v>
          </cell>
        </row>
        <row r="331">
          <cell r="F331">
            <v>1127.0965564800001</v>
          </cell>
        </row>
        <row r="339">
          <cell r="F339">
            <v>766.48749048000002</v>
          </cell>
        </row>
        <row r="350">
          <cell r="F350">
            <v>39097.911303187204</v>
          </cell>
        </row>
        <row r="361">
          <cell r="F361">
            <v>22202.431045965001</v>
          </cell>
        </row>
        <row r="369">
          <cell r="F369">
            <v>8843.9269564799997</v>
          </cell>
        </row>
        <row r="375">
          <cell r="F375">
            <v>35190</v>
          </cell>
        </row>
        <row r="381">
          <cell r="F381">
            <v>3519</v>
          </cell>
        </row>
        <row r="387">
          <cell r="F387">
            <v>52785</v>
          </cell>
        </row>
        <row r="393">
          <cell r="F393">
            <v>476578.17</v>
          </cell>
        </row>
        <row r="399">
          <cell r="F399">
            <v>728292.24</v>
          </cell>
        </row>
        <row r="405">
          <cell r="F405">
            <v>18228.419999999998</v>
          </cell>
        </row>
        <row r="417">
          <cell r="F417">
            <v>68153.857746724127</v>
          </cell>
        </row>
        <row r="435">
          <cell r="F435">
            <v>133707.19316706897</v>
          </cell>
        </row>
        <row r="446">
          <cell r="F446">
            <v>82680.289140000008</v>
          </cell>
        </row>
        <row r="456">
          <cell r="F456">
            <v>11699.130227586209</v>
          </cell>
        </row>
        <row r="462">
          <cell r="F462">
            <v>2111.4</v>
          </cell>
        </row>
        <row r="477">
          <cell r="F477">
            <v>6047.9969148</v>
          </cell>
        </row>
        <row r="491">
          <cell r="F491">
            <v>4683.0617400000001</v>
          </cell>
        </row>
        <row r="503">
          <cell r="F503">
            <v>6310.4134367999995</v>
          </cell>
        </row>
        <row r="510">
          <cell r="F510">
            <v>12027.445117200001</v>
          </cell>
        </row>
        <row r="517">
          <cell r="F517">
            <v>11276.166299999999</v>
          </cell>
        </row>
        <row r="528">
          <cell r="F528">
            <v>4609.2654947999999</v>
          </cell>
        </row>
        <row r="535">
          <cell r="F535">
            <v>2486.7600000000002</v>
          </cell>
        </row>
        <row r="542">
          <cell r="F542">
            <v>903.20999999999992</v>
          </cell>
        </row>
        <row r="549">
          <cell r="F549">
            <v>587.673</v>
          </cell>
        </row>
        <row r="556">
          <cell r="F556">
            <v>3870.9</v>
          </cell>
        </row>
        <row r="565">
          <cell r="F565">
            <v>254.08302090185677</v>
          </cell>
        </row>
        <row r="573">
          <cell r="F573">
            <v>190.27682395225463</v>
          </cell>
        </row>
        <row r="581">
          <cell r="F581">
            <v>124.78465409624859</v>
          </cell>
        </row>
        <row r="592">
          <cell r="F592">
            <v>1690.0711797071617</v>
          </cell>
        </row>
        <row r="603">
          <cell r="F603">
            <v>1083.6474009434485</v>
          </cell>
        </row>
        <row r="614">
          <cell r="F614">
            <v>621.72562094323598</v>
          </cell>
        </row>
        <row r="627">
          <cell r="F627">
            <v>1283.7080905986209</v>
          </cell>
        </row>
        <row r="634">
          <cell r="F634">
            <v>113.15626758620691</v>
          </cell>
        </row>
        <row r="642">
          <cell r="F642">
            <v>96.273508965517252</v>
          </cell>
        </row>
        <row r="649">
          <cell r="F649">
            <v>69.026424827586212</v>
          </cell>
        </row>
        <row r="656">
          <cell r="F656">
            <v>54.549459310344837</v>
          </cell>
        </row>
        <row r="663">
          <cell r="F663">
            <v>30.182995862068971</v>
          </cell>
        </row>
        <row r="670">
          <cell r="F670">
            <v>229.42022896551728</v>
          </cell>
        </row>
        <row r="677">
          <cell r="F677">
            <v>125.1852331034483</v>
          </cell>
        </row>
        <row r="684">
          <cell r="F684">
            <v>120.07819862068968</v>
          </cell>
        </row>
        <row r="690">
          <cell r="F690">
            <v>77.618060689655181</v>
          </cell>
        </row>
        <row r="697">
          <cell r="F697">
            <v>62.350560000000002</v>
          </cell>
        </row>
        <row r="704">
          <cell r="F704">
            <v>53.797754482758627</v>
          </cell>
        </row>
        <row r="711">
          <cell r="F711">
            <v>135.67871172413794</v>
          </cell>
        </row>
        <row r="718">
          <cell r="F718">
            <v>75.191164137931054</v>
          </cell>
        </row>
        <row r="725">
          <cell r="F725">
            <v>48.197321379310345</v>
          </cell>
        </row>
        <row r="732">
          <cell r="F732">
            <v>21.287892413793106</v>
          </cell>
        </row>
        <row r="739">
          <cell r="F739">
            <v>105.19478068965519</v>
          </cell>
        </row>
        <row r="767">
          <cell r="F767">
            <v>54.053528275862078</v>
          </cell>
        </row>
        <row r="774">
          <cell r="F774">
            <v>32.654631724137936</v>
          </cell>
        </row>
        <row r="781">
          <cell r="F781">
            <v>80.298198620689647</v>
          </cell>
        </row>
        <row r="788">
          <cell r="F788">
            <v>19.209202758620687</v>
          </cell>
        </row>
        <row r="795">
          <cell r="F795">
            <v>101.68654344827587</v>
          </cell>
        </row>
        <row r="803">
          <cell r="F803">
            <v>71.833183448275861</v>
          </cell>
        </row>
        <row r="810">
          <cell r="F810">
            <v>68.131005517241391</v>
          </cell>
        </row>
        <row r="820">
          <cell r="F820">
            <v>332.30096785145884</v>
          </cell>
        </row>
        <row r="831">
          <cell r="F831">
            <v>380.80813114058355</v>
          </cell>
        </row>
        <row r="843">
          <cell r="F843">
            <v>976.4479804774536</v>
          </cell>
        </row>
        <row r="851">
          <cell r="F851">
            <v>1937.6865434482756</v>
          </cell>
        </row>
        <row r="859">
          <cell r="F859">
            <v>2304.8865434482755</v>
          </cell>
        </row>
        <row r="872">
          <cell r="F872">
            <v>381.56355511094273</v>
          </cell>
        </row>
        <row r="885">
          <cell r="F885">
            <v>296.1585441219317</v>
          </cell>
        </row>
        <row r="896">
          <cell r="F896">
            <v>333.50696358384909</v>
          </cell>
        </row>
        <row r="908">
          <cell r="F908">
            <v>367.26163283398603</v>
          </cell>
        </row>
        <row r="932">
          <cell r="F932">
            <v>8321.5985463793095</v>
          </cell>
        </row>
        <row r="953">
          <cell r="F953">
            <v>80441.688113793105</v>
          </cell>
        </row>
        <row r="971">
          <cell r="F971">
            <v>40886.648677068966</v>
          </cell>
        </row>
        <row r="988">
          <cell r="F988">
            <v>84178.481248275872</v>
          </cell>
        </row>
        <row r="1000">
          <cell r="F1000">
            <v>403345.20959999994</v>
          </cell>
        </row>
        <row r="1011">
          <cell r="F1011">
            <v>25349.333759999998</v>
          </cell>
        </row>
        <row r="1035">
          <cell r="F1035">
            <v>598832.45457431034</v>
          </cell>
        </row>
        <row r="1046">
          <cell r="F1046">
            <v>1060.7343448275865</v>
          </cell>
        </row>
        <row r="1056">
          <cell r="F1056">
            <v>514.00111330049265</v>
          </cell>
        </row>
        <row r="1066">
          <cell r="F1066">
            <v>397.10618896551716</v>
          </cell>
        </row>
        <row r="1076">
          <cell r="F1076">
            <v>250.20072413793102</v>
          </cell>
        </row>
        <row r="1083">
          <cell r="F1083">
            <v>1389.4088275862068</v>
          </cell>
        </row>
        <row r="1090">
          <cell r="F1090">
            <v>428.27337931034486</v>
          </cell>
        </row>
        <row r="1097">
          <cell r="F1097">
            <v>387.65303999999998</v>
          </cell>
        </row>
        <row r="1104">
          <cell r="F1104">
            <v>307.59120000000001</v>
          </cell>
        </row>
        <row r="1111">
          <cell r="F1111">
            <v>1431.6157241379312</v>
          </cell>
        </row>
        <row r="1118">
          <cell r="F1118">
            <v>422.99751724137934</v>
          </cell>
        </row>
        <row r="1125">
          <cell r="F1125">
            <v>179.8056</v>
          </cell>
        </row>
        <row r="1132">
          <cell r="F1132">
            <v>98.776800000000009</v>
          </cell>
        </row>
        <row r="1139">
          <cell r="F1139">
            <v>656.37</v>
          </cell>
        </row>
        <row r="1146">
          <cell r="F1146">
            <v>266.95439999999996</v>
          </cell>
        </row>
        <row r="1153">
          <cell r="F1153">
            <v>465.68303999999995</v>
          </cell>
        </row>
        <row r="1168">
          <cell r="F1168">
            <v>1512.2024980842914</v>
          </cell>
        </row>
        <row r="1183">
          <cell r="F1183">
            <v>1402.7415172413794</v>
          </cell>
        </row>
        <row r="1198">
          <cell r="F1198">
            <v>771.20441379310341</v>
          </cell>
        </row>
        <row r="1212">
          <cell r="F1212">
            <v>624.76714068965521</v>
          </cell>
        </row>
        <row r="1223">
          <cell r="F1223">
            <v>1897.3635165517239</v>
          </cell>
        </row>
        <row r="1230">
          <cell r="F1230">
            <v>18298.8</v>
          </cell>
        </row>
        <row r="1245">
          <cell r="F1245">
            <v>103929.65737405173</v>
          </cell>
        </row>
        <row r="1252">
          <cell r="F1252">
            <v>26040.6</v>
          </cell>
        </row>
        <row r="1259">
          <cell r="F1259">
            <v>11226.748320000001</v>
          </cell>
        </row>
        <row r="1266">
          <cell r="F1266">
            <v>4490.6968799999995</v>
          </cell>
        </row>
        <row r="1272">
          <cell r="F1272">
            <v>2307924.42</v>
          </cell>
        </row>
        <row r="1278">
          <cell r="F1278">
            <v>55324.545000000006</v>
          </cell>
        </row>
        <row r="1290">
          <cell r="F1290">
            <v>60077.700635862057</v>
          </cell>
        </row>
        <row r="1301">
          <cell r="F1301">
            <v>58335.252550344834</v>
          </cell>
        </row>
        <row r="1309">
          <cell r="F1309">
            <v>15139.192568275863</v>
          </cell>
        </row>
        <row r="1321">
          <cell r="F1321">
            <v>13387.701045517242</v>
          </cell>
        </row>
        <row r="1333">
          <cell r="F1333">
            <v>14654.54104551724</v>
          </cell>
        </row>
        <row r="1343">
          <cell r="F1343">
            <v>274.28906229848275</v>
          </cell>
        </row>
        <row r="1352">
          <cell r="F1352">
            <v>216.52755332413795</v>
          </cell>
        </row>
        <row r="1361">
          <cell r="F1361">
            <v>100.99474632165519</v>
          </cell>
        </row>
        <row r="1370">
          <cell r="F1370">
            <v>62.204560588965521</v>
          </cell>
        </row>
        <row r="1379">
          <cell r="F1379">
            <v>40.12538440606896</v>
          </cell>
        </row>
        <row r="1385">
          <cell r="F1385">
            <v>440.64</v>
          </cell>
        </row>
        <row r="1391">
          <cell r="F1391">
            <v>257.03999999999996</v>
          </cell>
        </row>
        <row r="1397">
          <cell r="F1397">
            <v>73.44</v>
          </cell>
        </row>
        <row r="1403">
          <cell r="F1403">
            <v>17.135999999999999</v>
          </cell>
        </row>
        <row r="1409">
          <cell r="F1409">
            <v>11.427517241379311</v>
          </cell>
        </row>
        <row r="1415">
          <cell r="F1415">
            <v>541.00800000000004</v>
          </cell>
        </row>
        <row r="1421">
          <cell r="F1421">
            <v>491.43599999999998</v>
          </cell>
        </row>
        <row r="1427">
          <cell r="F1427">
            <v>161.56799999999998</v>
          </cell>
        </row>
        <row r="1433">
          <cell r="F1433">
            <v>145.41331034482761</v>
          </cell>
        </row>
        <row r="1439">
          <cell r="F1439">
            <v>540.57537931034483</v>
          </cell>
        </row>
        <row r="1445">
          <cell r="F1445">
            <v>200.60937931034482</v>
          </cell>
        </row>
        <row r="1451">
          <cell r="F1451">
            <v>177.72268965517242</v>
          </cell>
        </row>
        <row r="1457">
          <cell r="F1457">
            <v>323.13599999999997</v>
          </cell>
        </row>
        <row r="1463">
          <cell r="F1463">
            <v>187.72572413793102</v>
          </cell>
        </row>
        <row r="1469">
          <cell r="F1469">
            <v>168.95420689655174</v>
          </cell>
        </row>
        <row r="1475">
          <cell r="F1475">
            <v>67.320000000000007</v>
          </cell>
        </row>
        <row r="1481">
          <cell r="F1481">
            <v>61.2</v>
          </cell>
        </row>
        <row r="1487">
          <cell r="F1487">
            <v>45.9</v>
          </cell>
        </row>
        <row r="1498">
          <cell r="F1498">
            <v>427.65732744827579</v>
          </cell>
        </row>
        <row r="1504">
          <cell r="F1504">
            <v>321.19448275862067</v>
          </cell>
        </row>
        <row r="1510">
          <cell r="F1510">
            <v>321.19448275862067</v>
          </cell>
        </row>
        <row r="1516">
          <cell r="F1516">
            <v>321.19448275862067</v>
          </cell>
        </row>
        <row r="1522">
          <cell r="F1522">
            <v>21504.959999999999</v>
          </cell>
        </row>
        <row r="1529">
          <cell r="F1529">
            <v>14942.23704</v>
          </cell>
        </row>
        <row r="1536">
          <cell r="F1536">
            <v>12327.356879999999</v>
          </cell>
        </row>
        <row r="1542">
          <cell r="F1542">
            <v>6545.854080000001</v>
          </cell>
        </row>
        <row r="1554">
          <cell r="F1554">
            <v>594.56793184912476</v>
          </cell>
        </row>
        <row r="1565">
          <cell r="F1565">
            <v>403.09862571649876</v>
          </cell>
        </row>
        <row r="1576">
          <cell r="F1576">
            <v>206.50758178758625</v>
          </cell>
        </row>
        <row r="1587">
          <cell r="F1587">
            <v>186.10758178758624</v>
          </cell>
        </row>
        <row r="1594">
          <cell r="F1594">
            <v>413.47943999999995</v>
          </cell>
        </row>
        <row r="1601">
          <cell r="F1601">
            <v>223.58807999999999</v>
          </cell>
        </row>
        <row r="1608">
          <cell r="F1608">
            <v>53.58672</v>
          </cell>
        </row>
        <row r="1615">
          <cell r="F1615">
            <v>35.906040000000004</v>
          </cell>
        </row>
        <row r="1622">
          <cell r="F1622">
            <v>95.068079999999995</v>
          </cell>
        </row>
        <row r="1629">
          <cell r="F1629">
            <v>45.018720000000002</v>
          </cell>
        </row>
        <row r="1636">
          <cell r="F1636">
            <v>28.56204</v>
          </cell>
        </row>
        <row r="1643">
          <cell r="F1643">
            <v>216.88056</v>
          </cell>
        </row>
        <row r="1650">
          <cell r="F1650">
            <v>176.32944000000001</v>
          </cell>
        </row>
        <row r="1657">
          <cell r="F1657">
            <v>143.89344</v>
          </cell>
        </row>
        <row r="1664">
          <cell r="F1664">
            <v>75.484080000000006</v>
          </cell>
        </row>
        <row r="1672">
          <cell r="F1672">
            <v>59.57208</v>
          </cell>
        </row>
        <row r="1679">
          <cell r="F1679">
            <v>21.762720000000002</v>
          </cell>
        </row>
        <row r="1686">
          <cell r="F1686">
            <v>126.83088000000001</v>
          </cell>
        </row>
        <row r="1693">
          <cell r="F1693">
            <v>58.727520000000005</v>
          </cell>
        </row>
        <row r="1700">
          <cell r="F1700">
            <v>43.250039999999998</v>
          </cell>
        </row>
        <row r="1707">
          <cell r="F1707">
            <v>211.55615999999998</v>
          </cell>
        </row>
        <row r="1714">
          <cell r="F1714">
            <v>158.66712000000001</v>
          </cell>
        </row>
        <row r="1721">
          <cell r="F1721">
            <v>105.77807999999999</v>
          </cell>
        </row>
        <row r="1728">
          <cell r="F1728">
            <v>54.657719999999998</v>
          </cell>
        </row>
        <row r="1735">
          <cell r="F1735">
            <v>148.31208000000001</v>
          </cell>
        </row>
        <row r="1742">
          <cell r="F1742">
            <v>51.206040000000002</v>
          </cell>
        </row>
      </sheetData>
      <sheetData sheetId="8">
        <row r="22">
          <cell r="F22">
            <v>657.84482758620697</v>
          </cell>
        </row>
        <row r="28">
          <cell r="F28">
            <v>508.82758620689657</v>
          </cell>
        </row>
        <row r="36">
          <cell r="F36">
            <v>415.55700000000002</v>
          </cell>
        </row>
        <row r="42">
          <cell r="F42">
            <v>82.03</v>
          </cell>
        </row>
        <row r="51">
          <cell r="F51">
            <v>2089.2241379310344</v>
          </cell>
        </row>
        <row r="58">
          <cell r="F58">
            <v>2547.6465517241381</v>
          </cell>
        </row>
        <row r="65">
          <cell r="F65">
            <v>2561.8551724137933</v>
          </cell>
        </row>
        <row r="71">
          <cell r="F71">
            <v>2982.2086206896552</v>
          </cell>
        </row>
        <row r="78">
          <cell r="F78">
            <v>5033.9086206896554</v>
          </cell>
        </row>
        <row r="90">
          <cell r="F90">
            <v>11014.941954022988</v>
          </cell>
        </row>
        <row r="102">
          <cell r="F102">
            <v>6669.4137931034493</v>
          </cell>
        </row>
        <row r="112">
          <cell r="F112">
            <v>649.28112068965515</v>
          </cell>
        </row>
        <row r="122">
          <cell r="F122">
            <v>770.53810344827593</v>
          </cell>
        </row>
        <row r="129">
          <cell r="F129">
            <v>133.32117241379311</v>
          </cell>
        </row>
        <row r="135">
          <cell r="F135">
            <v>118.67077586206896</v>
          </cell>
        </row>
        <row r="143">
          <cell r="F143">
            <v>104.9655172413793</v>
          </cell>
        </row>
        <row r="150">
          <cell r="F150">
            <v>93.715517241379317</v>
          </cell>
        </row>
        <row r="157">
          <cell r="F157">
            <v>72.387931034482762</v>
          </cell>
        </row>
        <row r="164">
          <cell r="F164">
            <v>57.913793103448278</v>
          </cell>
        </row>
        <row r="171">
          <cell r="F171">
            <v>57.068965517241381</v>
          </cell>
        </row>
        <row r="178">
          <cell r="F178">
            <v>55.594827586206897</v>
          </cell>
        </row>
        <row r="185">
          <cell r="F185">
            <v>53.344827586206897</v>
          </cell>
        </row>
        <row r="192">
          <cell r="F192">
            <v>222.5344827586207</v>
          </cell>
        </row>
        <row r="199">
          <cell r="F199">
            <v>218.39655172413794</v>
          </cell>
        </row>
        <row r="206">
          <cell r="F206">
            <v>198.39655172413794</v>
          </cell>
        </row>
        <row r="213">
          <cell r="F213">
            <v>193.24137931034483</v>
          </cell>
        </row>
        <row r="220">
          <cell r="F220">
            <v>188.39655172413794</v>
          </cell>
        </row>
        <row r="227">
          <cell r="F227">
            <v>402.16967999999997</v>
          </cell>
        </row>
        <row r="233">
          <cell r="F233">
            <v>266.70632999999998</v>
          </cell>
        </row>
        <row r="239">
          <cell r="F239">
            <v>119.19951999999999</v>
          </cell>
        </row>
        <row r="245">
          <cell r="F245">
            <v>83.403374999999997</v>
          </cell>
        </row>
        <row r="251">
          <cell r="F251">
            <v>50.599560000000004</v>
          </cell>
        </row>
        <row r="257">
          <cell r="F257">
            <v>36.835260000000005</v>
          </cell>
        </row>
        <row r="263">
          <cell r="F263">
            <v>24.307634999999998</v>
          </cell>
        </row>
        <row r="269">
          <cell r="F269">
            <v>17.858692499999997</v>
          </cell>
        </row>
      </sheetData>
      <sheetData sheetId="9">
        <row r="17">
          <cell r="E17">
            <v>1235</v>
          </cell>
        </row>
        <row r="18">
          <cell r="E18">
            <v>344.82758620689657</v>
          </cell>
        </row>
        <row r="19">
          <cell r="E19">
            <v>474.13793103448279</v>
          </cell>
        </row>
        <row r="20">
          <cell r="E20">
            <v>431.0344827586207</v>
          </cell>
        </row>
        <row r="21">
          <cell r="E21">
            <v>0.43103448275862072</v>
          </cell>
        </row>
        <row r="22">
          <cell r="E22">
            <v>118.10344827586208</v>
          </cell>
        </row>
        <row r="23">
          <cell r="E23">
            <v>768.62068965517244</v>
          </cell>
        </row>
        <row r="24">
          <cell r="E24">
            <v>12.715517241379311</v>
          </cell>
        </row>
        <row r="25">
          <cell r="E25">
            <v>16.163793103448278</v>
          </cell>
        </row>
        <row r="26">
          <cell r="E26">
            <v>30.172413793103452</v>
          </cell>
        </row>
        <row r="27">
          <cell r="E27">
            <v>38.793103448275865</v>
          </cell>
        </row>
        <row r="28">
          <cell r="E28">
            <v>43.103448275862071</v>
          </cell>
        </row>
        <row r="29">
          <cell r="E29">
            <v>43.103448275862071</v>
          </cell>
        </row>
        <row r="30">
          <cell r="E30">
            <v>120.68965517241381</v>
          </cell>
        </row>
        <row r="31">
          <cell r="E31">
            <v>386</v>
          </cell>
        </row>
        <row r="32">
          <cell r="E32">
            <v>431.0344827586207</v>
          </cell>
        </row>
        <row r="35">
          <cell r="E35">
            <v>900</v>
          </cell>
        </row>
        <row r="36">
          <cell r="E36">
            <v>48.46551724137931</v>
          </cell>
        </row>
        <row r="37">
          <cell r="E37">
            <v>37.215517241379317</v>
          </cell>
        </row>
        <row r="38">
          <cell r="E38">
            <v>30.293103448275865</v>
          </cell>
        </row>
        <row r="39">
          <cell r="E39">
            <v>15.818965517241381</v>
          </cell>
        </row>
        <row r="40">
          <cell r="E40">
            <v>14.974137931034484</v>
          </cell>
        </row>
        <row r="41">
          <cell r="E41">
            <v>13.5</v>
          </cell>
        </row>
        <row r="42">
          <cell r="E42">
            <v>11.25</v>
          </cell>
        </row>
        <row r="43">
          <cell r="E43">
            <v>49.137931034482762</v>
          </cell>
        </row>
        <row r="44">
          <cell r="E44">
            <v>45</v>
          </cell>
        </row>
        <row r="45">
          <cell r="E45">
            <v>25</v>
          </cell>
        </row>
        <row r="46">
          <cell r="E46">
            <v>19.844827586206897</v>
          </cell>
        </row>
        <row r="47">
          <cell r="E47">
            <v>15</v>
          </cell>
        </row>
        <row r="48">
          <cell r="E48">
            <v>89</v>
          </cell>
        </row>
        <row r="49">
          <cell r="E49">
            <v>64.862068965517238</v>
          </cell>
        </row>
        <row r="50">
          <cell r="E50">
            <v>9</v>
          </cell>
        </row>
        <row r="51">
          <cell r="E51">
            <v>8.0344827586206904</v>
          </cell>
        </row>
        <row r="52">
          <cell r="E52">
            <v>3</v>
          </cell>
        </row>
        <row r="53">
          <cell r="E53">
            <v>1.6293103448275863</v>
          </cell>
        </row>
        <row r="54">
          <cell r="E54">
            <v>500</v>
          </cell>
        </row>
        <row r="55">
          <cell r="E55">
            <v>4.1982758620689662</v>
          </cell>
        </row>
        <row r="58">
          <cell r="E58">
            <v>211.04</v>
          </cell>
        </row>
        <row r="59">
          <cell r="E59">
            <v>206.51</v>
          </cell>
        </row>
        <row r="60">
          <cell r="E60">
            <v>108.82</v>
          </cell>
        </row>
        <row r="61">
          <cell r="E61">
            <v>69.64</v>
          </cell>
        </row>
        <row r="62">
          <cell r="E62">
            <v>27.69</v>
          </cell>
        </row>
        <row r="63">
          <cell r="E63">
            <v>18.09</v>
          </cell>
        </row>
        <row r="64">
          <cell r="E64">
            <v>12.19</v>
          </cell>
        </row>
        <row r="65">
          <cell r="E65">
            <v>9.14</v>
          </cell>
        </row>
        <row r="66">
          <cell r="E66">
            <v>1764</v>
          </cell>
        </row>
        <row r="67">
          <cell r="E67">
            <v>449.33</v>
          </cell>
        </row>
        <row r="68">
          <cell r="E68">
            <v>216.39</v>
          </cell>
        </row>
        <row r="69">
          <cell r="E69">
            <v>216.39</v>
          </cell>
        </row>
        <row r="70">
          <cell r="E70">
            <v>90.82</v>
          </cell>
        </row>
        <row r="71">
          <cell r="E71">
            <v>30.98</v>
          </cell>
        </row>
        <row r="72">
          <cell r="E72">
            <v>25.13</v>
          </cell>
        </row>
        <row r="73">
          <cell r="E73">
            <v>16.02</v>
          </cell>
        </row>
        <row r="74">
          <cell r="E74">
            <v>14.95</v>
          </cell>
        </row>
        <row r="75">
          <cell r="E75">
            <v>14.95</v>
          </cell>
        </row>
        <row r="76">
          <cell r="E76">
            <v>1423.51</v>
          </cell>
        </row>
        <row r="77">
          <cell r="E77">
            <v>377.74</v>
          </cell>
        </row>
        <row r="78">
          <cell r="E78">
            <v>134.12</v>
          </cell>
        </row>
        <row r="79">
          <cell r="E79">
            <v>73.72</v>
          </cell>
        </row>
        <row r="80">
          <cell r="E80">
            <v>26.19</v>
          </cell>
        </row>
        <row r="81">
          <cell r="E81">
            <v>13.88</v>
          </cell>
        </row>
        <row r="82">
          <cell r="E82">
            <v>8.0299999999999994</v>
          </cell>
        </row>
        <row r="83">
          <cell r="E83">
            <v>33.43</v>
          </cell>
        </row>
        <row r="84">
          <cell r="E84">
            <v>33.43</v>
          </cell>
        </row>
        <row r="85">
          <cell r="E85">
            <v>13.35</v>
          </cell>
        </row>
        <row r="86">
          <cell r="E86">
            <v>9.68</v>
          </cell>
        </row>
        <row r="87">
          <cell r="E87">
            <v>9.68</v>
          </cell>
        </row>
        <row r="89">
          <cell r="E89">
            <v>2296.38</v>
          </cell>
        </row>
        <row r="90">
          <cell r="E90">
            <v>1148.19</v>
          </cell>
        </row>
        <row r="91">
          <cell r="E91">
            <v>382.73</v>
          </cell>
        </row>
        <row r="92">
          <cell r="E92">
            <v>142.28</v>
          </cell>
        </row>
        <row r="93">
          <cell r="E93">
            <v>80</v>
          </cell>
        </row>
        <row r="94">
          <cell r="E94">
            <v>11.16</v>
          </cell>
        </row>
        <row r="95">
          <cell r="E95">
            <v>4058.79</v>
          </cell>
        </row>
        <row r="96">
          <cell r="E96">
            <v>5081.43</v>
          </cell>
        </row>
        <row r="97">
          <cell r="E97">
            <v>4023.22</v>
          </cell>
        </row>
        <row r="98">
          <cell r="E98">
            <v>1359.37</v>
          </cell>
        </row>
        <row r="99">
          <cell r="E99">
            <v>995.96</v>
          </cell>
        </row>
        <row r="100">
          <cell r="E100">
            <v>541.16999999999996</v>
          </cell>
        </row>
        <row r="101">
          <cell r="E101">
            <v>406.09</v>
          </cell>
        </row>
        <row r="102">
          <cell r="E102">
            <v>360.78</v>
          </cell>
        </row>
        <row r="103">
          <cell r="E103">
            <v>270.58999999999997</v>
          </cell>
        </row>
        <row r="104">
          <cell r="E104">
            <v>5175</v>
          </cell>
        </row>
        <row r="105">
          <cell r="E105">
            <v>2760</v>
          </cell>
        </row>
        <row r="106">
          <cell r="E106">
            <v>1863.6</v>
          </cell>
        </row>
        <row r="107">
          <cell r="E107">
            <v>562.6</v>
          </cell>
        </row>
        <row r="108">
          <cell r="E108">
            <v>417.6</v>
          </cell>
        </row>
        <row r="109">
          <cell r="E109">
            <v>34436.03</v>
          </cell>
        </row>
        <row r="110">
          <cell r="E110">
            <v>13774.41</v>
          </cell>
        </row>
        <row r="111">
          <cell r="E111">
            <v>9156.27</v>
          </cell>
        </row>
        <row r="112">
          <cell r="E112">
            <v>4140</v>
          </cell>
        </row>
        <row r="113">
          <cell r="E113">
            <v>5175</v>
          </cell>
        </row>
        <row r="114">
          <cell r="E114">
            <v>34336</v>
          </cell>
        </row>
        <row r="115">
          <cell r="E115">
            <v>6867.2</v>
          </cell>
        </row>
        <row r="116">
          <cell r="E116">
            <v>5500</v>
          </cell>
        </row>
        <row r="117">
          <cell r="E117">
            <v>30000</v>
          </cell>
        </row>
        <row r="118">
          <cell r="E118">
            <v>3000</v>
          </cell>
        </row>
        <row r="119">
          <cell r="E119">
            <v>135430</v>
          </cell>
        </row>
        <row r="120">
          <cell r="E120">
            <v>45000</v>
          </cell>
        </row>
        <row r="121">
          <cell r="E121">
            <v>206960</v>
          </cell>
        </row>
        <row r="122">
          <cell r="E122">
            <v>5180</v>
          </cell>
        </row>
        <row r="123">
          <cell r="E123">
            <v>600</v>
          </cell>
        </row>
        <row r="124">
          <cell r="E124">
            <v>1725</v>
          </cell>
        </row>
        <row r="127">
          <cell r="E127">
            <v>4725.9675999999999</v>
          </cell>
        </row>
        <row r="128">
          <cell r="E128">
            <v>3562.34</v>
          </cell>
        </row>
        <row r="129">
          <cell r="E129">
            <v>2398.7175999999999</v>
          </cell>
        </row>
        <row r="130">
          <cell r="E130">
            <v>8700</v>
          </cell>
        </row>
        <row r="131">
          <cell r="E131">
            <v>5425</v>
          </cell>
        </row>
        <row r="132">
          <cell r="E132">
            <v>2150</v>
          </cell>
        </row>
        <row r="133">
          <cell r="E133">
            <v>3000</v>
          </cell>
        </row>
        <row r="134">
          <cell r="E134">
            <v>975</v>
          </cell>
        </row>
        <row r="135">
          <cell r="E135">
            <v>1400.0039999999999</v>
          </cell>
        </row>
        <row r="136">
          <cell r="E136">
            <v>1553.5763999999999</v>
          </cell>
        </row>
        <row r="137">
          <cell r="E137">
            <v>1173.4675999999999</v>
          </cell>
        </row>
        <row r="138">
          <cell r="E138">
            <v>2000</v>
          </cell>
        </row>
        <row r="139">
          <cell r="E139">
            <v>650</v>
          </cell>
        </row>
        <row r="140">
          <cell r="E140">
            <v>55</v>
          </cell>
        </row>
        <row r="141">
          <cell r="E141">
            <v>10</v>
          </cell>
        </row>
        <row r="142">
          <cell r="E142">
            <v>11.6</v>
          </cell>
        </row>
        <row r="143">
          <cell r="E143">
            <v>45</v>
          </cell>
        </row>
        <row r="144">
          <cell r="E144">
            <v>126</v>
          </cell>
        </row>
        <row r="145">
          <cell r="E145">
            <v>120</v>
          </cell>
        </row>
        <row r="146">
          <cell r="E146">
            <v>47</v>
          </cell>
        </row>
        <row r="147">
          <cell r="E147">
            <v>375</v>
          </cell>
        </row>
        <row r="150">
          <cell r="E150">
            <v>2939.2241379310349</v>
          </cell>
        </row>
        <row r="151">
          <cell r="E151">
            <v>1731.4655172413795</v>
          </cell>
        </row>
        <row r="152">
          <cell r="E152">
            <v>805.60344827586209</v>
          </cell>
        </row>
        <row r="153">
          <cell r="E153">
            <v>499.13793103448279</v>
          </cell>
        </row>
        <row r="154">
          <cell r="E154">
            <v>226.29310344827587</v>
          </cell>
        </row>
        <row r="155">
          <cell r="E155">
            <v>80.887931034482762</v>
          </cell>
        </row>
        <row r="156">
          <cell r="E156">
            <v>67.094827586206904</v>
          </cell>
        </row>
        <row r="157">
          <cell r="E157">
            <v>47.724137931034484</v>
          </cell>
        </row>
        <row r="158">
          <cell r="E158">
            <v>35.896551724137936</v>
          </cell>
        </row>
        <row r="159">
          <cell r="E159">
            <v>18.879310344827587</v>
          </cell>
        </row>
        <row r="160">
          <cell r="E160">
            <v>170.09482758620692</v>
          </cell>
        </row>
        <row r="161">
          <cell r="E161">
            <v>90.715517241379317</v>
          </cell>
        </row>
        <row r="162">
          <cell r="E162">
            <v>86.543103448275872</v>
          </cell>
        </row>
        <row r="163">
          <cell r="E163">
            <v>51.853448275862071</v>
          </cell>
        </row>
        <row r="164">
          <cell r="E164">
            <v>54.767241379310349</v>
          </cell>
        </row>
        <row r="165">
          <cell r="E165">
            <v>42.27</v>
          </cell>
        </row>
        <row r="166">
          <cell r="E166">
            <v>38.172413793103452</v>
          </cell>
        </row>
        <row r="167">
          <cell r="E167">
            <v>68.603448275862078</v>
          </cell>
        </row>
        <row r="168">
          <cell r="E168">
            <v>36.586206896551722</v>
          </cell>
        </row>
        <row r="169">
          <cell r="E169">
            <v>23.03448275862069</v>
          </cell>
        </row>
        <row r="170">
          <cell r="E170">
            <v>7.3275862068965525</v>
          </cell>
        </row>
        <row r="171">
          <cell r="E171">
            <v>93.508620689655174</v>
          </cell>
        </row>
        <row r="172">
          <cell r="E172">
            <v>49.87068965517242</v>
          </cell>
        </row>
        <row r="173">
          <cell r="E173">
            <v>30.706896551724139</v>
          </cell>
        </row>
        <row r="174">
          <cell r="E174">
            <v>11.612068965517242</v>
          </cell>
        </row>
        <row r="175">
          <cell r="E175">
            <v>35.491379310344833</v>
          </cell>
        </row>
        <row r="176">
          <cell r="E176">
            <v>18.008620689655174</v>
          </cell>
        </row>
        <row r="177">
          <cell r="E177">
            <v>54.043103448275865</v>
          </cell>
        </row>
        <row r="178">
          <cell r="E178">
            <v>9.9137931034482758</v>
          </cell>
        </row>
        <row r="179">
          <cell r="E179">
            <v>71.517241379310349</v>
          </cell>
        </row>
        <row r="180">
          <cell r="E180">
            <v>50.017241379310349</v>
          </cell>
        </row>
        <row r="181">
          <cell r="E181">
            <v>68.431034482758619</v>
          </cell>
        </row>
        <row r="182">
          <cell r="E182">
            <v>51.327586206896555</v>
          </cell>
        </row>
        <row r="183">
          <cell r="E183">
            <v>536.4</v>
          </cell>
        </row>
        <row r="184">
          <cell r="E184">
            <v>1500</v>
          </cell>
        </row>
        <row r="185">
          <cell r="E185">
            <v>1800</v>
          </cell>
        </row>
        <row r="186">
          <cell r="E186">
            <v>2800</v>
          </cell>
        </row>
        <row r="187">
          <cell r="E187">
            <v>650</v>
          </cell>
        </row>
        <row r="188">
          <cell r="E188">
            <v>289</v>
          </cell>
        </row>
        <row r="189">
          <cell r="E189">
            <v>11795</v>
          </cell>
        </row>
        <row r="190">
          <cell r="E190">
            <v>158140</v>
          </cell>
        </row>
        <row r="193">
          <cell r="E193">
            <v>7517.2413793103451</v>
          </cell>
        </row>
        <row r="194">
          <cell r="E194">
            <v>3913.7931034482763</v>
          </cell>
        </row>
        <row r="195">
          <cell r="E195">
            <v>3068.9655172413795</v>
          </cell>
        </row>
        <row r="196">
          <cell r="E196">
            <v>1741.3793103448277</v>
          </cell>
        </row>
        <row r="197">
          <cell r="E197">
            <v>1306.03</v>
          </cell>
        </row>
        <row r="198">
          <cell r="E198">
            <v>779</v>
          </cell>
        </row>
        <row r="199">
          <cell r="E199">
            <v>2060.6799999999998</v>
          </cell>
        </row>
        <row r="200">
          <cell r="E200">
            <v>1099.1379310344828</v>
          </cell>
        </row>
        <row r="201">
          <cell r="E201">
            <v>943.96551724137942</v>
          </cell>
        </row>
        <row r="202">
          <cell r="E202">
            <v>331.89655172413796</v>
          </cell>
        </row>
        <row r="203">
          <cell r="E203">
            <v>298.70999999999998</v>
          </cell>
        </row>
        <row r="204">
          <cell r="E204">
            <v>237.8</v>
          </cell>
        </row>
        <row r="205">
          <cell r="E205">
            <v>2125.54</v>
          </cell>
        </row>
        <row r="206">
          <cell r="E206">
            <v>1133.6206896551726</v>
          </cell>
        </row>
        <row r="207">
          <cell r="E207">
            <v>732.75862068965523</v>
          </cell>
        </row>
        <row r="208">
          <cell r="E208">
            <v>327.58620689655174</v>
          </cell>
        </row>
        <row r="209">
          <cell r="E209">
            <v>133.4</v>
          </cell>
        </row>
        <row r="210">
          <cell r="E210">
            <v>73.95</v>
          </cell>
        </row>
        <row r="211">
          <cell r="E211">
            <v>1087.5</v>
          </cell>
        </row>
        <row r="212">
          <cell r="E212">
            <v>362.5</v>
          </cell>
        </row>
        <row r="213">
          <cell r="E213">
            <v>217.5</v>
          </cell>
        </row>
        <row r="214">
          <cell r="E214">
            <v>145</v>
          </cell>
        </row>
        <row r="215">
          <cell r="E215">
            <v>500.25</v>
          </cell>
        </row>
        <row r="216">
          <cell r="E216">
            <v>200.1</v>
          </cell>
        </row>
        <row r="217">
          <cell r="E217">
            <v>1223.2</v>
          </cell>
        </row>
        <row r="218">
          <cell r="E218">
            <v>366.96</v>
          </cell>
        </row>
        <row r="219">
          <cell r="E219">
            <v>14500</v>
          </cell>
        </row>
        <row r="220">
          <cell r="E220">
            <v>48140</v>
          </cell>
        </row>
        <row r="221">
          <cell r="E221">
            <v>21750</v>
          </cell>
        </row>
        <row r="222">
          <cell r="E222">
            <v>18366.28</v>
          </cell>
        </row>
        <row r="223">
          <cell r="E223">
            <v>8171.68</v>
          </cell>
        </row>
        <row r="224">
          <cell r="E224">
            <v>5720</v>
          </cell>
        </row>
        <row r="225">
          <cell r="E225">
            <v>3268.67</v>
          </cell>
        </row>
        <row r="226">
          <cell r="E226">
            <v>2451.5</v>
          </cell>
        </row>
        <row r="227">
          <cell r="E227">
            <v>1967540</v>
          </cell>
        </row>
        <row r="228">
          <cell r="E228">
            <v>47165</v>
          </cell>
        </row>
        <row r="231">
          <cell r="E231">
            <v>60.698275862068968</v>
          </cell>
        </row>
        <row r="232">
          <cell r="E232">
            <v>48.172413793103452</v>
          </cell>
        </row>
        <row r="233">
          <cell r="E233">
            <v>21.3448275862069</v>
          </cell>
        </row>
        <row r="234">
          <cell r="E234">
            <v>13.112068965517244</v>
          </cell>
        </row>
        <row r="235">
          <cell r="E235">
            <v>8.7241379310344822</v>
          </cell>
        </row>
        <row r="236">
          <cell r="E236">
            <v>360</v>
          </cell>
        </row>
        <row r="237">
          <cell r="E237">
            <v>210</v>
          </cell>
        </row>
        <row r="238">
          <cell r="E238">
            <v>60</v>
          </cell>
        </row>
        <row r="239">
          <cell r="E239">
            <v>14</v>
          </cell>
        </row>
        <row r="240">
          <cell r="E240">
            <v>9.3362068965517242</v>
          </cell>
        </row>
        <row r="241">
          <cell r="E241">
            <v>442</v>
          </cell>
        </row>
        <row r="242">
          <cell r="E242">
            <v>401.5</v>
          </cell>
        </row>
        <row r="243">
          <cell r="E243">
            <v>132</v>
          </cell>
        </row>
        <row r="244">
          <cell r="E244">
            <v>118.80172413793105</v>
          </cell>
        </row>
        <row r="245">
          <cell r="E245">
            <v>441.64655172413791</v>
          </cell>
        </row>
        <row r="246">
          <cell r="E246">
            <v>163.89655172413794</v>
          </cell>
        </row>
        <row r="247">
          <cell r="E247">
            <v>145.19827586206898</v>
          </cell>
        </row>
        <row r="248">
          <cell r="E248">
            <v>264</v>
          </cell>
        </row>
        <row r="249">
          <cell r="E249">
            <v>153.37068965517241</v>
          </cell>
        </row>
        <row r="250">
          <cell r="E250">
            <v>138.0344827586207</v>
          </cell>
        </row>
        <row r="251">
          <cell r="E251">
            <v>55</v>
          </cell>
        </row>
        <row r="252">
          <cell r="E252">
            <v>50</v>
          </cell>
        </row>
        <row r="253">
          <cell r="E253">
            <v>37.5</v>
          </cell>
        </row>
        <row r="254">
          <cell r="E254">
            <v>392.2</v>
          </cell>
        </row>
        <row r="255">
          <cell r="E255">
            <v>323.57</v>
          </cell>
        </row>
        <row r="256">
          <cell r="E256">
            <v>43.422413793103452</v>
          </cell>
        </row>
        <row r="257">
          <cell r="E257">
            <v>262.41379310344826</v>
          </cell>
        </row>
        <row r="258">
          <cell r="E258">
            <v>262.41379310344826</v>
          </cell>
        </row>
        <row r="259">
          <cell r="E259">
            <v>262.41379310344826</v>
          </cell>
        </row>
        <row r="260">
          <cell r="E260">
            <v>17569.411764705881</v>
          </cell>
        </row>
        <row r="261">
          <cell r="E261">
            <v>11423.31</v>
          </cell>
        </row>
        <row r="262">
          <cell r="E262">
            <v>9424.23</v>
          </cell>
        </row>
        <row r="263">
          <cell r="E263">
            <v>5347.92</v>
          </cell>
        </row>
        <row r="267">
          <cell r="E267">
            <v>1090</v>
          </cell>
        </row>
        <row r="268">
          <cell r="E268">
            <v>824</v>
          </cell>
        </row>
        <row r="269">
          <cell r="E269">
            <v>390</v>
          </cell>
        </row>
        <row r="270">
          <cell r="E270">
            <v>292.5</v>
          </cell>
        </row>
        <row r="271">
          <cell r="E271">
            <v>326.25</v>
          </cell>
        </row>
        <row r="272">
          <cell r="E272">
            <v>174</v>
          </cell>
        </row>
        <row r="273">
          <cell r="E273">
            <v>38</v>
          </cell>
        </row>
        <row r="274">
          <cell r="E274">
            <v>25</v>
          </cell>
        </row>
        <row r="275">
          <cell r="E275">
            <v>69</v>
          </cell>
        </row>
        <row r="276">
          <cell r="E276">
            <v>31</v>
          </cell>
        </row>
        <row r="277">
          <cell r="E277">
            <v>19</v>
          </cell>
        </row>
        <row r="278">
          <cell r="E278">
            <v>165.63</v>
          </cell>
        </row>
        <row r="279">
          <cell r="E279">
            <v>132.5</v>
          </cell>
        </row>
        <row r="280">
          <cell r="E280">
            <v>106</v>
          </cell>
        </row>
        <row r="281">
          <cell r="E281">
            <v>53</v>
          </cell>
        </row>
        <row r="282">
          <cell r="E282">
            <v>40</v>
          </cell>
        </row>
        <row r="283">
          <cell r="E283">
            <v>12</v>
          </cell>
        </row>
        <row r="284">
          <cell r="E284">
            <v>94.95</v>
          </cell>
        </row>
        <row r="285">
          <cell r="E285">
            <v>42.2</v>
          </cell>
        </row>
        <row r="286">
          <cell r="E286">
            <v>31</v>
          </cell>
        </row>
        <row r="287">
          <cell r="E287">
            <v>161.28</v>
          </cell>
        </row>
        <row r="288">
          <cell r="E288">
            <v>120.96</v>
          </cell>
        </row>
        <row r="289">
          <cell r="E289">
            <v>80.64</v>
          </cell>
        </row>
        <row r="290">
          <cell r="E290">
            <v>40.32</v>
          </cell>
        </row>
        <row r="291">
          <cell r="E291">
            <v>112.5</v>
          </cell>
        </row>
        <row r="292">
          <cell r="E292">
            <v>37.5</v>
          </cell>
        </row>
        <row r="293">
          <cell r="E293">
            <v>31033.77</v>
          </cell>
        </row>
        <row r="294">
          <cell r="E294">
            <v>280</v>
          </cell>
        </row>
        <row r="295">
          <cell r="E295">
            <v>2750.01</v>
          </cell>
        </row>
        <row r="296">
          <cell r="E296">
            <v>15186.54</v>
          </cell>
        </row>
        <row r="297">
          <cell r="E297">
            <v>2070.0300000000002</v>
          </cell>
        </row>
        <row r="298">
          <cell r="E298">
            <v>139.82</v>
          </cell>
        </row>
        <row r="299">
          <cell r="E299">
            <v>114.45</v>
          </cell>
        </row>
        <row r="300">
          <cell r="E300">
            <v>1100</v>
          </cell>
        </row>
        <row r="301">
          <cell r="E301">
            <v>780</v>
          </cell>
        </row>
        <row r="302">
          <cell r="E302">
            <v>125.84</v>
          </cell>
        </row>
        <row r="303">
          <cell r="E303">
            <v>1390</v>
          </cell>
        </row>
        <row r="304">
          <cell r="E304">
            <v>390</v>
          </cell>
        </row>
        <row r="305">
          <cell r="E305">
            <v>1590</v>
          </cell>
        </row>
      </sheetData>
      <sheetData sheetId="10" refreshError="1"/>
      <sheetData sheetId="11" refreshError="1"/>
      <sheetData sheetId="12" refreshError="1"/>
      <sheetData sheetId="13" refreshError="1"/>
      <sheetData sheetId="14"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Resumen (2)"/>
      <sheetName val="Pres. "/>
      <sheetName val="Resumen"/>
      <sheetName val="Analisis"/>
      <sheetName val="Materiales"/>
      <sheetName val="M.O."/>
      <sheetName val="MANO DE OBRA"/>
      <sheetName val="Estructurales SALON"/>
      <sheetName val="EST. ALM"/>
      <sheetName val="PVC"/>
    </sheetNames>
    <sheetDataSet>
      <sheetData sheetId="0">
        <row r="56">
          <cell r="C56">
            <v>350</v>
          </cell>
        </row>
      </sheetData>
      <sheetData sheetId="1">
        <row r="6">
          <cell r="E6">
            <v>725</v>
          </cell>
        </row>
      </sheetData>
      <sheetData sheetId="2">
        <row r="4">
          <cell r="B4" t="str">
            <v>REVESTIMIENTOS</v>
          </cell>
        </row>
      </sheetData>
      <sheetData sheetId="3">
        <row r="4">
          <cell r="B4" t="str">
            <v>REVESTIMIENTOS</v>
          </cell>
        </row>
        <row r="100">
          <cell r="F100">
            <v>174.03</v>
          </cell>
        </row>
        <row r="107">
          <cell r="F107">
            <v>101.31</v>
          </cell>
        </row>
        <row r="114">
          <cell r="F114">
            <v>182.92</v>
          </cell>
        </row>
        <row r="229">
          <cell r="F229">
            <v>1230.73</v>
          </cell>
        </row>
        <row r="241">
          <cell r="F241">
            <v>1515.22</v>
          </cell>
        </row>
        <row r="252">
          <cell r="F252">
            <v>1215.05</v>
          </cell>
        </row>
        <row r="263">
          <cell r="F263">
            <v>1661.28</v>
          </cell>
        </row>
        <row r="298">
          <cell r="F298">
            <v>2024.71</v>
          </cell>
        </row>
        <row r="310">
          <cell r="F310">
            <v>1027.54</v>
          </cell>
        </row>
        <row r="355">
          <cell r="F355">
            <v>759.38</v>
          </cell>
        </row>
        <row r="362">
          <cell r="F362">
            <v>1452.69</v>
          </cell>
        </row>
        <row r="369">
          <cell r="F369">
            <v>2084.0300000000002</v>
          </cell>
        </row>
        <row r="376">
          <cell r="F376">
            <v>2854.57</v>
          </cell>
        </row>
        <row r="383">
          <cell r="F383">
            <v>3712.11</v>
          </cell>
        </row>
        <row r="390">
          <cell r="F390">
            <v>5231.3900000000003</v>
          </cell>
        </row>
        <row r="404">
          <cell r="F404">
            <v>7975.43</v>
          </cell>
        </row>
        <row r="469">
          <cell r="F469">
            <v>3996.44</v>
          </cell>
        </row>
        <row r="474">
          <cell r="F474">
            <v>4756.18</v>
          </cell>
        </row>
        <row r="572">
          <cell r="F572">
            <v>5061.0600000000004</v>
          </cell>
        </row>
        <row r="622">
          <cell r="F622">
            <v>4526.9399999999996</v>
          </cell>
        </row>
        <row r="797">
          <cell r="F797">
            <v>5289.07</v>
          </cell>
        </row>
        <row r="829">
          <cell r="F829">
            <v>932.19</v>
          </cell>
        </row>
        <row r="862">
          <cell r="F862">
            <v>20</v>
          </cell>
        </row>
        <row r="872">
          <cell r="F872">
            <v>598.61</v>
          </cell>
        </row>
        <row r="962">
          <cell r="E962">
            <v>316.89999999999998</v>
          </cell>
        </row>
        <row r="1015">
          <cell r="F1015">
            <v>114.87</v>
          </cell>
        </row>
        <row r="1023">
          <cell r="F1023">
            <v>6.6</v>
          </cell>
        </row>
        <row r="1038">
          <cell r="F1038">
            <v>114.87</v>
          </cell>
        </row>
        <row r="1046">
          <cell r="F1046">
            <v>143.59</v>
          </cell>
        </row>
        <row r="1064">
          <cell r="F1064">
            <v>68.87</v>
          </cell>
        </row>
        <row r="1232">
          <cell r="F1232">
            <v>195</v>
          </cell>
        </row>
        <row r="1254">
          <cell r="F1254">
            <v>162.5</v>
          </cell>
        </row>
        <row r="1266">
          <cell r="F1266">
            <v>875.9</v>
          </cell>
        </row>
        <row r="1277">
          <cell r="F1277">
            <v>180.57</v>
          </cell>
        </row>
        <row r="1288">
          <cell r="F1288">
            <v>180.57</v>
          </cell>
        </row>
        <row r="1310">
          <cell r="F1310">
            <v>180.57</v>
          </cell>
        </row>
        <row r="1317">
          <cell r="F1317">
            <v>102.12</v>
          </cell>
        </row>
        <row r="1352">
          <cell r="F1352">
            <v>859.13</v>
          </cell>
        </row>
        <row r="1367">
          <cell r="F1367">
            <v>803.4</v>
          </cell>
        </row>
        <row r="1384">
          <cell r="F1384">
            <v>5.63</v>
          </cell>
        </row>
        <row r="1402">
          <cell r="F1402">
            <v>209.48</v>
          </cell>
        </row>
        <row r="1540">
          <cell r="F1540">
            <v>6108.22</v>
          </cell>
        </row>
        <row r="1645">
          <cell r="F1645">
            <v>25537.06</v>
          </cell>
        </row>
        <row r="1690">
          <cell r="F1690">
            <v>10000</v>
          </cell>
        </row>
        <row r="1728">
          <cell r="F1728">
            <v>29102.06</v>
          </cell>
        </row>
      </sheetData>
      <sheetData sheetId="4">
        <row r="4">
          <cell r="C4">
            <v>6800</v>
          </cell>
        </row>
      </sheetData>
      <sheetData sheetId="5">
        <row r="4">
          <cell r="C4">
            <v>6800</v>
          </cell>
        </row>
      </sheetData>
      <sheetData sheetId="6">
        <row r="4">
          <cell r="C4">
            <v>433</v>
          </cell>
        </row>
      </sheetData>
      <sheetData sheetId="7"/>
      <sheetData sheetId="8"/>
      <sheetData sheetId="9"/>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Pres. "/>
      <sheetName val="Analisis"/>
      <sheetName val="Materiales"/>
      <sheetName val="M.O."/>
      <sheetName val="MANO DE OBRA"/>
      <sheetName val="Estructurales SALON"/>
      <sheetName val="EST. ALM"/>
      <sheetName val="Sheet1"/>
      <sheetName val="Sheet2"/>
      <sheetName val="Sheet3"/>
      <sheetName val="Ins"/>
      <sheetName val="Ana"/>
      <sheetName val="Listado Equipos a utilizar"/>
      <sheetName val="Insumos"/>
    </sheetNames>
    <sheetDataSet>
      <sheetData sheetId="0">
        <row r="6">
          <cell r="E6">
            <v>725</v>
          </cell>
        </row>
      </sheetData>
      <sheetData sheetId="1" refreshError="1">
        <row r="4">
          <cell r="C4">
            <v>433</v>
          </cell>
        </row>
        <row r="67">
          <cell r="F67">
            <v>113.94199999999999</v>
          </cell>
        </row>
        <row r="135">
          <cell r="F135">
            <v>140.666</v>
          </cell>
        </row>
        <row r="161">
          <cell r="E161">
            <v>650</v>
          </cell>
        </row>
        <row r="176">
          <cell r="F176">
            <v>216.995</v>
          </cell>
        </row>
        <row r="193">
          <cell r="F193">
            <v>910.86</v>
          </cell>
        </row>
        <row r="205">
          <cell r="F205">
            <v>927.21</v>
          </cell>
        </row>
        <row r="272">
          <cell r="F272">
            <v>1081.6199999999999</v>
          </cell>
        </row>
        <row r="319">
          <cell r="F319">
            <v>657.33</v>
          </cell>
        </row>
        <row r="421">
          <cell r="F421">
            <v>2677.2799999999997</v>
          </cell>
        </row>
        <row r="436">
          <cell r="F436">
            <v>510.1</v>
          </cell>
        </row>
        <row r="441">
          <cell r="F441">
            <v>624.03</v>
          </cell>
        </row>
        <row r="446">
          <cell r="F446">
            <v>4459.28</v>
          </cell>
        </row>
        <row r="565">
          <cell r="F565">
            <v>2465.5</v>
          </cell>
        </row>
        <row r="648">
          <cell r="F648">
            <v>4673.08</v>
          </cell>
        </row>
        <row r="672">
          <cell r="F672">
            <v>1160.72</v>
          </cell>
        </row>
        <row r="679">
          <cell r="F679">
            <v>1622.3400000000001</v>
          </cell>
        </row>
        <row r="701">
          <cell r="F701">
            <v>7017.45</v>
          </cell>
        </row>
        <row r="744">
          <cell r="F744">
            <v>4064.76</v>
          </cell>
        </row>
        <row r="778">
          <cell r="E778">
            <v>2300</v>
          </cell>
        </row>
        <row r="826">
          <cell r="F826">
            <v>231.47</v>
          </cell>
        </row>
        <row r="850">
          <cell r="F850">
            <v>267.7</v>
          </cell>
        </row>
        <row r="889">
          <cell r="F889">
            <v>129.34</v>
          </cell>
        </row>
        <row r="1057">
          <cell r="F1057">
            <v>832.74</v>
          </cell>
        </row>
        <row r="1113">
          <cell r="F1113">
            <v>920.27</v>
          </cell>
        </row>
        <row r="1158">
          <cell r="F1158">
            <v>1006.06</v>
          </cell>
        </row>
        <row r="1173">
          <cell r="F1173">
            <v>1051.58</v>
          </cell>
        </row>
        <row r="1189">
          <cell r="F1189">
            <v>1022.23</v>
          </cell>
        </row>
        <row r="1204">
          <cell r="F1204">
            <v>209.48</v>
          </cell>
        </row>
        <row r="1317">
          <cell r="F1317">
            <v>7469.49</v>
          </cell>
        </row>
        <row r="1343">
          <cell r="F1343">
            <v>7007.72</v>
          </cell>
        </row>
        <row r="1448">
          <cell r="F1448">
            <v>585.8143262000001</v>
          </cell>
        </row>
        <row r="1466">
          <cell r="E1466">
            <v>150</v>
          </cell>
        </row>
        <row r="1467">
          <cell r="F1467">
            <v>1119.06</v>
          </cell>
        </row>
        <row r="1487">
          <cell r="F1487">
            <v>807.81</v>
          </cell>
        </row>
        <row r="1497">
          <cell r="F1497">
            <v>818.81</v>
          </cell>
        </row>
        <row r="1521">
          <cell r="F1521">
            <v>188.48</v>
          </cell>
        </row>
        <row r="1531">
          <cell r="F1531">
            <v>126.72</v>
          </cell>
        </row>
        <row r="1539">
          <cell r="F1539">
            <v>115.72</v>
          </cell>
        </row>
        <row r="1543">
          <cell r="F1543">
            <v>599.84922000000006</v>
          </cell>
        </row>
        <row r="1571">
          <cell r="F1571">
            <v>430.51</v>
          </cell>
        </row>
        <row r="1577">
          <cell r="F1577">
            <v>102.74</v>
          </cell>
        </row>
      </sheetData>
      <sheetData sheetId="2" refreshError="1">
        <row r="6">
          <cell r="E6">
            <v>725</v>
          </cell>
        </row>
        <row r="17">
          <cell r="E17">
            <v>674.96</v>
          </cell>
        </row>
        <row r="24">
          <cell r="E24">
            <v>323.38</v>
          </cell>
        </row>
        <row r="257">
          <cell r="F257">
            <v>14.723999999999998</v>
          </cell>
        </row>
        <row r="258">
          <cell r="F258">
            <v>53.17</v>
          </cell>
        </row>
        <row r="259">
          <cell r="F259">
            <v>80.572999999999993</v>
          </cell>
        </row>
        <row r="261">
          <cell r="F261">
            <v>12.679</v>
          </cell>
        </row>
        <row r="263">
          <cell r="F263">
            <v>75.256</v>
          </cell>
        </row>
        <row r="300">
          <cell r="F300">
            <v>166.87199999999999</v>
          </cell>
        </row>
        <row r="392">
          <cell r="E392">
            <v>10</v>
          </cell>
        </row>
        <row r="418">
          <cell r="E418">
            <v>32.020000000000003</v>
          </cell>
        </row>
        <row r="496">
          <cell r="E496">
            <v>48.26</v>
          </cell>
        </row>
        <row r="535">
          <cell r="E535">
            <v>5.5</v>
          </cell>
        </row>
        <row r="586">
          <cell r="E586">
            <v>29.5</v>
          </cell>
        </row>
        <row r="598">
          <cell r="E598">
            <v>74.239999999999995</v>
          </cell>
        </row>
        <row r="600">
          <cell r="E600">
            <v>11.75</v>
          </cell>
        </row>
        <row r="605">
          <cell r="E605">
            <v>109.01</v>
          </cell>
        </row>
      </sheetData>
      <sheetData sheetId="3" refreshError="1"/>
      <sheetData sheetId="4" refreshError="1"/>
      <sheetData sheetId="5">
        <row r="4">
          <cell r="C4">
            <v>433</v>
          </cell>
        </row>
      </sheetData>
      <sheetData sheetId="6">
        <row r="6">
          <cell r="E6">
            <v>725</v>
          </cell>
        </row>
      </sheetData>
      <sheetData sheetId="7" refreshError="1"/>
      <sheetData sheetId="8" refreshError="1"/>
      <sheetData sheetId="9">
        <row r="6">
          <cell r="E6">
            <v>725</v>
          </cell>
        </row>
      </sheetData>
      <sheetData sheetId="10" refreshError="1"/>
      <sheetData sheetId="11" refreshError="1"/>
      <sheetData sheetId="12" refreshError="1"/>
      <sheetData sheetId="13"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0000"/>
      <sheetName val="MOV"/>
      <sheetName val="A-civil"/>
      <sheetName val="Alcant"/>
      <sheetName val="ZAPATA"/>
      <sheetName val="presup. alcant."/>
      <sheetName val="ANALISIS ALCANTARILLA"/>
      <sheetName val="CUB-01"/>
      <sheetName val="CUB-02"/>
      <sheetName val="MATERIALES"/>
      <sheetName val="ANALISIS HORMIGON"/>
      <sheetName val="soporte cub-02"/>
      <sheetName val="#¡REF"/>
      <sheetName val="ANALISIS STO DGO"/>
      <sheetName val="#REF"/>
      <sheetName val="Senalizacion"/>
      <sheetName val="Volumenes"/>
      <sheetName val="anal term"/>
      <sheetName val="Ana-Sanit."/>
      <sheetName val="Jornal"/>
      <sheetName val="Pu-Sanit."/>
      <sheetName val="PU-Elect."/>
      <sheetName val="Anal. horm."/>
      <sheetName val="M. O. exc."/>
      <sheetName val="Ana-elect."/>
      <sheetName val="Mat"/>
      <sheetName val="puertas"/>
      <sheetName val="GONZALO"/>
      <sheetName val="analisis unitarios"/>
    </sheetNames>
    <sheetDataSet>
      <sheetData sheetId="0"/>
      <sheetData sheetId="1">
        <row r="9">
          <cell r="A9" t="str">
            <v>MOV-1</v>
          </cell>
          <cell r="B9" t="str">
            <v>CARGADOR FRONTAL 950 CATW=130 HP</v>
          </cell>
          <cell r="C9">
            <v>1</v>
          </cell>
          <cell r="D9" t="str">
            <v>HR</v>
          </cell>
          <cell r="E9">
            <v>2417.59</v>
          </cell>
        </row>
        <row r="15">
          <cell r="A15" t="str">
            <v>MOV-2</v>
          </cell>
          <cell r="B15" t="str">
            <v>TRACTOR D8K CAT 300 HP</v>
          </cell>
          <cell r="C15">
            <v>1</v>
          </cell>
          <cell r="D15" t="str">
            <v>HR</v>
          </cell>
          <cell r="E15">
            <v>5152.43</v>
          </cell>
        </row>
        <row r="21">
          <cell r="A21" t="str">
            <v>MOV-3</v>
          </cell>
          <cell r="B21" t="str">
            <v>TRACTOR D6D CAT 140HP</v>
          </cell>
          <cell r="C21">
            <v>1</v>
          </cell>
          <cell r="D21" t="str">
            <v>HR</v>
          </cell>
          <cell r="E21">
            <v>2585.7400000000002</v>
          </cell>
        </row>
        <row r="27">
          <cell r="A27" t="str">
            <v>MOV-4</v>
          </cell>
          <cell r="B27" t="str">
            <v>MOTONIVELADORA 12G 135HP</v>
          </cell>
          <cell r="C27">
            <v>1</v>
          </cell>
          <cell r="D27" t="str">
            <v>HR</v>
          </cell>
          <cell r="E27">
            <v>2416.6999999999998</v>
          </cell>
        </row>
        <row r="33">
          <cell r="A33" t="str">
            <v>MOV-5</v>
          </cell>
          <cell r="B33" t="str">
            <v>RODILLO VIBRADOR DYNAPAC CA-25, 125HP</v>
          </cell>
          <cell r="C33">
            <v>1</v>
          </cell>
          <cell r="D33" t="str">
            <v>HR</v>
          </cell>
          <cell r="E33">
            <v>2233.1</v>
          </cell>
        </row>
        <row r="39">
          <cell r="A39" t="str">
            <v>MOV-6</v>
          </cell>
          <cell r="B39" t="str">
            <v>RODILLO ESTATICO LISO GALION, 125HP</v>
          </cell>
          <cell r="C39">
            <v>1</v>
          </cell>
          <cell r="D39" t="str">
            <v>HR</v>
          </cell>
          <cell r="E39">
            <v>2258.1</v>
          </cell>
        </row>
        <row r="45">
          <cell r="A45" t="str">
            <v>MOV-7</v>
          </cell>
          <cell r="B45" t="str">
            <v>RETRO-EXCAVADORA 215 CAT 105HP</v>
          </cell>
          <cell r="C45">
            <v>1</v>
          </cell>
          <cell r="D45" t="str">
            <v>HR</v>
          </cell>
          <cell r="E45">
            <v>1830</v>
          </cell>
        </row>
        <row r="51">
          <cell r="A51" t="str">
            <v>MOV-8</v>
          </cell>
          <cell r="B51" t="str">
            <v>REGADO DE AGUA EN RELLENO COMPACTADO</v>
          </cell>
          <cell r="C51">
            <v>1</v>
          </cell>
          <cell r="D51" t="str">
            <v>M2</v>
          </cell>
          <cell r="E51">
            <v>0.75120500000000001</v>
          </cell>
        </row>
        <row r="61">
          <cell r="A61" t="str">
            <v>EXC-83</v>
          </cell>
          <cell r="B61" t="str">
            <v>LIMPIEZA, DESMONTE Y DESYERBE TRACTOR D8K (1HECT)</v>
          </cell>
          <cell r="C61">
            <v>1</v>
          </cell>
          <cell r="D61" t="str">
            <v>HECT</v>
          </cell>
          <cell r="E61">
            <v>21203.279935999999</v>
          </cell>
        </row>
        <row r="65">
          <cell r="A65" t="str">
            <v>EXC-84</v>
          </cell>
          <cell r="B65" t="str">
            <v>ESCARIFICACION DE SUPERFICIE</v>
          </cell>
          <cell r="C65">
            <v>1</v>
          </cell>
          <cell r="D65" t="str">
            <v>M2</v>
          </cell>
          <cell r="E65">
            <v>9.6668000000000003</v>
          </cell>
        </row>
        <row r="69">
          <cell r="A69" t="str">
            <v>EXC-85</v>
          </cell>
          <cell r="B69" t="str">
            <v>CARGUIO MATERIAL NO CLASIFICADO (M3E)</v>
          </cell>
          <cell r="C69">
            <v>1</v>
          </cell>
          <cell r="D69" t="str">
            <v>M3E</v>
          </cell>
          <cell r="E69">
            <v>33.362742000000004</v>
          </cell>
        </row>
        <row r="73">
          <cell r="A73" t="str">
            <v>EXC-86</v>
          </cell>
          <cell r="B73" t="str">
            <v>EXCAVACION DE MATERIAL NO CLASIFICADO CON TRACTOR D-6-D CAT. Y 60 MTS. ACARREO LIBRE</v>
          </cell>
          <cell r="C73">
            <v>1</v>
          </cell>
          <cell r="D73" t="str">
            <v>M3N</v>
          </cell>
          <cell r="E73">
            <v>32.580324000000005</v>
          </cell>
        </row>
        <row r="76">
          <cell r="A76" t="str">
            <v>EXC-87</v>
          </cell>
          <cell r="B76" t="str">
            <v>EXCAVACION DE MATERIAL NO CLASIFICADO CON SOBRE ACARREO (M3N) TRACTOR D-60</v>
          </cell>
          <cell r="C76">
            <v>1</v>
          </cell>
          <cell r="D76" t="str">
            <v>M3N</v>
          </cell>
          <cell r="E76">
            <v>80.783751500000008</v>
          </cell>
        </row>
        <row r="82">
          <cell r="A82" t="str">
            <v>EXC-88</v>
          </cell>
          <cell r="B82" t="str">
            <v>EXCAVACION DE MATERIAL NO CLASIFICADO CON RETROEXCAVADORA 215 CAT. (HP=105) (M3N)</v>
          </cell>
          <cell r="C82">
            <v>1</v>
          </cell>
          <cell r="D82" t="str">
            <v>M3N</v>
          </cell>
          <cell r="E82">
            <v>57.095999999999997</v>
          </cell>
        </row>
        <row r="86">
          <cell r="A86" t="str">
            <v>EXC-89</v>
          </cell>
          <cell r="B86" t="str">
            <v>EXCAVACION DE MATERIAL NO CLASIFICADO CON MOTONIVELADORA 12 G. Y 50 MTS. ACARREO LIBRE</v>
          </cell>
          <cell r="C86">
            <v>1</v>
          </cell>
          <cell r="D86" t="str">
            <v>M3N</v>
          </cell>
          <cell r="E86">
            <v>84.584500000000006</v>
          </cell>
        </row>
        <row r="90">
          <cell r="A90" t="str">
            <v>EXC-90</v>
          </cell>
          <cell r="B90" t="str">
            <v>EXCAVACION DE MATERIAL NO CLASIFICADO CON MOTONIVELADORA CON SOBREACARREO</v>
          </cell>
          <cell r="C90">
            <v>1</v>
          </cell>
          <cell r="D90" t="str">
            <v>M3N</v>
          </cell>
          <cell r="E90">
            <v>132.78792750000002</v>
          </cell>
        </row>
        <row r="96">
          <cell r="A96" t="str">
            <v>EXC-91</v>
          </cell>
          <cell r="B96" t="str">
            <v>EXCAVACION DE MATERIAL NO CLASIFICADO CON MOTONIVELADORA CON SOBREACARREO</v>
          </cell>
          <cell r="C96">
            <v>1</v>
          </cell>
          <cell r="D96" t="str">
            <v>M3C</v>
          </cell>
          <cell r="E96">
            <v>37.458849999999998</v>
          </cell>
        </row>
        <row r="100">
          <cell r="A100" t="str">
            <v>EXC-92</v>
          </cell>
          <cell r="B100" t="str">
            <v>COMPACTACION CON RODILLO VIBRADOR (DYNAPAC) CA-25CAPA DE 15 CMS.</v>
          </cell>
          <cell r="C100">
            <v>1</v>
          </cell>
          <cell r="D100" t="str">
            <v>M3C</v>
          </cell>
          <cell r="E100">
            <v>15.85501</v>
          </cell>
        </row>
        <row r="104">
          <cell r="A104" t="str">
            <v>EXC-93</v>
          </cell>
          <cell r="B104" t="str">
            <v>COMPACTACION CON RODILLO VIBRADOR (DYNAPAC) CA-25CAPA DE 20 CMS.</v>
          </cell>
          <cell r="C104">
            <v>1</v>
          </cell>
          <cell r="D104" t="str">
            <v>M3N</v>
          </cell>
          <cell r="E104">
            <v>14.068529999999999</v>
          </cell>
        </row>
        <row r="108">
          <cell r="A108" t="str">
            <v>EXC-94</v>
          </cell>
          <cell r="B108" t="str">
            <v>REGADO, NIVELADO Y COMPACTADO (MATERIAL CLASIFICADO) (CAPA DE 20 CMS.)</v>
          </cell>
          <cell r="C108">
            <v>1</v>
          </cell>
          <cell r="D108" t="str">
            <v>M3C</v>
          </cell>
          <cell r="E108">
            <v>55.283404999999995</v>
          </cell>
        </row>
        <row r="114">
          <cell r="A114" t="str">
            <v>EXC-95</v>
          </cell>
          <cell r="B114" t="str">
            <v>REGADO, NIVELADO Y COMPACTADO (MATERIAL NO CLASIFICADO) (CAPA DE 20 CMS.)</v>
          </cell>
          <cell r="C114">
            <v>1</v>
          </cell>
          <cell r="D114" t="str">
            <v>M3C</v>
          </cell>
          <cell r="E114">
            <v>57.517804999999996</v>
          </cell>
        </row>
        <row r="119">
          <cell r="A119" t="str">
            <v>EXC-96</v>
          </cell>
          <cell r="B119" t="str">
            <v>REGADO, NIVELADO Y COMPACTADO (MATERIAL NO CLASIFICADO) (CAPA DE 15 CMS.)</v>
          </cell>
          <cell r="C119">
            <v>1</v>
          </cell>
          <cell r="D119" t="str">
            <v>M3C</v>
          </cell>
          <cell r="E119">
            <v>53.313859999999998</v>
          </cell>
        </row>
        <row r="125">
          <cell r="A125" t="str">
            <v>EXC-97</v>
          </cell>
          <cell r="B125" t="str">
            <v>REGADO, NIVELADO Y COMPACTADO (MATERIAL NO CLASIFICADO) (CAPA DE 15 CMS.)</v>
          </cell>
          <cell r="C125">
            <v>1</v>
          </cell>
          <cell r="D125" t="str">
            <v>M3C</v>
          </cell>
          <cell r="E125">
            <v>55.548259999999999</v>
          </cell>
        </row>
        <row r="130">
          <cell r="A130" t="str">
            <v>EXC-98</v>
          </cell>
          <cell r="B130" t="str">
            <v>EXCAVACION DE MATERIAL DE PRESTAMO (INCLUYE DESPERDICIO DE UN 10%) (M3N)</v>
          </cell>
          <cell r="C130">
            <v>1</v>
          </cell>
          <cell r="D130" t="str">
            <v>M3N</v>
          </cell>
          <cell r="E130">
            <v>114.68462665000003</v>
          </cell>
        </row>
        <row r="136">
          <cell r="A136" t="str">
            <v>EXC-99</v>
          </cell>
          <cell r="B136" t="str">
            <v>EXCAVACION DE MATERIAL DE PRESTAMO (INCLUYE DESPERDICIO DE UN 10%) (M3N)</v>
          </cell>
          <cell r="C136">
            <v>1</v>
          </cell>
          <cell r="D136" t="str">
            <v>M3E</v>
          </cell>
          <cell r="E136">
            <v>99.98</v>
          </cell>
        </row>
        <row r="143">
          <cell r="A143" t="str">
            <v>EXC-100</v>
          </cell>
          <cell r="B143" t="str">
            <v>RECHEQUEO DE SUPERFICIE</v>
          </cell>
          <cell r="C143">
            <v>1</v>
          </cell>
          <cell r="D143" t="str">
            <v>M2</v>
          </cell>
          <cell r="E143">
            <v>8.7492020000000004</v>
          </cell>
        </row>
        <row r="149">
          <cell r="A149" t="str">
            <v>EXC-101</v>
          </cell>
          <cell r="B149" t="str">
            <v>CONSTRUCCION DE CUNETAS</v>
          </cell>
          <cell r="C149">
            <v>1</v>
          </cell>
          <cell r="D149" t="str">
            <v>ML</v>
          </cell>
          <cell r="E149">
            <v>14.355198</v>
          </cell>
        </row>
        <row r="153">
          <cell r="A153" t="str">
            <v>EXC-102</v>
          </cell>
          <cell r="B153" t="str">
            <v>EXCAVACION EN ROCA CON 60.00 MTS. CON ACARREO LIBRE</v>
          </cell>
          <cell r="C153">
            <v>1</v>
          </cell>
          <cell r="D153" t="str">
            <v>M3N</v>
          </cell>
          <cell r="E153">
            <v>128.81075000000001</v>
          </cell>
        </row>
        <row r="157">
          <cell r="A157" t="str">
            <v>EXC-103</v>
          </cell>
          <cell r="B157" t="str">
            <v>EXCAVACION EN ROCA CON SOBREACARREO</v>
          </cell>
          <cell r="C157">
            <v>1</v>
          </cell>
          <cell r="D157" t="str">
            <v>M3N</v>
          </cell>
          <cell r="E157">
            <v>190.89058880000005</v>
          </cell>
        </row>
        <row r="164">
          <cell r="A164" t="str">
            <v>EXC-104</v>
          </cell>
          <cell r="B164" t="str">
            <v>EXCAVACION PARA ESTRUCTURA CON RETROEXCAVADORA CASO 1</v>
          </cell>
          <cell r="C164">
            <v>1</v>
          </cell>
          <cell r="D164" t="str">
            <v>M3N</v>
          </cell>
          <cell r="E164">
            <v>63.595999999999997</v>
          </cell>
        </row>
        <row r="169">
          <cell r="A169" t="str">
            <v>EXC-105</v>
          </cell>
          <cell r="B169" t="str">
            <v>EXCAVACION EN ROCA CON SOBREACARREO</v>
          </cell>
          <cell r="C169">
            <v>1</v>
          </cell>
          <cell r="D169" t="str">
            <v>M3N</v>
          </cell>
          <cell r="E169">
            <v>105.29942750000001</v>
          </cell>
        </row>
        <row r="174">
          <cell r="A174" t="str">
            <v>EXC-106</v>
          </cell>
          <cell r="B174" t="str">
            <v>RIEGO DE IMPRIMACION 0.5 GLS./M2</v>
          </cell>
          <cell r="C174">
            <v>1</v>
          </cell>
          <cell r="D174" t="str">
            <v>M2</v>
          </cell>
          <cell r="E174">
            <v>105.54524918999999</v>
          </cell>
        </row>
        <row r="189">
          <cell r="A189" t="str">
            <v>EXC-107</v>
          </cell>
          <cell r="B189" t="str">
            <v>RIEGO IMPRIMACION DE 0.3 GLS./M2</v>
          </cell>
          <cell r="C189">
            <v>1</v>
          </cell>
          <cell r="D189" t="str">
            <v>M2</v>
          </cell>
          <cell r="E189">
            <v>74.445249190000013</v>
          </cell>
        </row>
        <row r="204">
          <cell r="A204" t="str">
            <v>EXC-108</v>
          </cell>
          <cell r="B204" t="str">
            <v>DOBLE RIEGO DE IMPRIMACION (0.8 GLS./M2)</v>
          </cell>
          <cell r="C204">
            <v>1</v>
          </cell>
          <cell r="D204" t="str">
            <v>M2</v>
          </cell>
          <cell r="E204">
            <v>179.99049838000002</v>
          </cell>
        </row>
      </sheetData>
      <sheetData sheetId="2">
        <row r="13">
          <cell r="A13" t="str">
            <v>ALB-007</v>
          </cell>
          <cell r="B13" t="str">
            <v>Maestro de albañilería (MA)</v>
          </cell>
          <cell r="D13" t="str">
            <v>Día</v>
          </cell>
          <cell r="E13">
            <v>966</v>
          </cell>
          <cell r="F13">
            <v>0.14078674948240166</v>
          </cell>
          <cell r="G13">
            <v>830</v>
          </cell>
        </row>
        <row r="266">
          <cell r="A266" t="str">
            <v>ExC-003</v>
          </cell>
          <cell r="B266" t="str">
            <v>Ayudantes de Excavadores  (AEX)</v>
          </cell>
          <cell r="D266" t="str">
            <v>Día</v>
          </cell>
          <cell r="E266">
            <v>414</v>
          </cell>
          <cell r="F266" t="str">
            <v/>
          </cell>
          <cell r="G266">
            <v>345</v>
          </cell>
        </row>
        <row r="267">
          <cell r="A267" t="str">
            <v>ExC-004</v>
          </cell>
          <cell r="B267" t="str">
            <v xml:space="preserve">Excavadores (EX) </v>
          </cell>
          <cell r="D267" t="str">
            <v>Día</v>
          </cell>
          <cell r="E267">
            <v>294</v>
          </cell>
          <cell r="F267" t="str">
            <v/>
          </cell>
          <cell r="G267">
            <v>448</v>
          </cell>
        </row>
        <row r="1156">
          <cell r="A1156" t="str">
            <v>FAB-10</v>
          </cell>
          <cell r="B1156" t="str">
            <v>gravilla 3/4 @ 3/8"</v>
          </cell>
          <cell r="D1156" t="str">
            <v>m3</v>
          </cell>
          <cell r="E1156">
            <v>950</v>
          </cell>
          <cell r="G1156">
            <v>400</v>
          </cell>
        </row>
        <row r="1177">
          <cell r="A1177" t="str">
            <v>FAB-35</v>
          </cell>
          <cell r="B1177" t="str">
            <v>GRANZON-HAINA (costo en PLANTA)</v>
          </cell>
          <cell r="D1177" t="str">
            <v>m3E</v>
          </cell>
          <cell r="E1177">
            <v>39</v>
          </cell>
          <cell r="G1177">
            <v>30</v>
          </cell>
        </row>
        <row r="1423">
          <cell r="A1423" t="str">
            <v>FER-355</v>
          </cell>
          <cell r="B1423" t="str">
            <v>ESCOBILLONES</v>
          </cell>
          <cell r="D1423" t="str">
            <v>UD</v>
          </cell>
          <cell r="E1423">
            <v>194.35</v>
          </cell>
          <cell r="G1423">
            <v>149.5</v>
          </cell>
        </row>
        <row r="1921">
          <cell r="A1921" t="str">
            <v>COT-302</v>
          </cell>
          <cell r="B1921" t="str">
            <v>ALQUILER de bomba de agua</v>
          </cell>
          <cell r="D1921" t="str">
            <v>HR</v>
          </cell>
          <cell r="E1921">
            <v>84.5</v>
          </cell>
          <cell r="G1921">
            <v>65</v>
          </cell>
        </row>
        <row r="1938">
          <cell r="A1938" t="str">
            <v>COT-360</v>
          </cell>
          <cell r="B1938" t="str">
            <v>CAMION de agua</v>
          </cell>
          <cell r="D1938" t="str">
            <v>UD</v>
          </cell>
          <cell r="E1938">
            <v>591.5</v>
          </cell>
          <cell r="G1938">
            <v>455</v>
          </cell>
        </row>
        <row r="1939">
          <cell r="A1939" t="str">
            <v>COT-361</v>
          </cell>
          <cell r="B1939" t="str">
            <v>CAMION DISTRIBUIDOR RC-2</v>
          </cell>
          <cell r="D1939" t="str">
            <v>UD</v>
          </cell>
          <cell r="E1939">
            <v>8450</v>
          </cell>
          <cell r="G1939">
            <v>6500</v>
          </cell>
        </row>
        <row r="1940">
          <cell r="A1940" t="str">
            <v>COT-364</v>
          </cell>
          <cell r="B1940" t="str">
            <v>CAMION VOLTEO</v>
          </cell>
          <cell r="D1940" t="str">
            <v>HR</v>
          </cell>
          <cell r="E1940">
            <v>169</v>
          </cell>
          <cell r="G1940">
            <v>130</v>
          </cell>
        </row>
        <row r="1946">
          <cell r="A1946" t="str">
            <v>OTR-15</v>
          </cell>
          <cell r="B1946" t="str">
            <v>gasoil</v>
          </cell>
          <cell r="D1946" t="str">
            <v>GLS</v>
          </cell>
          <cell r="E1946">
            <v>125</v>
          </cell>
          <cell r="G1946">
            <v>50.4</v>
          </cell>
        </row>
        <row r="1952">
          <cell r="A1952" t="str">
            <v>OTR-29</v>
          </cell>
          <cell r="B1952" t="str">
            <v>kerosene</v>
          </cell>
          <cell r="D1952" t="str">
            <v>GLS</v>
          </cell>
          <cell r="E1952">
            <v>155</v>
          </cell>
          <cell r="G1952">
            <v>65</v>
          </cell>
        </row>
        <row r="1953">
          <cell r="A1953" t="str">
            <v>OTR-30</v>
          </cell>
          <cell r="B1953" t="str">
            <v>RC-2</v>
          </cell>
          <cell r="D1953" t="str">
            <v>GLS</v>
          </cell>
          <cell r="E1953">
            <v>140</v>
          </cell>
          <cell r="G1953">
            <v>19.75</v>
          </cell>
        </row>
        <row r="1959">
          <cell r="A1959" t="str">
            <v>EQU-5</v>
          </cell>
          <cell r="B1959" t="str">
            <v>tractor D8K CATERPILLAR</v>
          </cell>
          <cell r="D1959" t="str">
            <v>HR</v>
          </cell>
          <cell r="E1959">
            <v>3352.43</v>
          </cell>
          <cell r="G1959">
            <v>1877.37</v>
          </cell>
        </row>
        <row r="1967">
          <cell r="A1967" t="str">
            <v>EQU-12</v>
          </cell>
          <cell r="B1967" t="str">
            <v>tractor D6D CATERPILLAR</v>
          </cell>
          <cell r="D1967" t="str">
            <v>HR</v>
          </cell>
          <cell r="E1967">
            <v>1745.74</v>
          </cell>
          <cell r="G1967">
            <v>977.61</v>
          </cell>
        </row>
        <row r="1973">
          <cell r="A1973" t="str">
            <v>EQU-18</v>
          </cell>
          <cell r="B1973" t="str">
            <v>motoniveladora 12 G CATERPILLAR</v>
          </cell>
          <cell r="D1973" t="str">
            <v>HR</v>
          </cell>
          <cell r="E1973">
            <v>1606.7</v>
          </cell>
          <cell r="G1973">
            <v>899.75</v>
          </cell>
        </row>
        <row r="1980">
          <cell r="A1980" t="str">
            <v>EQU-25</v>
          </cell>
          <cell r="B1980" t="str">
            <v>retro-excavadora 225 CATERPILLAR</v>
          </cell>
          <cell r="D1980" t="str">
            <v>HR</v>
          </cell>
          <cell r="E1980">
            <v>2209.21</v>
          </cell>
          <cell r="G1980">
            <v>1237.1500000000001</v>
          </cell>
        </row>
        <row r="1982">
          <cell r="A1982" t="str">
            <v>EQU-27</v>
          </cell>
          <cell r="B1982" t="str">
            <v>retro-excavadora 215 CATERPILLAR</v>
          </cell>
          <cell r="D1982" t="str">
            <v>HR</v>
          </cell>
          <cell r="E1982">
            <v>830.46</v>
          </cell>
          <cell r="G1982">
            <v>638.82000000000005</v>
          </cell>
        </row>
        <row r="1991">
          <cell r="A1991" t="str">
            <v>EQU-36</v>
          </cell>
          <cell r="B1991" t="str">
            <v>compactadores y rodillos estáticos liso GALION</v>
          </cell>
          <cell r="D1991" t="str">
            <v>HR</v>
          </cell>
          <cell r="E1991">
            <v>1483.1</v>
          </cell>
          <cell r="G1991">
            <v>351</v>
          </cell>
        </row>
        <row r="1993">
          <cell r="A1993" t="str">
            <v>EQU-38</v>
          </cell>
          <cell r="B1993" t="str">
            <v>rodillos vibradores CA-25 DyNAPAC</v>
          </cell>
          <cell r="D1993" t="str">
            <v>HR</v>
          </cell>
          <cell r="E1993">
            <v>1483.1</v>
          </cell>
          <cell r="G1993">
            <v>589.67999999999995</v>
          </cell>
        </row>
        <row r="2004">
          <cell r="A2004" t="str">
            <v>EQU-49</v>
          </cell>
          <cell r="B2004" t="str">
            <v>cargadores frontales 950 CATERPILLAR</v>
          </cell>
          <cell r="D2004" t="str">
            <v>HR</v>
          </cell>
          <cell r="E2004">
            <v>1637.59</v>
          </cell>
          <cell r="G2004">
            <v>652.86</v>
          </cell>
        </row>
        <row r="2008">
          <cell r="A2008" t="str">
            <v>EQU-53</v>
          </cell>
          <cell r="B2008" t="str">
            <v>cargadores frontales 920 CATERPILLAR</v>
          </cell>
          <cell r="D2008" t="str">
            <v>HR</v>
          </cell>
          <cell r="E2008">
            <v>1220.47</v>
          </cell>
          <cell r="G2008">
            <v>484.38</v>
          </cell>
        </row>
        <row r="2024">
          <cell r="A2024" t="str">
            <v>ACA-1</v>
          </cell>
          <cell r="B2024" t="str">
            <v>arranque materiales blancos</v>
          </cell>
          <cell r="D2024" t="str">
            <v>m3E</v>
          </cell>
          <cell r="E2024">
            <v>5.2</v>
          </cell>
          <cell r="G2024">
            <v>4.68</v>
          </cell>
        </row>
        <row r="2025">
          <cell r="A2025" t="str">
            <v>ACA-2</v>
          </cell>
          <cell r="B2025" t="str">
            <v>acarreo relleno</v>
          </cell>
          <cell r="D2025" t="str">
            <v>m3E/KM</v>
          </cell>
          <cell r="E2025">
            <v>5.78</v>
          </cell>
          <cell r="G2025">
            <v>3.25</v>
          </cell>
        </row>
        <row r="2029">
          <cell r="A2029" t="str">
            <v>ACA-6</v>
          </cell>
          <cell r="B2029" t="str">
            <v>derecho de mina</v>
          </cell>
          <cell r="D2029" t="str">
            <v>m3E</v>
          </cell>
          <cell r="E2029">
            <v>13</v>
          </cell>
          <cell r="G2029">
            <v>6.5</v>
          </cell>
        </row>
        <row r="2030">
          <cell r="A2030" t="str">
            <v>ACA-7</v>
          </cell>
          <cell r="B2030" t="str">
            <v>peaje</v>
          </cell>
          <cell r="D2030" t="str">
            <v>m3E</v>
          </cell>
          <cell r="E2030">
            <v>50</v>
          </cell>
          <cell r="G2030">
            <v>2.1709999999999998</v>
          </cell>
        </row>
      </sheetData>
      <sheetData sheetId="3"/>
      <sheetData sheetId="4">
        <row r="1146">
          <cell r="C1146" t="str">
            <v>Hormigón 180 KG/cms2 (1:2:4)</v>
          </cell>
        </row>
      </sheetData>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Edificio A"/>
      <sheetName val="Edificio D"/>
      <sheetName val="Edicio c"/>
      <sheetName val="electr."/>
      <sheetName val="Unv. "/>
      <sheetName val="Presupuesto"/>
      <sheetName val="Volumenes"/>
      <sheetName val="Anal. horm."/>
      <sheetName val="Mat"/>
      <sheetName val="anal term"/>
      <sheetName val="Ana-Sanit."/>
      <sheetName val="Pu-Sanit."/>
      <sheetName val="Ana-Elect"/>
      <sheetName val="PU-Elect."/>
      <sheetName val="anal aire"/>
      <sheetName val="climat."/>
      <sheetName val="Jornal"/>
      <sheetName val="cuantias "/>
      <sheetName val="peso-cuantia"/>
      <sheetName val="planta trata"/>
      <sheetName val="subida materiales"/>
      <sheetName val="Hoja5"/>
      <sheetName val="M. O. exc."/>
      <sheetName val="Hoja3"/>
      <sheetName val="Ana-elect."/>
      <sheetName val="puertas"/>
      <sheetName val="Cubicacion"/>
      <sheetName val="Septicos"/>
      <sheetName val="caseta"/>
      <sheetName val="calcul anal"/>
      <sheetName val="UASD"/>
      <sheetName val="INSUMO"/>
      <sheetName val="Mezcla"/>
      <sheetName val="Hoja2"/>
      <sheetName val="Hoja1"/>
      <sheetName val="An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139">
          <cell r="F1139">
            <v>14642.429999999998</v>
          </cell>
        </row>
        <row r="1325">
          <cell r="F1325">
            <v>586.05000000000007</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ANT SFM-NAGUA2004"/>
      <sheetName val="SFM-NAGUA"/>
      <sheetName val="ANALISIS"/>
      <sheetName val="Acarreos "/>
      <sheetName val="COMPRESOR "/>
      <sheetName val="EQUIPOS"/>
      <sheetName val="MATERIALES "/>
      <sheetName val="MANO DE OBRA"/>
      <sheetName val="ingenieria"/>
      <sheetName val="MANT.TRANSITO"/>
      <sheetName val="CAMPAMENTO2"/>
    </sheetNames>
    <sheetDataSet>
      <sheetData sheetId="0" refreshError="1"/>
      <sheetData sheetId="1" refreshError="1"/>
      <sheetData sheetId="2">
        <row r="401">
          <cell r="H401">
            <v>759.51</v>
          </cell>
        </row>
        <row r="416">
          <cell r="H416">
            <v>477.29</v>
          </cell>
        </row>
        <row r="441">
          <cell r="H441">
            <v>98.45</v>
          </cell>
        </row>
        <row r="455">
          <cell r="H455">
            <v>11.78</v>
          </cell>
        </row>
        <row r="722">
          <cell r="H722">
            <v>581.02299999999991</v>
          </cell>
        </row>
      </sheetData>
      <sheetData sheetId="3"/>
      <sheetData sheetId="4" refreshError="1"/>
      <sheetData sheetId="5" refreshError="1"/>
      <sheetData sheetId="6" refreshError="1"/>
      <sheetData sheetId="7" refreshError="1"/>
      <sheetData sheetId="8">
        <row r="21">
          <cell r="K21">
            <v>105458.51430283062</v>
          </cell>
        </row>
      </sheetData>
      <sheetData sheetId="9">
        <row r="27">
          <cell r="H27">
            <v>201019.62</v>
          </cell>
        </row>
      </sheetData>
      <sheetData sheetId="10">
        <row r="28">
          <cell r="G28">
            <v>137856.20000000001</v>
          </cell>
        </row>
      </sheetData>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Insumos"/>
      <sheetName val="Análisis"/>
      <sheetName val="Detalle Acero"/>
      <sheetName val="Villas (Platea)"/>
      <sheetName val="Villa Zona 1"/>
      <sheetName val="Villa Zona 2"/>
      <sheetName val="Cocina "/>
      <sheetName val="Lavandería"/>
      <sheetName val="Comedor"/>
      <sheetName val="Area Noble"/>
      <sheetName val="Administración"/>
      <sheetName val="Espectáculos"/>
      <sheetName val="Exterior A. N."/>
      <sheetName val="Exteriores Gral."/>
      <sheetName val="Prelim.Fase I"/>
      <sheetName val="Prelim.A.N."/>
      <sheetName val="Resumen"/>
    </sheetNames>
    <sheetDataSet>
      <sheetData sheetId="0">
        <row r="16">
          <cell r="E16">
            <v>320</v>
          </cell>
        </row>
      </sheetData>
      <sheetData sheetId="1" refreshError="1"/>
      <sheetData sheetId="2">
        <row r="26">
          <cell r="D26">
            <v>177.75200000000001</v>
          </cell>
          <cell r="F26">
            <v>28.836999999999996</v>
          </cell>
          <cell r="H26">
            <v>0.55119999999999991</v>
          </cell>
          <cell r="L26">
            <v>1.5490799999999998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Insumos"/>
      <sheetName val="Análisis de Precios"/>
      <sheetName val="Presupuesto Nave 1"/>
      <sheetName val="Presupuesto Nave 2"/>
      <sheetName val="Cantidades Nave 1"/>
      <sheetName val="Cantidades Nave 2"/>
      <sheetName val="Mano de Obra"/>
      <sheetName val="Sheet4"/>
      <sheetName val="Sheet5"/>
      <sheetName val="Sheet11"/>
      <sheetName val="Sheet12"/>
      <sheetName val="Sheet13"/>
      <sheetName val="Sheet14"/>
      <sheetName val="Sheet15"/>
      <sheetName val="Sheet16"/>
      <sheetName val="Analisis"/>
      <sheetName val="Anal. horm."/>
      <sheetName val="Volumenes"/>
      <sheetName val="HORM. Y MORTEROS."/>
      <sheetName val="SALARIOS"/>
      <sheetName val="Trabajos Generales"/>
      <sheetName val="Detalle Acero"/>
      <sheetName val="COSTO INDIRECTO"/>
      <sheetName val="OPERADORES EQUIPOS"/>
      <sheetName val="INS"/>
    </sheetNames>
    <sheetDataSet>
      <sheetData sheetId="0" refreshError="1">
        <row r="6">
          <cell r="B6" t="str">
            <v>Acero 1/2" (  Grado 40  )</v>
          </cell>
          <cell r="C6" t="str">
            <v>QQ</v>
          </cell>
          <cell r="D6">
            <v>275</v>
          </cell>
        </row>
        <row r="7">
          <cell r="B7" t="str">
            <v>Acero 1/4"  (  Grado 40  )</v>
          </cell>
          <cell r="C7" t="str">
            <v>QQ</v>
          </cell>
          <cell r="D7">
            <v>270</v>
          </cell>
        </row>
        <row r="8">
          <cell r="B8" t="str">
            <v>Acero 3/4"-1" (  Grado 40  )</v>
          </cell>
          <cell r="C8" t="str">
            <v>QQ</v>
          </cell>
          <cell r="D8">
            <v>395</v>
          </cell>
        </row>
        <row r="9">
          <cell r="B9" t="str">
            <v>Acero 3/8"  (  Grado 40  )</v>
          </cell>
          <cell r="C9" t="str">
            <v>QQ</v>
          </cell>
          <cell r="D9">
            <v>275</v>
          </cell>
        </row>
        <row r="13">
          <cell r="B13" t="str">
            <v>Cascajo Limpio</v>
          </cell>
          <cell r="C13" t="str">
            <v>M3</v>
          </cell>
          <cell r="D13">
            <v>150</v>
          </cell>
        </row>
        <row r="14">
          <cell r="B14" t="str">
            <v>Arena Triturada y Lavada ( especial para hormigones )</v>
          </cell>
          <cell r="C14" t="str">
            <v>M3</v>
          </cell>
          <cell r="D14">
            <v>250</v>
          </cell>
        </row>
        <row r="16">
          <cell r="B16" t="str">
            <v>Arena Gruesa Lavada</v>
          </cell>
          <cell r="C16" t="str">
            <v>M3</v>
          </cell>
          <cell r="D16">
            <v>250</v>
          </cell>
        </row>
        <row r="17">
          <cell r="B17" t="str">
            <v>Arena Fina</v>
          </cell>
          <cell r="C17" t="str">
            <v>M3</v>
          </cell>
          <cell r="D17">
            <v>350</v>
          </cell>
        </row>
        <row r="20">
          <cell r="B20" t="str">
            <v>Alambre No. 18</v>
          </cell>
          <cell r="C20" t="str">
            <v>LBS</v>
          </cell>
          <cell r="D20">
            <v>8</v>
          </cell>
        </row>
        <row r="21">
          <cell r="B21" t="str">
            <v xml:space="preserve">Bloques de 4" </v>
          </cell>
          <cell r="C21" t="str">
            <v>UD</v>
          </cell>
          <cell r="D21">
            <v>7.62</v>
          </cell>
        </row>
        <row r="22">
          <cell r="B22" t="str">
            <v>Bloques de 6"</v>
          </cell>
          <cell r="C22" t="str">
            <v>UD</v>
          </cell>
          <cell r="D22">
            <v>9.52</v>
          </cell>
        </row>
        <row r="23">
          <cell r="B23" t="str">
            <v xml:space="preserve">Bloques de 8" </v>
          </cell>
          <cell r="C23" t="str">
            <v>UD</v>
          </cell>
          <cell r="D23">
            <v>12.48</v>
          </cell>
        </row>
        <row r="25">
          <cell r="B25" t="str">
            <v>Andamios (  0.25 planchas plywood / 10 usos  )</v>
          </cell>
          <cell r="C25" t="str">
            <v>UD</v>
          </cell>
          <cell r="D25">
            <v>515</v>
          </cell>
        </row>
        <row r="26">
          <cell r="B26" t="str">
            <v>Baldosas Granito 40x40 (incluye transporte e ITBI )</v>
          </cell>
          <cell r="C26" t="str">
            <v>UD</v>
          </cell>
          <cell r="D26">
            <v>64.8</v>
          </cell>
        </row>
        <row r="27">
          <cell r="B27" t="str">
            <v>Bote de Material</v>
          </cell>
          <cell r="C27" t="str">
            <v>M3</v>
          </cell>
          <cell r="D27">
            <v>80</v>
          </cell>
        </row>
        <row r="29">
          <cell r="B29" t="str">
            <v>Cal Pomier (  50 Lbs.  )</v>
          </cell>
          <cell r="C29" t="str">
            <v>FDA</v>
          </cell>
          <cell r="D29">
            <v>68.989999999999995</v>
          </cell>
        </row>
        <row r="32">
          <cell r="B32" t="str">
            <v>Cemento Blanco</v>
          </cell>
          <cell r="C32" t="str">
            <v>FDA</v>
          </cell>
          <cell r="D32">
            <v>209</v>
          </cell>
        </row>
        <row r="34">
          <cell r="B34" t="str">
            <v>Cerámica Italiana Pared</v>
          </cell>
          <cell r="C34" t="str">
            <v>M2</v>
          </cell>
          <cell r="D34">
            <v>450</v>
          </cell>
        </row>
        <row r="35">
          <cell r="B35" t="str">
            <v>Cerámica 30x30 Pared (Cerarte)</v>
          </cell>
          <cell r="C35" t="str">
            <v>UD</v>
          </cell>
          <cell r="D35">
            <v>36</v>
          </cell>
        </row>
        <row r="42">
          <cell r="B42" t="str">
            <v>Zócalo de Cerámica de 30</v>
          </cell>
          <cell r="C42" t="str">
            <v>UD</v>
          </cell>
          <cell r="D42">
            <v>6.15</v>
          </cell>
        </row>
        <row r="44">
          <cell r="B44" t="str">
            <v>Listelos de 20 Cms en Baños</v>
          </cell>
          <cell r="C44" t="str">
            <v>UD</v>
          </cell>
          <cell r="D44">
            <v>35</v>
          </cell>
        </row>
        <row r="46">
          <cell r="B46" t="str">
            <v>Chazos (  Corte  )</v>
          </cell>
          <cell r="C46" t="str">
            <v>UD</v>
          </cell>
          <cell r="D46">
            <v>2.5</v>
          </cell>
        </row>
        <row r="47">
          <cell r="B47" t="str">
            <v>Clavos Corrientes</v>
          </cell>
          <cell r="C47" t="str">
            <v>LBS</v>
          </cell>
          <cell r="D47">
            <v>6.15</v>
          </cell>
        </row>
        <row r="50">
          <cell r="B50" t="str">
            <v>Derretido Blanco</v>
          </cell>
          <cell r="C50" t="str">
            <v>FDA</v>
          </cell>
          <cell r="D50">
            <v>175</v>
          </cell>
        </row>
        <row r="69">
          <cell r="B69" t="str">
            <v>Hilo de Nylon</v>
          </cell>
          <cell r="C69" t="str">
            <v>UD</v>
          </cell>
          <cell r="D69">
            <v>63</v>
          </cell>
        </row>
        <row r="70">
          <cell r="B70" t="str">
            <v>Hormigón Industrial 180 Kg/cm2 (Inclute ITBIS y Vaciado con Bomba)</v>
          </cell>
          <cell r="C70" t="str">
            <v>M3</v>
          </cell>
          <cell r="D70">
            <v>1430.74</v>
          </cell>
        </row>
        <row r="71">
          <cell r="B71" t="str">
            <v>Hormigón Industrial 210 Kg/cm2 (Incluye ITBIS y Vaciado Con Bomba)</v>
          </cell>
          <cell r="C71" t="str">
            <v>M3</v>
          </cell>
          <cell r="D71">
            <v>1918.8</v>
          </cell>
        </row>
        <row r="75">
          <cell r="B75" t="str">
            <v>Pino Bruto Americano</v>
          </cell>
          <cell r="C75" t="str">
            <v>P2</v>
          </cell>
          <cell r="D75">
            <v>17.8</v>
          </cell>
        </row>
        <row r="76">
          <cell r="B76" t="str">
            <v>Regla para Pañete (  Preparada  )</v>
          </cell>
          <cell r="C76" t="str">
            <v>P2</v>
          </cell>
          <cell r="D76">
            <v>35</v>
          </cell>
        </row>
        <row r="77">
          <cell r="B77" t="str">
            <v>M/O Quintal Trabajado</v>
          </cell>
          <cell r="C77" t="str">
            <v>QQ</v>
          </cell>
          <cell r="D77">
            <v>55</v>
          </cell>
        </row>
        <row r="78">
          <cell r="B78" t="str">
            <v>M/O Armadura Columna</v>
          </cell>
          <cell r="C78" t="str">
            <v>ML</v>
          </cell>
          <cell r="D78">
            <v>20</v>
          </cell>
        </row>
        <row r="79">
          <cell r="B79" t="str">
            <v>M/O Armadura Dintel y Viga</v>
          </cell>
          <cell r="C79" t="str">
            <v>ML</v>
          </cell>
          <cell r="D79">
            <v>20</v>
          </cell>
        </row>
        <row r="81">
          <cell r="B81" t="str">
            <v>M/O Envarillado de Escalera</v>
          </cell>
          <cell r="C81" t="str">
            <v>UD</v>
          </cell>
          <cell r="D81">
            <v>700</v>
          </cell>
        </row>
        <row r="82">
          <cell r="B82" t="str">
            <v>M/O Subida de Acero para Losa</v>
          </cell>
          <cell r="C82" t="str">
            <v>QQ</v>
          </cell>
          <cell r="D82">
            <v>9.4</v>
          </cell>
        </row>
        <row r="83">
          <cell r="B83" t="str">
            <v>M/O Fino de Techo Inclinado</v>
          </cell>
          <cell r="C83" t="str">
            <v>M2</v>
          </cell>
          <cell r="D83">
            <v>35</v>
          </cell>
        </row>
        <row r="84">
          <cell r="B84" t="str">
            <v>M/O Fino de Techo Plano</v>
          </cell>
          <cell r="C84" t="str">
            <v>M2</v>
          </cell>
          <cell r="D84">
            <v>30</v>
          </cell>
        </row>
        <row r="85">
          <cell r="B85" t="str">
            <v>M/O Goteros Colgantes</v>
          </cell>
          <cell r="C85" t="str">
            <v>ML</v>
          </cell>
          <cell r="D85">
            <v>29.62</v>
          </cell>
        </row>
        <row r="86">
          <cell r="B86" t="str">
            <v>M/O Llenado de huecos</v>
          </cell>
          <cell r="C86" t="str">
            <v>UD</v>
          </cell>
          <cell r="D86">
            <v>0.33</v>
          </cell>
        </row>
        <row r="87">
          <cell r="B87" t="str">
            <v>M/O Maestro</v>
          </cell>
          <cell r="C87" t="str">
            <v>DIA</v>
          </cell>
          <cell r="D87">
            <v>500</v>
          </cell>
        </row>
        <row r="88">
          <cell r="B88" t="str">
            <v>M/O Obrero Ligado</v>
          </cell>
          <cell r="C88" t="str">
            <v>DIA</v>
          </cell>
          <cell r="D88">
            <v>125</v>
          </cell>
        </row>
        <row r="91">
          <cell r="B91" t="str">
            <v>M/O Pañete Maestreado Exterior</v>
          </cell>
          <cell r="C91" t="str">
            <v>M2</v>
          </cell>
          <cell r="D91">
            <v>28</v>
          </cell>
        </row>
        <row r="92">
          <cell r="B92" t="str">
            <v>M/O Pañete Maestreado Interior</v>
          </cell>
          <cell r="C92" t="str">
            <v>M2</v>
          </cell>
          <cell r="D92">
            <v>28</v>
          </cell>
        </row>
        <row r="94">
          <cell r="B94" t="str">
            <v>M/O Preparación del Terreno</v>
          </cell>
          <cell r="C94" t="str">
            <v>M2</v>
          </cell>
          <cell r="D94">
            <v>9.6999999999999993</v>
          </cell>
        </row>
        <row r="95">
          <cell r="B95" t="str">
            <v>M/O Subida de Materiales</v>
          </cell>
          <cell r="C95" t="str">
            <v>M3</v>
          </cell>
          <cell r="D95">
            <v>188.27</v>
          </cell>
        </row>
        <row r="96">
          <cell r="B96" t="str">
            <v>M/O Carpintero 2da. Categoría</v>
          </cell>
          <cell r="C96" t="str">
            <v>DIA</v>
          </cell>
          <cell r="D96">
            <v>300</v>
          </cell>
        </row>
        <row r="98">
          <cell r="B98" t="str">
            <v>M/O Zabaletas</v>
          </cell>
          <cell r="C98" t="str">
            <v>ML</v>
          </cell>
          <cell r="D98">
            <v>25</v>
          </cell>
        </row>
        <row r="99">
          <cell r="B99" t="str">
            <v>M/O Cantos</v>
          </cell>
          <cell r="C99" t="str">
            <v>ML</v>
          </cell>
          <cell r="D99">
            <v>13</v>
          </cell>
        </row>
        <row r="102">
          <cell r="B102" t="str">
            <v>M/O Cerámica Italiana en Pared</v>
          </cell>
          <cell r="C102" t="str">
            <v>M2</v>
          </cell>
          <cell r="D102">
            <v>76.319999999999993</v>
          </cell>
        </row>
        <row r="104">
          <cell r="B104" t="str">
            <v>M/O Colocación Adoquines</v>
          </cell>
          <cell r="C104" t="str">
            <v>M2</v>
          </cell>
          <cell r="D104">
            <v>19.77</v>
          </cell>
        </row>
        <row r="105">
          <cell r="B105" t="str">
            <v>M/O Colocación de Bloques de 4"</v>
          </cell>
          <cell r="C105" t="str">
            <v>UD</v>
          </cell>
          <cell r="D105">
            <v>3.75</v>
          </cell>
        </row>
        <row r="106">
          <cell r="B106" t="str">
            <v>M/O Colocación de Bloques de 6"</v>
          </cell>
          <cell r="C106" t="str">
            <v>UD</v>
          </cell>
          <cell r="D106">
            <v>3.75</v>
          </cell>
        </row>
        <row r="107">
          <cell r="B107" t="str">
            <v>M/O Colocación de Bloques de 8"</v>
          </cell>
          <cell r="C107" t="str">
            <v>UD</v>
          </cell>
          <cell r="D107">
            <v>4</v>
          </cell>
        </row>
        <row r="108">
          <cell r="B108" t="str">
            <v xml:space="preserve">M/O Colocación Piso Cerámica Criolla </v>
          </cell>
          <cell r="C108" t="str">
            <v>M2</v>
          </cell>
          <cell r="D108">
            <v>90</v>
          </cell>
        </row>
        <row r="111">
          <cell r="B111" t="str">
            <v>M/O Colocación Piso de Granito 40 X 40</v>
          </cell>
          <cell r="C111" t="str">
            <v>M2</v>
          </cell>
          <cell r="D111">
            <v>53.18</v>
          </cell>
        </row>
        <row r="113">
          <cell r="B113" t="str">
            <v>M/O Colocación Zócalos de Cerámica</v>
          </cell>
          <cell r="C113" t="str">
            <v>ML</v>
          </cell>
          <cell r="D113">
            <v>15</v>
          </cell>
        </row>
        <row r="114">
          <cell r="B114" t="str">
            <v>M/O Colocación Listelos</v>
          </cell>
          <cell r="C114" t="str">
            <v>ML</v>
          </cell>
          <cell r="D114">
            <v>15</v>
          </cell>
        </row>
        <row r="115">
          <cell r="B115" t="str">
            <v>M/O Confección de Andamios</v>
          </cell>
          <cell r="C115" t="str">
            <v>DIA</v>
          </cell>
          <cell r="D115">
            <v>300</v>
          </cell>
        </row>
        <row r="116">
          <cell r="B116" t="str">
            <v>M/O Construcción Acera Frotada y Violinada</v>
          </cell>
          <cell r="C116" t="str">
            <v>M2</v>
          </cell>
          <cell r="D116">
            <v>25</v>
          </cell>
        </row>
        <row r="119">
          <cell r="B119" t="str">
            <v>M/O Corte y Amarre de Varilla</v>
          </cell>
          <cell r="C119" t="str">
            <v>UD</v>
          </cell>
          <cell r="D119">
            <v>0.25</v>
          </cell>
        </row>
        <row r="120">
          <cell r="B120" t="str">
            <v>M/O Elaboración Cámara Inspección</v>
          </cell>
          <cell r="C120" t="str">
            <v>UD</v>
          </cell>
          <cell r="D120">
            <v>365</v>
          </cell>
        </row>
        <row r="121">
          <cell r="B121" t="str">
            <v xml:space="preserve">M/O Elaboración Trampa de Grasa  </v>
          </cell>
          <cell r="C121" t="str">
            <v>UD</v>
          </cell>
          <cell r="D121">
            <v>650</v>
          </cell>
        </row>
        <row r="122">
          <cell r="B122" t="str">
            <v>Alq. Madera Dintel (  Incl. M/O  )</v>
          </cell>
          <cell r="C122" t="str">
            <v>ML</v>
          </cell>
          <cell r="D122">
            <v>56</v>
          </cell>
        </row>
        <row r="124">
          <cell r="B124" t="str">
            <v>Alq. Madera P/Losa  (  Incl. M/O  )</v>
          </cell>
          <cell r="C124" t="str">
            <v>M2</v>
          </cell>
          <cell r="D124">
            <v>100</v>
          </cell>
        </row>
        <row r="127">
          <cell r="B127" t="str">
            <v>Alq. Madera P/Rampa  (  Incl. M/O  )</v>
          </cell>
          <cell r="C127" t="str">
            <v>UD</v>
          </cell>
          <cell r="D127">
            <v>900</v>
          </cell>
        </row>
        <row r="128">
          <cell r="B128" t="str">
            <v>Alq. Madera P/Viga  (  Incl. M/O  )</v>
          </cell>
          <cell r="C128" t="str">
            <v>ML</v>
          </cell>
          <cell r="D128">
            <v>98</v>
          </cell>
        </row>
        <row r="129">
          <cell r="B129" t="str">
            <v>Alq. Madera P/Vigas y Columnas Amarre (  Incl. M/O  )</v>
          </cell>
          <cell r="C129" t="str">
            <v>ML</v>
          </cell>
          <cell r="D129">
            <v>50</v>
          </cell>
        </row>
        <row r="132">
          <cell r="B132" t="str">
            <v>M/O Regado, Compactación, Mojado, Trasl.Mat. (A/M)</v>
          </cell>
          <cell r="C132" t="str">
            <v>M3</v>
          </cell>
          <cell r="D132">
            <v>44.3</v>
          </cell>
        </row>
        <row r="134">
          <cell r="B134" t="str">
            <v>Excavación Tierra ( AM )</v>
          </cell>
          <cell r="C134" t="str">
            <v>M3</v>
          </cell>
          <cell r="D134">
            <v>60</v>
          </cell>
        </row>
        <row r="136">
          <cell r="B136" t="str">
            <v xml:space="preserve">Ligado y Vaciado a Mano  </v>
          </cell>
          <cell r="C136" t="str">
            <v>M3</v>
          </cell>
          <cell r="D136">
            <v>188.27</v>
          </cell>
        </row>
        <row r="148">
          <cell r="B148" t="str">
            <v>Brigada de Topografía, incluyendo equipos</v>
          </cell>
          <cell r="C148" t="str">
            <v>DIA</v>
          </cell>
          <cell r="D148">
            <v>1400</v>
          </cell>
        </row>
        <row r="149">
          <cell r="B149" t="str">
            <v>M/O Técnico Calificado</v>
          </cell>
          <cell r="C149" t="str">
            <v>DIA</v>
          </cell>
          <cell r="D149">
            <v>175</v>
          </cell>
        </row>
        <row r="156">
          <cell r="B156" t="str">
            <v>Adoquín Mediterráneo Gris</v>
          </cell>
          <cell r="C156" t="str">
            <v>UD</v>
          </cell>
          <cell r="D156">
            <v>4.91</v>
          </cell>
        </row>
        <row r="241">
          <cell r="B241" t="str">
            <v>Pulido y Brillado (  De Luxe  )</v>
          </cell>
          <cell r="C241" t="str">
            <v>M2</v>
          </cell>
          <cell r="D241">
            <v>69.900000000000006</v>
          </cell>
        </row>
      </sheetData>
      <sheetData sheetId="1">
        <row r="201">
          <cell r="F201">
            <v>7792.2050656250012</v>
          </cell>
        </row>
        <row r="210">
          <cell r="F210">
            <v>12250.8755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LISTA DE PRECIO"/>
      <sheetName val="Insumo plastbau"/>
      <sheetName val="Plastbau 22"/>
      <sheetName val="Resumen Plastbau 22"/>
      <sheetName val="Insumos"/>
      <sheetName val="Análisis de Precios"/>
    </sheetNames>
    <sheetDataSet>
      <sheetData sheetId="0" refreshError="1">
        <row r="16">
          <cell r="C16" t="str">
            <v>13/7 -</v>
          </cell>
        </row>
      </sheetData>
      <sheetData sheetId="1"/>
      <sheetData sheetId="2"/>
      <sheetData sheetId="3"/>
      <sheetData sheetId="4" refreshError="1"/>
      <sheetData sheetId="5"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dificio A"/>
      <sheetName val="Edificio D"/>
      <sheetName val="Edicio c"/>
      <sheetName val="electr."/>
      <sheetName val="Unv. "/>
      <sheetName val="Presupuesto"/>
      <sheetName val="Volumenes"/>
      <sheetName val="Anal. horm."/>
      <sheetName val="Mat"/>
      <sheetName val="anal term"/>
      <sheetName val="Ana-Sanit."/>
      <sheetName val="Pu-Sanit."/>
      <sheetName val="Ana-Elect"/>
      <sheetName val="PU-Elect."/>
      <sheetName val="anal aire"/>
      <sheetName val="climat."/>
      <sheetName val="Jornal"/>
      <sheetName val="cuantias "/>
      <sheetName val="peso-cuantia"/>
      <sheetName val="planta trata"/>
      <sheetName val="subida materiales"/>
      <sheetName val="Hoja5"/>
      <sheetName val="M. O. exc."/>
      <sheetName val="Hoja3"/>
      <sheetName val="Ana-elect."/>
      <sheetName val="puertas"/>
      <sheetName val="Cubicacion"/>
      <sheetName val="Septicos"/>
      <sheetName val="caseta"/>
      <sheetName val="calcul anal"/>
      <sheetName val="UASD"/>
      <sheetName val="INSUMO"/>
      <sheetName val="Mezcla"/>
      <sheetName val="Hoja2"/>
      <sheetName val="Hoja1"/>
      <sheetName val="A"/>
      <sheetName val="TIPO C 4NIV."/>
      <sheetName val="TIPO I 3NIV."/>
      <sheetName val="TIPO F 3NIV."/>
      <sheetName val="TIPO F 4NIV."/>
      <sheetName val="TIPO I 3NIV(2)"/>
      <sheetName val="Tipo J 3NIV."/>
      <sheetName val="TIPO F 3NIV. (2)"/>
      <sheetName val="Pres. Adic.Y"/>
      <sheetName val="Ana"/>
      <sheetName val="Analisis"/>
      <sheetName val="LISTA DE PRECIO"/>
      <sheetName val="INSUMOS"/>
    </sheetNames>
    <sheetDataSet>
      <sheetData sheetId="0">
        <row r="1512">
          <cell r="G1512">
            <v>3526.1216021874998</v>
          </cell>
        </row>
      </sheetData>
      <sheetData sheetId="1"/>
      <sheetData sheetId="2"/>
      <sheetData sheetId="3"/>
      <sheetData sheetId="4"/>
      <sheetData sheetId="5"/>
      <sheetData sheetId="6"/>
      <sheetData sheetId="7">
        <row r="391">
          <cell r="F391">
            <v>14781.061545997285</v>
          </cell>
        </row>
        <row r="450">
          <cell r="F450">
            <v>12092.714034231249</v>
          </cell>
        </row>
        <row r="1325">
          <cell r="F1325">
            <v>586.05000000000007</v>
          </cell>
        </row>
      </sheetData>
      <sheetData sheetId="8">
        <row r="14">
          <cell r="D14">
            <v>1240</v>
          </cell>
        </row>
        <row r="23">
          <cell r="D23">
            <v>550</v>
          </cell>
        </row>
        <row r="24">
          <cell r="D24">
            <v>550</v>
          </cell>
        </row>
        <row r="25">
          <cell r="D25">
            <v>600</v>
          </cell>
        </row>
        <row r="30">
          <cell r="D30">
            <v>520</v>
          </cell>
        </row>
        <row r="38">
          <cell r="D38">
            <v>16</v>
          </cell>
        </row>
        <row r="43">
          <cell r="D43">
            <v>35</v>
          </cell>
        </row>
        <row r="44">
          <cell r="D44">
            <v>60</v>
          </cell>
        </row>
        <row r="55">
          <cell r="D55">
            <v>450</v>
          </cell>
        </row>
        <row r="56">
          <cell r="D56">
            <v>500</v>
          </cell>
        </row>
        <row r="57">
          <cell r="D57">
            <v>205</v>
          </cell>
        </row>
        <row r="65">
          <cell r="D65">
            <v>837.21</v>
          </cell>
        </row>
        <row r="66">
          <cell r="D66">
            <v>450</v>
          </cell>
        </row>
        <row r="77">
          <cell r="D77">
            <v>458</v>
          </cell>
        </row>
        <row r="81">
          <cell r="D81">
            <v>350</v>
          </cell>
        </row>
        <row r="95">
          <cell r="D95">
            <v>193.75038750077499</v>
          </cell>
        </row>
        <row r="127">
          <cell r="D127">
            <v>400</v>
          </cell>
        </row>
        <row r="142">
          <cell r="D142">
            <v>325</v>
          </cell>
        </row>
      </sheetData>
      <sheetData sheetId="9">
        <row r="1512">
          <cell r="G1512">
            <v>3526.1216021874998</v>
          </cell>
        </row>
        <row r="1520">
          <cell r="G1520">
            <v>3801.1316021875</v>
          </cell>
        </row>
      </sheetData>
      <sheetData sheetId="10"/>
      <sheetData sheetId="11">
        <row r="126">
          <cell r="C126">
            <v>55</v>
          </cell>
        </row>
        <row r="194">
          <cell r="C194">
            <v>18.22</v>
          </cell>
        </row>
      </sheetData>
      <sheetData sheetId="12"/>
      <sheetData sheetId="13">
        <row r="39">
          <cell r="D39">
            <v>4.37</v>
          </cell>
        </row>
        <row r="184">
          <cell r="D184">
            <v>50</v>
          </cell>
        </row>
      </sheetData>
      <sheetData sheetId="14"/>
      <sheetData sheetId="15"/>
      <sheetData sheetId="16">
        <row r="14">
          <cell r="D14">
            <v>0.3</v>
          </cell>
        </row>
        <row r="134">
          <cell r="D134">
            <v>550</v>
          </cell>
        </row>
        <row r="178">
          <cell r="D178">
            <v>95</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3141">
          <cell r="F3141">
            <v>2275.0549999999998</v>
          </cell>
        </row>
        <row r="3185">
          <cell r="F3185">
            <v>2329.8999999999996</v>
          </cell>
        </row>
        <row r="3215">
          <cell r="F3215">
            <v>1516.1</v>
          </cell>
        </row>
        <row r="3256">
          <cell r="F3256">
            <v>474.91037499999999</v>
          </cell>
        </row>
      </sheetData>
      <sheetData sheetId="31"/>
      <sheetData sheetId="32"/>
      <sheetData sheetId="33"/>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Resumen"/>
      <sheetName val="Tipo A"/>
      <sheetName val="Tipo C"/>
      <sheetName val="Analisis"/>
      <sheetName val="Materiales"/>
      <sheetName val="CAMPAMENTO2"/>
      <sheetName val="ingenieria"/>
    </sheetNames>
    <sheetDataSet>
      <sheetData sheetId="0" refreshError="1"/>
      <sheetData sheetId="1" refreshError="1"/>
      <sheetData sheetId="2" refreshError="1"/>
      <sheetData sheetId="3" refreshError="1"/>
      <sheetData sheetId="4" refreshError="1">
        <row r="9">
          <cell r="C9">
            <v>1850</v>
          </cell>
        </row>
        <row r="10">
          <cell r="C10">
            <v>1850</v>
          </cell>
        </row>
        <row r="14">
          <cell r="C14">
            <v>900</v>
          </cell>
        </row>
        <row r="81">
          <cell r="C81">
            <v>17.739999999999998</v>
          </cell>
        </row>
      </sheetData>
      <sheetData sheetId="5" refreshError="1"/>
      <sheetData sheetId="6"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Tramo I"/>
      <sheetName val="Tramo I (alt. &quot;B&quot;)"/>
      <sheetName val="Tramo II"/>
      <sheetName val="Tramo II (alt.&quot;B&quot;)"/>
      <sheetName val="Tramo III"/>
      <sheetName val="Tramo III (Alt. &quot;B&quot;)"/>
      <sheetName val="Tramo IV"/>
      <sheetName val="Tramo IV (Alt.&quot;B&quot;)"/>
      <sheetName val="Tramo V"/>
      <sheetName val="Tramo V (Alt. &quot;B&quot;)"/>
      <sheetName val="ANALPRECVI"/>
      <sheetName val="MATERIALES"/>
      <sheetName val="OBRAMANO"/>
      <sheetName val="EQUIPOS"/>
      <sheetName val="SUB-CONTRATOS"/>
      <sheetName val="Tramo IV (2)"/>
      <sheetName val="Listado Equipos a utilizar"/>
      <sheetName val="Analisis"/>
      <sheetName val="A-civil"/>
      <sheetName val="MOV"/>
      <sheetName val="CAMPAMENTO2"/>
      <sheetName val="ingenieria"/>
      <sheetName val="MANT.TRANSITO"/>
      <sheetName val="Analisis de Costos Aceras"/>
      <sheetName val="Mat"/>
      <sheetName val="anal term"/>
      <sheetName val="Jornal"/>
      <sheetName val="Insumos"/>
      <sheetName val="Análisi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7">
          <cell r="G7">
            <v>281</v>
          </cell>
        </row>
        <row r="10">
          <cell r="G10">
            <v>6.45</v>
          </cell>
        </row>
        <row r="13">
          <cell r="G13">
            <v>250</v>
          </cell>
        </row>
        <row r="17">
          <cell r="G17">
            <v>70</v>
          </cell>
        </row>
        <row r="33">
          <cell r="G33">
            <v>12.5</v>
          </cell>
        </row>
      </sheetData>
      <sheetData sheetId="12" refreshError="1">
        <row r="43">
          <cell r="F43">
            <v>30</v>
          </cell>
        </row>
        <row r="67">
          <cell r="F67">
            <v>3100</v>
          </cell>
        </row>
        <row r="72">
          <cell r="F72">
            <v>43.4</v>
          </cell>
        </row>
        <row r="74">
          <cell r="F74">
            <v>43.4</v>
          </cell>
        </row>
        <row r="75">
          <cell r="F75">
            <v>37.200000000000003</v>
          </cell>
        </row>
        <row r="76">
          <cell r="F76">
            <v>43.4</v>
          </cell>
        </row>
        <row r="77">
          <cell r="F77">
            <v>43.4</v>
          </cell>
        </row>
        <row r="79">
          <cell r="F79">
            <v>20.09</v>
          </cell>
        </row>
        <row r="81">
          <cell r="F81">
            <v>29.26</v>
          </cell>
        </row>
      </sheetData>
      <sheetData sheetId="13" refreshError="1">
        <row r="8">
          <cell r="I8">
            <v>726.05</v>
          </cell>
        </row>
        <row r="9">
          <cell r="I9">
            <v>512.15</v>
          </cell>
        </row>
        <row r="11">
          <cell r="I11">
            <v>344.75</v>
          </cell>
        </row>
        <row r="13">
          <cell r="I13">
            <v>316.84999999999997</v>
          </cell>
        </row>
        <row r="14">
          <cell r="I14">
            <v>414.5</v>
          </cell>
        </row>
        <row r="15">
          <cell r="I15">
            <v>414.5</v>
          </cell>
        </row>
        <row r="16">
          <cell r="I16">
            <v>791.15</v>
          </cell>
        </row>
        <row r="19">
          <cell r="I19">
            <v>279</v>
          </cell>
        </row>
        <row r="25">
          <cell r="I25">
            <v>1.7799999999999998</v>
          </cell>
        </row>
        <row r="28">
          <cell r="I28">
            <v>105.75</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CUBICACION #1"/>
      <sheetName val="PRESUPUESTO"/>
      <sheetName val="CANTIDADES"/>
      <sheetName val="I.HORMIGON"/>
      <sheetName val="MATERIALES"/>
      <sheetName val="OBRAMANO"/>
      <sheetName val="EQUIPOS"/>
      <sheetName val="Análisis"/>
    </sheetNames>
    <sheetDataSet>
      <sheetData sheetId="0">
        <row r="10">
          <cell r="G10">
            <v>1682</v>
          </cell>
        </row>
      </sheetData>
      <sheetData sheetId="1">
        <row r="10">
          <cell r="G10">
            <v>1682</v>
          </cell>
        </row>
      </sheetData>
      <sheetData sheetId="2">
        <row r="10">
          <cell r="G10">
            <v>1682</v>
          </cell>
        </row>
      </sheetData>
      <sheetData sheetId="3" refreshError="1">
        <row r="10">
          <cell r="G10">
            <v>1682</v>
          </cell>
        </row>
        <row r="11">
          <cell r="G11">
            <v>139.19999999999999</v>
          </cell>
        </row>
        <row r="12">
          <cell r="G12">
            <v>40.6</v>
          </cell>
        </row>
        <row r="15">
          <cell r="G15">
            <v>4825.6000000000004</v>
          </cell>
        </row>
        <row r="19">
          <cell r="G19">
            <v>127.6</v>
          </cell>
        </row>
        <row r="22">
          <cell r="G22">
            <v>29</v>
          </cell>
        </row>
        <row r="24">
          <cell r="G24">
            <v>232</v>
          </cell>
        </row>
        <row r="27">
          <cell r="G27">
            <v>696</v>
          </cell>
        </row>
        <row r="28">
          <cell r="G28">
            <v>580</v>
          </cell>
        </row>
        <row r="30">
          <cell r="G30">
            <v>556.79999999999995</v>
          </cell>
        </row>
        <row r="33">
          <cell r="G33">
            <v>580</v>
          </cell>
        </row>
        <row r="37">
          <cell r="G37">
            <v>6380</v>
          </cell>
        </row>
        <row r="40">
          <cell r="G40">
            <v>493</v>
          </cell>
        </row>
      </sheetData>
      <sheetData sheetId="4" refreshError="1"/>
      <sheetData sheetId="5" refreshError="1"/>
      <sheetData sheetId="6" refreshError="1"/>
      <sheetData sheetId="7"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Edificio A"/>
      <sheetName val="Edificio D"/>
      <sheetName val="Edicio c"/>
      <sheetName val="Unv. "/>
      <sheetName val="Presupuesto"/>
      <sheetName val="Volumenes"/>
      <sheetName val="Anal. horm."/>
      <sheetName val="Mat"/>
      <sheetName val="anal term"/>
      <sheetName val="Ana-Sanit."/>
      <sheetName val="Pu-Sanit."/>
      <sheetName val="Ana-Elect"/>
      <sheetName val="PU-Elect."/>
      <sheetName val="anal aire"/>
      <sheetName val="climat."/>
      <sheetName val="Jornal"/>
      <sheetName val="cuantias "/>
      <sheetName val="peso-cuantia"/>
      <sheetName val="planta trata"/>
      <sheetName val="subida materiales"/>
      <sheetName val="Hoja5"/>
      <sheetName val="M. O. exc."/>
      <sheetName val="Hoja3"/>
      <sheetName val="Ana-elect."/>
      <sheetName val="puertas"/>
      <sheetName val="Cubicacion"/>
      <sheetName val="Septicos"/>
      <sheetName val="caseta"/>
      <sheetName val="calcul anal"/>
      <sheetName val="UASD"/>
      <sheetName val="INSUMO"/>
      <sheetName val="Mezcla"/>
      <sheetName val="Hoja2"/>
      <sheetName val="Hoja1"/>
      <sheetName val="I.HORMIG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6">
          <cell r="D16">
            <v>2200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Cubicacion"/>
      <sheetName val="SEG, POL Y FIANZ"/>
      <sheetName val="1.01"/>
      <sheetName val="1.02"/>
      <sheetName val="1.03"/>
      <sheetName val="2.01.01"/>
      <sheetName val="2.01.02"/>
      <sheetName val="2.01.03"/>
      <sheetName val="2.01.04"/>
      <sheetName val="2.01.05"/>
      <sheetName val="2.01.06"/>
      <sheetName val="2.01.07"/>
      <sheetName val="3.01"/>
      <sheetName val="3.02"/>
      <sheetName val="7.01.01"/>
      <sheetName val="7.01.02"/>
      <sheetName val="7.01.03"/>
      <sheetName val="7.01.04"/>
      <sheetName val="Sheet3"/>
    </sheetNames>
    <sheetDataSet>
      <sheetData sheetId="0">
        <row r="13">
          <cell r="A13">
            <v>1</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bicacion"/>
      <sheetName val="SEG, POL Y FIANZ"/>
      <sheetName val="1.01"/>
      <sheetName val="1.02"/>
      <sheetName val="1.03"/>
      <sheetName val="2.01.01"/>
      <sheetName val="2.01.02"/>
      <sheetName val="2.01.03"/>
      <sheetName val="2.01.04"/>
      <sheetName val="2.01.05"/>
      <sheetName val="2.01.06"/>
      <sheetName val="2.01.07"/>
      <sheetName val="3.01"/>
      <sheetName val="3.02"/>
      <sheetName val="7.01.01"/>
      <sheetName val="7.01.02"/>
      <sheetName val="7.01.03"/>
      <sheetName val="7.01.04"/>
      <sheetName val="Sheet3"/>
    </sheetNames>
    <sheetDataSet>
      <sheetData sheetId="0">
        <row r="13">
          <cell r="A13">
            <v>1</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TRACTOR D9T"/>
      <sheetName val="TRACTOR D8T "/>
      <sheetName val="TRACTOR D6R"/>
      <sheetName val="PALA 950G"/>
      <sheetName val="Motoniveladora 140H"/>
      <sheetName val="Compactador CS533E"/>
      <sheetName val="Excavadora Cat. 325C"/>
      <sheetName val="Resumen Precio Equipos"/>
      <sheetName val="Comparacion precios unitarios"/>
      <sheetName val="Detalle Partidas"/>
      <sheetName val="Observaciones "/>
      <sheetName val="P.U. Samana"/>
      <sheetName val="BASICO"/>
      <sheetName val="Listado Equipos Propios"/>
      <sheetName val="Materiales"/>
      <sheetName val="O.M. y Salarios"/>
      <sheetName val="Posesion Camion"/>
      <sheetName val="Posesion Camion Empirico OK"/>
      <sheetName val="Posesion RM 250 Julio"/>
      <sheetName val="TRACTOR D7H"/>
      <sheetName val="PALA 950E"/>
      <sheetName val="GRADER 12G"/>
      <sheetName val="Modelo de P.U."/>
      <sheetName val="Costo Horario D9N"/>
      <sheetName val="Determinación de Rendimientos"/>
      <sheetName val="Determinación de Rendimient (2)"/>
      <sheetName val="Determinación de Rendimient (3)"/>
      <sheetName val="P.U. Excavación Roca con Ripper"/>
      <sheetName val="Mat"/>
      <sheetName val="Cubicacion"/>
      <sheetName val="ANALISIS"/>
      <sheetName val="ANALISIS HORMIGON ARMADO"/>
      <sheetName val="LISTA DE MATERIALES"/>
      <sheetName val="Insumos materiales"/>
      <sheetName val="Costos Mano de Obra"/>
      <sheetName val="Ana. Horm mexc mort"/>
    </sheetNames>
    <sheetDataSet>
      <sheetData sheetId="0">
        <row r="13">
          <cell r="I13">
            <v>5208.2</v>
          </cell>
        </row>
      </sheetData>
      <sheetData sheetId="1">
        <row r="13">
          <cell r="I13">
            <v>5208.2</v>
          </cell>
        </row>
      </sheetData>
      <sheetData sheetId="2">
        <row r="13">
          <cell r="I13">
            <v>5208.2</v>
          </cell>
        </row>
      </sheetData>
      <sheetData sheetId="3">
        <row r="13">
          <cell r="I13">
            <v>5208.2</v>
          </cell>
        </row>
      </sheetData>
      <sheetData sheetId="4">
        <row r="13">
          <cell r="I13">
            <v>5208.2</v>
          </cell>
        </row>
      </sheetData>
      <sheetData sheetId="5">
        <row r="13">
          <cell r="I13">
            <v>5208.2</v>
          </cell>
        </row>
      </sheetData>
      <sheetData sheetId="6">
        <row r="13">
          <cell r="I13">
            <v>5208.2</v>
          </cell>
        </row>
      </sheetData>
      <sheetData sheetId="7">
        <row r="13">
          <cell r="I13">
            <v>5208.2</v>
          </cell>
        </row>
        <row r="16">
          <cell r="I16">
            <v>2686.62</v>
          </cell>
        </row>
        <row r="27">
          <cell r="C27">
            <v>0.08</v>
          </cell>
        </row>
        <row r="28">
          <cell r="C28">
            <v>0.04</v>
          </cell>
        </row>
        <row r="30">
          <cell r="C30">
            <v>0.01</v>
          </cell>
        </row>
      </sheetData>
      <sheetData sheetId="8">
        <row r="13">
          <cell r="I13">
            <v>5208.2</v>
          </cell>
        </row>
      </sheetData>
      <sheetData sheetId="9">
        <row r="13">
          <cell r="I13">
            <v>5208.2</v>
          </cell>
        </row>
      </sheetData>
      <sheetData sheetId="10"/>
      <sheetData sheetId="11">
        <row r="13">
          <cell r="I13">
            <v>5208.2</v>
          </cell>
        </row>
      </sheetData>
      <sheetData sheetId="12">
        <row r="13">
          <cell r="I13">
            <v>5208.2</v>
          </cell>
        </row>
      </sheetData>
      <sheetData sheetId="13">
        <row r="13">
          <cell r="I13">
            <v>5208.2</v>
          </cell>
        </row>
      </sheetData>
      <sheetData sheetId="14">
        <row r="13">
          <cell r="I13">
            <v>5208.2</v>
          </cell>
        </row>
      </sheetData>
      <sheetData sheetId="15">
        <row r="13">
          <cell r="I13">
            <v>5208.2</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San-Blasting"/>
      <sheetName val="QUOTE"/>
      <sheetName val="Pres. Quiebrasol"/>
      <sheetName val="Sold+Torn"/>
      <sheetName val="Insumos"/>
      <sheetName val=" Pintura+dECK"/>
      <sheetName val="Herr+Equip"/>
      <sheetName val="M.O instalacion"/>
      <sheetName val="M.O Fabricacion"/>
      <sheetName val="comparacion"/>
      <sheetName val="ANALISIS DE ACERO"/>
      <sheetName val="peso "/>
      <sheetName val="propuesta "/>
      <sheetName val="Pres__Quiebrasol"/>
      <sheetName val="_Pintura+dECK"/>
      <sheetName val="M_O_instalacion"/>
      <sheetName val="M_O_Fabricacion"/>
      <sheetName val="ANALISIS_DE_ACERO"/>
      <sheetName val="peso_"/>
      <sheetName val="propuesta_"/>
      <sheetName val="INS"/>
      <sheetName val="Pres__Quiebrasol1"/>
      <sheetName val="_Pintura+dECK1"/>
      <sheetName val="M_O_instalacion1"/>
      <sheetName val="M_O_Fabricacion1"/>
      <sheetName val="ANALISIS_DE_ACERO1"/>
      <sheetName val="peso_1"/>
      <sheetName val="propuesta_1"/>
      <sheetName val="M_O_insF-b_x0000__x0002__x0000__x0000__x0000_\"/>
      <sheetName val="M_O_insÆ0¥_x0000__x0002__x0000__x0000__x0000_Ü"/>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Analisis Contrato"/>
      <sheetName val="MO"/>
      <sheetName val="Materiales"/>
      <sheetName val="Equipos"/>
      <sheetName val="Calculo"/>
      <sheetName val="Insumos"/>
      <sheetName val="Resumen Precio Equipos"/>
      <sheetName val="O.M. y Salarios"/>
      <sheetName val="M.O."/>
      <sheetName val="MATERIALES LISTADO"/>
    </sheetNames>
    <sheetDataSet>
      <sheetData sheetId="0">
        <row r="4">
          <cell r="B4">
            <v>689.6</v>
          </cell>
        </row>
      </sheetData>
      <sheetData sheetId="1" refreshError="1">
        <row r="11">
          <cell r="C11">
            <v>268</v>
          </cell>
        </row>
        <row r="14">
          <cell r="C14">
            <v>830</v>
          </cell>
        </row>
      </sheetData>
      <sheetData sheetId="2" refreshError="1">
        <row r="4">
          <cell r="B4">
            <v>689.6</v>
          </cell>
        </row>
      </sheetData>
      <sheetData sheetId="3"/>
      <sheetData sheetId="4"/>
      <sheetData sheetId="5" refreshError="1"/>
      <sheetData sheetId="6" refreshError="1"/>
      <sheetData sheetId="7" refreshError="1"/>
      <sheetData sheetId="8" refreshError="1"/>
      <sheetData sheetId="9"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Analisis Contrato"/>
      <sheetName val="MO"/>
      <sheetName val="Materiales"/>
      <sheetName val="Equipos"/>
      <sheetName val="Calculo"/>
      <sheetName val="Ca|culo"/>
      <sheetName val="Insumos"/>
    </sheetNames>
    <sheetDataSet>
      <sheetData sheetId="0" refreshError="1"/>
      <sheetData sheetId="1" refreshError="1"/>
      <sheetData sheetId="2">
        <row r="3">
          <cell r="B3">
            <v>135</v>
          </cell>
        </row>
        <row r="5">
          <cell r="B5">
            <v>550</v>
          </cell>
        </row>
      </sheetData>
      <sheetData sheetId="3" refreshError="1"/>
      <sheetData sheetId="4" refreshError="1"/>
      <sheetData sheetId="5" refreshError="1"/>
      <sheetData sheetId="6"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Edificio A"/>
      <sheetName val="Edificio D"/>
      <sheetName val="Edicio c"/>
      <sheetName val="electr."/>
      <sheetName val="Unv. "/>
      <sheetName val="Presupuesto"/>
      <sheetName val="Volumenes"/>
      <sheetName val="Anal. horm."/>
      <sheetName val="Mat"/>
      <sheetName val="anal term"/>
      <sheetName val="Ana-Sanit."/>
      <sheetName val="Pu-Sanit."/>
      <sheetName val="Ana-Elect"/>
      <sheetName val="PU-Elect."/>
      <sheetName val="anal aire"/>
      <sheetName val="climat."/>
      <sheetName val="Jornal"/>
      <sheetName val="cuantias "/>
      <sheetName val="peso-cuantia"/>
      <sheetName val="planta trata"/>
      <sheetName val="subida materiales"/>
      <sheetName val="Hoja5"/>
      <sheetName val="M. O. exc."/>
      <sheetName val="Hoja3"/>
      <sheetName val="Ana-elect."/>
      <sheetName val="puertas"/>
      <sheetName val="Cubicacion"/>
      <sheetName val="Septicos"/>
      <sheetName val="caseta"/>
      <sheetName val="calcul anal"/>
      <sheetName val="UASD"/>
      <sheetName val="INSUMO"/>
      <sheetName val="Mezcla"/>
      <sheetName val="Hoja2"/>
      <sheetName val="Hoja1"/>
      <sheetName val="A"/>
      <sheetName val="TIPO C 4NIV."/>
      <sheetName val="TIPO I 3NIV."/>
      <sheetName val="TIPO F 3NIV."/>
      <sheetName val="TIPO F 4NIV."/>
      <sheetName val="TIPO I 3NIV(2)"/>
      <sheetName val="Tipo J 3NIV."/>
      <sheetName val="TIPO F 3NIV. (2)"/>
      <sheetName val="Presup."/>
      <sheetName val="Analisis"/>
      <sheetName val="Pres. Adic.Y"/>
      <sheetName val="Ana"/>
      <sheetName val="LISTA DE PRECIO"/>
    </sheetNames>
    <sheetDataSet>
      <sheetData sheetId="0">
        <row r="1512">
          <cell r="G1512">
            <v>3526.1216021874998</v>
          </cell>
        </row>
      </sheetData>
      <sheetData sheetId="1"/>
      <sheetData sheetId="2"/>
      <sheetData sheetId="3"/>
      <sheetData sheetId="4"/>
      <sheetData sheetId="5"/>
      <sheetData sheetId="6"/>
      <sheetData sheetId="7">
        <row r="391">
          <cell r="F391">
            <v>14781.061545997285</v>
          </cell>
        </row>
        <row r="450">
          <cell r="F450">
            <v>12092.714034231249</v>
          </cell>
        </row>
        <row r="1325">
          <cell r="F1325">
            <v>586.05000000000007</v>
          </cell>
        </row>
      </sheetData>
      <sheetData sheetId="8">
        <row r="14">
          <cell r="D14">
            <v>1240</v>
          </cell>
        </row>
        <row r="23">
          <cell r="D23">
            <v>550</v>
          </cell>
        </row>
        <row r="24">
          <cell r="D24">
            <v>550</v>
          </cell>
        </row>
        <row r="25">
          <cell r="D25">
            <v>600</v>
          </cell>
        </row>
        <row r="30">
          <cell r="D30">
            <v>520</v>
          </cell>
        </row>
        <row r="38">
          <cell r="D38">
            <v>16</v>
          </cell>
        </row>
        <row r="43">
          <cell r="D43">
            <v>35</v>
          </cell>
        </row>
        <row r="44">
          <cell r="D44">
            <v>60</v>
          </cell>
        </row>
        <row r="46">
          <cell r="D46">
            <v>35</v>
          </cell>
        </row>
        <row r="49">
          <cell r="D49">
            <v>1250</v>
          </cell>
        </row>
        <row r="55">
          <cell r="D55">
            <v>450</v>
          </cell>
        </row>
        <row r="56">
          <cell r="D56">
            <v>500</v>
          </cell>
        </row>
        <row r="57">
          <cell r="D57">
            <v>205</v>
          </cell>
        </row>
        <row r="65">
          <cell r="D65">
            <v>837.21</v>
          </cell>
        </row>
        <row r="66">
          <cell r="D66">
            <v>450</v>
          </cell>
        </row>
        <row r="77">
          <cell r="D77">
            <v>458</v>
          </cell>
        </row>
        <row r="81">
          <cell r="D81">
            <v>350</v>
          </cell>
        </row>
        <row r="95">
          <cell r="D95">
            <v>193.75038750077499</v>
          </cell>
        </row>
        <row r="127">
          <cell r="D127">
            <v>400</v>
          </cell>
        </row>
        <row r="142">
          <cell r="D142">
            <v>325</v>
          </cell>
        </row>
      </sheetData>
      <sheetData sheetId="9" refreshError="1">
        <row r="1512">
          <cell r="G1512">
            <v>3526.1216021874998</v>
          </cell>
        </row>
        <row r="1520">
          <cell r="G1520">
            <v>3801.1316021875</v>
          </cell>
        </row>
      </sheetData>
      <sheetData sheetId="10"/>
      <sheetData sheetId="11">
        <row r="126">
          <cell r="C126">
            <v>55</v>
          </cell>
        </row>
        <row r="194">
          <cell r="C194">
            <v>18.22</v>
          </cell>
        </row>
      </sheetData>
      <sheetData sheetId="12"/>
      <sheetData sheetId="13">
        <row r="39">
          <cell r="D39">
            <v>4.37</v>
          </cell>
        </row>
        <row r="184">
          <cell r="D184">
            <v>50</v>
          </cell>
        </row>
      </sheetData>
      <sheetData sheetId="14"/>
      <sheetData sheetId="15"/>
      <sheetData sheetId="16">
        <row r="14">
          <cell r="D14">
            <v>0.3</v>
          </cell>
        </row>
        <row r="134">
          <cell r="D134">
            <v>550</v>
          </cell>
        </row>
        <row r="178">
          <cell r="D178">
            <v>95</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3141">
          <cell r="F3141">
            <v>2275.0549999999998</v>
          </cell>
        </row>
        <row r="3185">
          <cell r="F3185">
            <v>2329.8999999999996</v>
          </cell>
        </row>
        <row r="3215">
          <cell r="F3215">
            <v>1516.1</v>
          </cell>
        </row>
        <row r="3256">
          <cell r="F3256">
            <v>474.91037499999999</v>
          </cell>
        </row>
      </sheetData>
      <sheetData sheetId="31"/>
      <sheetData sheetId="32"/>
      <sheetData sheetId="33"/>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Presentación"/>
      <sheetName val="Resumen"/>
      <sheetName val="Flujo Cabañas"/>
      <sheetName val="Cronograma Cabañas"/>
      <sheetName val="Cabañas simple Tipo I"/>
      <sheetName val="Cabañas simple Tipo 2"/>
      <sheetName val="Cabañas simple Tipo 3"/>
      <sheetName val="Cabañas Presidenciales "/>
      <sheetName val="Cabañas Vice Presidenciales"/>
      <sheetName val="Calles, aceras y contenes"/>
      <sheetName val="Edificio de Entrada"/>
      <sheetName val="Análisis"/>
      <sheetName val="Insumos"/>
      <sheetName val="Hoja de presupuesto"/>
      <sheetName val="Edificio Administracion"/>
      <sheetName val="Cabañas Ejecutivas"/>
      <sheetName val="Caseta de planta"/>
      <sheetName val="Lomo"/>
      <sheetName val="Hoja Presentacion (3)"/>
      <sheetName val="Hoja Presentacion (2)"/>
      <sheetName val="Hoja Presentacion Plastbau"/>
      <sheetName val="Hoja Presentacion Convencional"/>
      <sheetName val="Hoja Presentacion"/>
      <sheetName val="Analisis Plastbau "/>
      <sheetName val="HOTEL SUNSCAPE EDF. I"/>
      <sheetName val="HOTEL SUNSCAPE EDF. I I Y V"/>
      <sheetName val="HOTEL SUNSCAPE EDF. I I I Y IV"/>
      <sheetName val="HOTEL SUNSCAPE EDF. V I AL IX"/>
      <sheetName val="HOTEL SUNSCAPE EDF. V I I"/>
      <sheetName val="HOTEL SUNSCAPE EDF. I X"/>
      <sheetName val="HOTEL SUNSCAPE EDF. I V"/>
      <sheetName val="Hormigones Bavaro"/>
      <sheetName val="Parte Electrica"/>
      <sheetName val="Arcos"/>
      <sheetName val="Cronograma"/>
      <sheetName val="HOTEL SUNSCAPE EDF. VIII"/>
      <sheetName val="Resumen Hotel Sunscape II"/>
      <sheetName val="Muros Interiores h=2.8 m "/>
      <sheetName val="HOTEL SUNSCAPE EDF. III"/>
      <sheetName val="HOTEL SUNSCAPE EDF. II"/>
      <sheetName val="HOTEL SUNSCAPE EDF. IX"/>
      <sheetName val="HOTEL SUNSCAPE EDF. V"/>
      <sheetName val="HOTEL SUNSCAPE EDF. IV"/>
      <sheetName val="Resumen Hotel Sunscape copia."/>
      <sheetName val="Presentacion Hotel Sunscape "/>
      <sheetName val="Hoja Presentacion "/>
      <sheetName val="Cubicación"/>
      <sheetName val="Materiales"/>
      <sheetName val="Ana"/>
      <sheetName val="ANALISIS HORMIGON ARMADO"/>
      <sheetName val="LISTA DE MATERIALES"/>
      <sheetName val="Ana. blocks y termin."/>
      <sheetName val="Costos Mano de Obra"/>
      <sheetName val="Insumos materiales"/>
      <sheetName val="Ana. Horm mexc mort"/>
    </sheetNames>
    <sheetDataSet>
      <sheetData sheetId="0" refreshError="1"/>
      <sheetData sheetId="1" refreshError="1">
        <row r="21">
          <cell r="D21">
            <v>1314906.1857016287</v>
          </cell>
        </row>
        <row r="23">
          <cell r="D23">
            <v>2990883.649645336</v>
          </cell>
        </row>
        <row r="24">
          <cell r="D24">
            <v>1806093.8399999999</v>
          </cell>
        </row>
        <row r="25">
          <cell r="D25">
            <v>287006.09240701469</v>
          </cell>
        </row>
        <row r="26">
          <cell r="D26">
            <v>600000</v>
          </cell>
        </row>
        <row r="32">
          <cell r="F32">
            <v>59613800.43383681</v>
          </cell>
        </row>
      </sheetData>
      <sheetData sheetId="2" refreshError="1"/>
      <sheetData sheetId="3" refreshError="1"/>
      <sheetData sheetId="4" refreshError="1">
        <row r="106">
          <cell r="G106">
            <v>1452664.2717140752</v>
          </cell>
        </row>
      </sheetData>
      <sheetData sheetId="5" refreshError="1">
        <row r="106">
          <cell r="G106">
            <v>1421956.8064897507</v>
          </cell>
        </row>
      </sheetData>
      <sheetData sheetId="6" refreshError="1">
        <row r="21">
          <cell r="E21">
            <v>30</v>
          </cell>
        </row>
        <row r="107">
          <cell r="G107">
            <v>1409090.7024497506</v>
          </cell>
        </row>
      </sheetData>
      <sheetData sheetId="7" refreshError="1">
        <row r="49">
          <cell r="D49">
            <v>150</v>
          </cell>
        </row>
        <row r="161">
          <cell r="G161">
            <v>3341748.5683191428</v>
          </cell>
        </row>
      </sheetData>
      <sheetData sheetId="8" refreshError="1">
        <row r="157">
          <cell r="G157">
            <v>2629812.3714032574</v>
          </cell>
        </row>
      </sheetData>
      <sheetData sheetId="9" refreshError="1">
        <row r="77">
          <cell r="G77">
            <v>8359323.2016874002</v>
          </cell>
        </row>
      </sheetData>
      <sheetData sheetId="10" refreshError="1">
        <row r="77">
          <cell r="G77">
            <v>621140.25180400361</v>
          </cell>
        </row>
      </sheetData>
      <sheetData sheetId="11" refreshError="1">
        <row r="49">
          <cell r="D49">
            <v>150</v>
          </cell>
        </row>
        <row r="105">
          <cell r="D105">
            <v>2649.6400000000003</v>
          </cell>
        </row>
        <row r="120">
          <cell r="D120">
            <v>3084.55</v>
          </cell>
        </row>
        <row r="138">
          <cell r="D138">
            <v>3746.4657613846157</v>
          </cell>
        </row>
        <row r="148">
          <cell r="D148">
            <v>8759.6139999999996</v>
          </cell>
        </row>
        <row r="156">
          <cell r="D156">
            <v>7227.72</v>
          </cell>
        </row>
        <row r="164">
          <cell r="D164">
            <v>7365.95</v>
          </cell>
        </row>
        <row r="173">
          <cell r="D173">
            <v>5765.4363104433687</v>
          </cell>
        </row>
        <row r="182">
          <cell r="D182">
            <v>9313.451155384615</v>
          </cell>
        </row>
        <row r="200">
          <cell r="D200">
            <v>6693.3966666666665</v>
          </cell>
        </row>
        <row r="209">
          <cell r="D209">
            <v>5176.5506666666661</v>
          </cell>
        </row>
        <row r="218">
          <cell r="D218">
            <v>4991.54</v>
          </cell>
        </row>
        <row r="230">
          <cell r="D230">
            <v>4386.2560994538471</v>
          </cell>
        </row>
        <row r="241">
          <cell r="D241">
            <v>3070.48</v>
          </cell>
        </row>
        <row r="256">
          <cell r="D256">
            <v>4206.2299999999996</v>
          </cell>
        </row>
        <row r="274">
          <cell r="D274">
            <v>1777.8110323846156</v>
          </cell>
        </row>
        <row r="286">
          <cell r="D286">
            <v>4816.92</v>
          </cell>
        </row>
        <row r="306">
          <cell r="D306">
            <v>377.70847206000002</v>
          </cell>
        </row>
        <row r="365">
          <cell r="D365">
            <v>284.03647999999998</v>
          </cell>
        </row>
        <row r="415">
          <cell r="D415">
            <v>595.61825599999997</v>
          </cell>
        </row>
        <row r="427">
          <cell r="D427">
            <v>639.838256</v>
          </cell>
        </row>
        <row r="438">
          <cell r="D438">
            <v>693.07825600000001</v>
          </cell>
        </row>
        <row r="449">
          <cell r="D449">
            <v>563.11809600000004</v>
          </cell>
        </row>
        <row r="460">
          <cell r="D460">
            <v>493.52857599999993</v>
          </cell>
        </row>
        <row r="471">
          <cell r="D471">
            <v>1369.4382560000001</v>
          </cell>
        </row>
        <row r="491">
          <cell r="D491">
            <v>1053.4291840000001</v>
          </cell>
        </row>
        <row r="501">
          <cell r="D501">
            <v>156.43090943999999</v>
          </cell>
        </row>
        <row r="512">
          <cell r="D512">
            <v>1446.1291840000001</v>
          </cell>
        </row>
        <row r="522">
          <cell r="D522">
            <v>810.20918399999994</v>
          </cell>
        </row>
        <row r="532">
          <cell r="D532">
            <v>121.89090944</v>
          </cell>
        </row>
        <row r="541">
          <cell r="D541">
            <v>705.20918399999994</v>
          </cell>
        </row>
        <row r="551">
          <cell r="D551">
            <v>106.89090944</v>
          </cell>
        </row>
        <row r="560">
          <cell r="D560">
            <v>600.20918399999994</v>
          </cell>
        </row>
        <row r="570">
          <cell r="D570">
            <v>91.890909440000001</v>
          </cell>
        </row>
        <row r="580">
          <cell r="D580">
            <v>383.12918399999995</v>
          </cell>
        </row>
        <row r="591">
          <cell r="D591">
            <v>1075.2</v>
          </cell>
        </row>
        <row r="601">
          <cell r="D601">
            <v>402.22159319999997</v>
          </cell>
        </row>
        <row r="610">
          <cell r="D610">
            <v>1470.2215932000001</v>
          </cell>
        </row>
        <row r="620">
          <cell r="D620">
            <v>339.22159319999997</v>
          </cell>
        </row>
        <row r="629">
          <cell r="D629">
            <v>416.86012399999998</v>
          </cell>
        </row>
        <row r="638">
          <cell r="D638">
            <v>1204.0245920000002</v>
          </cell>
        </row>
        <row r="645">
          <cell r="D645">
            <v>506.42459200000008</v>
          </cell>
        </row>
        <row r="658">
          <cell r="D658">
            <v>19014.945350968199</v>
          </cell>
        </row>
        <row r="755">
          <cell r="D755">
            <v>7451.79</v>
          </cell>
        </row>
        <row r="765">
          <cell r="D765">
            <v>5604.04</v>
          </cell>
        </row>
        <row r="775">
          <cell r="D775">
            <v>7150.7099999999991</v>
          </cell>
        </row>
        <row r="785">
          <cell r="D785">
            <v>9347.5483000000004</v>
          </cell>
        </row>
        <row r="915">
          <cell r="D915">
            <v>320.57281386599999</v>
          </cell>
        </row>
        <row r="933">
          <cell r="D933">
            <v>5411.1733461538461</v>
          </cell>
        </row>
        <row r="1004">
          <cell r="D1004">
            <v>6508.3639569669222</v>
          </cell>
        </row>
        <row r="1018">
          <cell r="D1018">
            <v>5615.9402461538457</v>
          </cell>
        </row>
        <row r="1112">
          <cell r="D1112">
            <v>743.03258760000006</v>
          </cell>
        </row>
        <row r="1202">
          <cell r="D1202">
            <v>185.83776800000001</v>
          </cell>
        </row>
        <row r="1816">
          <cell r="F1816">
            <v>101540.4</v>
          </cell>
        </row>
        <row r="1956">
          <cell r="F1956">
            <v>75726.179999999993</v>
          </cell>
        </row>
      </sheetData>
      <sheetData sheetId="12" refreshError="1">
        <row r="21">
          <cell r="E21">
            <v>30</v>
          </cell>
        </row>
        <row r="25">
          <cell r="E25">
            <v>220</v>
          </cell>
        </row>
        <row r="35">
          <cell r="E35">
            <v>1960</v>
          </cell>
        </row>
        <row r="37">
          <cell r="E37">
            <v>2066</v>
          </cell>
        </row>
        <row r="39">
          <cell r="E39">
            <v>2156</v>
          </cell>
        </row>
        <row r="42">
          <cell r="E42">
            <v>28600</v>
          </cell>
        </row>
        <row r="48">
          <cell r="E48">
            <v>130</v>
          </cell>
        </row>
        <row r="60">
          <cell r="E60">
            <v>280</v>
          </cell>
        </row>
        <row r="61">
          <cell r="E61">
            <v>280</v>
          </cell>
        </row>
        <row r="62">
          <cell r="E62">
            <v>280</v>
          </cell>
        </row>
        <row r="63">
          <cell r="E63">
            <v>280</v>
          </cell>
        </row>
        <row r="64">
          <cell r="E64">
            <v>280</v>
          </cell>
        </row>
        <row r="66">
          <cell r="E66">
            <v>125</v>
          </cell>
        </row>
        <row r="69">
          <cell r="E69">
            <v>43.2</v>
          </cell>
        </row>
        <row r="70">
          <cell r="E70">
            <v>190</v>
          </cell>
        </row>
        <row r="71">
          <cell r="E71">
            <v>312</v>
          </cell>
        </row>
        <row r="84">
          <cell r="E84">
            <v>5</v>
          </cell>
        </row>
        <row r="91">
          <cell r="E91">
            <v>70</v>
          </cell>
        </row>
        <row r="108">
          <cell r="E108">
            <v>40</v>
          </cell>
        </row>
        <row r="112">
          <cell r="E112">
            <v>4.5</v>
          </cell>
        </row>
        <row r="136">
          <cell r="E136">
            <v>15</v>
          </cell>
        </row>
        <row r="137">
          <cell r="E137">
            <v>36.880000000000003</v>
          </cell>
        </row>
        <row r="142">
          <cell r="E142">
            <v>350</v>
          </cell>
        </row>
        <row r="155">
          <cell r="E155">
            <v>20</v>
          </cell>
        </row>
        <row r="162">
          <cell r="E162">
            <v>289.55</v>
          </cell>
        </row>
        <row r="164">
          <cell r="E164">
            <v>35</v>
          </cell>
        </row>
        <row r="167">
          <cell r="E167">
            <v>150</v>
          </cell>
        </row>
        <row r="168">
          <cell r="E168">
            <v>30</v>
          </cell>
        </row>
        <row r="170">
          <cell r="E170">
            <v>110</v>
          </cell>
        </row>
        <row r="171">
          <cell r="E171">
            <v>120</v>
          </cell>
        </row>
        <row r="172">
          <cell r="E172">
            <v>110</v>
          </cell>
        </row>
        <row r="173">
          <cell r="E173">
            <v>55</v>
          </cell>
        </row>
        <row r="174">
          <cell r="E174">
            <v>140</v>
          </cell>
        </row>
        <row r="175">
          <cell r="E175">
            <v>140</v>
          </cell>
        </row>
        <row r="176">
          <cell r="E176">
            <v>190</v>
          </cell>
        </row>
        <row r="177">
          <cell r="E177">
            <v>250</v>
          </cell>
        </row>
        <row r="178">
          <cell r="E178">
            <v>200</v>
          </cell>
        </row>
        <row r="179">
          <cell r="E179">
            <v>230</v>
          </cell>
        </row>
        <row r="180">
          <cell r="E180">
            <v>250</v>
          </cell>
        </row>
      </sheetData>
      <sheetData sheetId="13" refreshError="1">
        <row r="173">
          <cell r="G173">
            <v>0</v>
          </cell>
        </row>
      </sheetData>
      <sheetData sheetId="14" refreshError="1">
        <row r="112">
          <cell r="G112">
            <v>2990883.649645336</v>
          </cell>
        </row>
      </sheetData>
      <sheetData sheetId="15" refreshError="1">
        <row r="109">
          <cell r="G109">
            <v>1777509.2737094555</v>
          </cell>
        </row>
      </sheetData>
      <sheetData sheetId="16" refreshError="1">
        <row r="71">
          <cell r="H71">
            <v>287006.09240701469</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61.xml><?xml version="1.0" encoding="utf-8"?>
<externalLink xmlns="http://schemas.openxmlformats.org/spreadsheetml/2006/main">
  <externalBook xmlns:r="http://schemas.openxmlformats.org/officeDocument/2006/relationships" r:id="rId1">
    <sheetNames>
      <sheetName val="ACEROS"/>
      <sheetName val="MORTEROS Y HR"/>
      <sheetName val="GASTOS INDIR."/>
      <sheetName val="CANAL BOHECHIO"/>
      <sheetName val="COMUNES"/>
      <sheetName val="P CASAS 1"/>
      <sheetName val="P CASA 2"/>
      <sheetName val="MATERIALES LISTADO"/>
      <sheetName val="EQUIPOS LISTADO"/>
      <sheetName val="MANO OBRA LISTADO"/>
      <sheetName val="REMOCION COMPUERTA"/>
      <sheetName val="BOMBAS DE AGUA"/>
      <sheetName val="Análisis"/>
      <sheetName val="Insumos"/>
      <sheetName val="Cabañas Ejecutivas"/>
      <sheetName val="Cabañas Presidenciales "/>
      <sheetName val="Cabañas simple Tipo I"/>
      <sheetName val="Cabañas simple Tipo 2"/>
      <sheetName val="Cabañas simple Tipo 3"/>
      <sheetName val="Cabañas Vice Presidenciales"/>
      <sheetName val="Calles, aceras y contenes"/>
      <sheetName val="Resumen"/>
      <sheetName val="Caseta de planta"/>
      <sheetName val="Edificio Administracion"/>
      <sheetName val="Edificio de Entrada"/>
      <sheetName val="Hoja de presupuesto"/>
      <sheetName val="Preci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8">
          <cell r="D8">
            <v>0.5</v>
          </cell>
        </row>
        <row r="9">
          <cell r="D9">
            <v>180</v>
          </cell>
        </row>
        <row r="10">
          <cell r="D10">
            <v>200</v>
          </cell>
        </row>
        <row r="12">
          <cell r="D12">
            <v>175</v>
          </cell>
        </row>
        <row r="17">
          <cell r="D17">
            <v>81.95</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62.xml><?xml version="1.0" encoding="utf-8"?>
<externalLink xmlns="http://schemas.openxmlformats.org/spreadsheetml/2006/main">
  <externalBook xmlns:r="http://schemas.openxmlformats.org/officeDocument/2006/relationships" r:id="rId1">
    <sheetNames>
      <sheetName val="Edificio A"/>
      <sheetName val="Edificio D"/>
      <sheetName val="Edicio c"/>
      <sheetName val="electr."/>
      <sheetName val="Unv. "/>
      <sheetName val="Presupuesto"/>
      <sheetName val="Volumenes"/>
      <sheetName val="Anal. horm."/>
      <sheetName val="Mat"/>
      <sheetName val="anal term"/>
      <sheetName val="Ana-Sanit."/>
      <sheetName val="Pu-Sanit."/>
      <sheetName val="Ana-Elect"/>
      <sheetName val="PU-Elect."/>
      <sheetName val="anal aire"/>
      <sheetName val="climat."/>
      <sheetName val="Jornal"/>
      <sheetName val="cuantias "/>
      <sheetName val="peso-cuantia"/>
      <sheetName val="planta trata"/>
      <sheetName val="subida materiales"/>
      <sheetName val="Hoja5"/>
      <sheetName val="M. O. exc."/>
      <sheetName val="Hoja3"/>
      <sheetName val="Ana-elect."/>
      <sheetName val="puertas"/>
      <sheetName val="Cubicacion"/>
      <sheetName val="Septicos"/>
      <sheetName val="caseta"/>
      <sheetName val="calcul anal"/>
      <sheetName val="UASD"/>
      <sheetName val="INSUMO"/>
      <sheetName val="Mezcla"/>
      <sheetName val="Hoja2"/>
      <sheetName val="Hoja1"/>
      <sheetName val="Ana"/>
      <sheetName val="Insumos"/>
      <sheetName val="Análisis"/>
      <sheetName val="MATERIALES LISTADO"/>
      <sheetName val="Análisis de Precios"/>
      <sheetName val="M.O."/>
      <sheetName val="Mano de Obra"/>
      <sheetName val="MO"/>
    </sheetNames>
    <sheetDataSet>
      <sheetData sheetId="0" refreshError="1"/>
      <sheetData sheetId="1" refreshError="1"/>
      <sheetData sheetId="2" refreshError="1"/>
      <sheetData sheetId="3" refreshError="1"/>
      <sheetData sheetId="4" refreshError="1"/>
      <sheetData sheetId="5" refreshError="1"/>
      <sheetData sheetId="6" refreshError="1">
        <row r="2234">
          <cell r="I2234">
            <v>5287.3739999999998</v>
          </cell>
        </row>
        <row r="2356">
          <cell r="F2356">
            <v>43.914999999999999</v>
          </cell>
        </row>
        <row r="2357">
          <cell r="F2357">
            <v>58.95</v>
          </cell>
        </row>
        <row r="2358">
          <cell r="F2358">
            <v>225.58800000000002</v>
          </cell>
        </row>
        <row r="2521">
          <cell r="S2521">
            <v>1495.8779999999999</v>
          </cell>
        </row>
        <row r="2682">
          <cell r="F2682">
            <v>60.85</v>
          </cell>
        </row>
        <row r="2683">
          <cell r="F2683">
            <v>14.549999999999999</v>
          </cell>
        </row>
        <row r="2684">
          <cell r="F2684">
            <v>170.22</v>
          </cell>
        </row>
      </sheetData>
      <sheetData sheetId="7" refreshError="1">
        <row r="1139">
          <cell r="F1139">
            <v>14642.429999999998</v>
          </cell>
        </row>
      </sheetData>
      <sheetData sheetId="8" refreshError="1">
        <row r="15">
          <cell r="D15">
            <v>1240</v>
          </cell>
        </row>
        <row r="62">
          <cell r="D62">
            <v>750</v>
          </cell>
        </row>
        <row r="99">
          <cell r="D99">
            <v>1744</v>
          </cell>
        </row>
        <row r="155">
          <cell r="D155">
            <v>3029.22</v>
          </cell>
        </row>
        <row r="156">
          <cell r="D156">
            <v>5152</v>
          </cell>
        </row>
        <row r="157">
          <cell r="D157">
            <v>5152</v>
          </cell>
        </row>
        <row r="160">
          <cell r="D160">
            <v>5800</v>
          </cell>
        </row>
        <row r="163">
          <cell r="D163">
            <v>5800</v>
          </cell>
        </row>
      </sheetData>
      <sheetData sheetId="9" refreshError="1">
        <row r="224">
          <cell r="G224">
            <v>492.69114999999999</v>
          </cell>
        </row>
        <row r="251">
          <cell r="G251">
            <v>505.60194999999993</v>
          </cell>
        </row>
        <row r="958">
          <cell r="G958">
            <v>879.60915</v>
          </cell>
        </row>
        <row r="1219">
          <cell r="G1219">
            <v>83.95</v>
          </cell>
        </row>
        <row r="1279">
          <cell r="G1279">
            <v>164.05</v>
          </cell>
        </row>
        <row r="1794">
          <cell r="F1794">
            <v>192.45389</v>
          </cell>
        </row>
        <row r="1808">
          <cell r="F1808">
            <v>50.088949999999997</v>
          </cell>
        </row>
        <row r="1819">
          <cell r="F1819">
            <v>567.19946200000004</v>
          </cell>
        </row>
      </sheetData>
      <sheetData sheetId="10" refreshError="1">
        <row r="552">
          <cell r="F552">
            <v>299.31</v>
          </cell>
        </row>
      </sheetData>
      <sheetData sheetId="11" refreshError="1">
        <row r="183">
          <cell r="C183">
            <v>351.48</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row r="3320">
          <cell r="F3320">
            <v>114.45909</v>
          </cell>
        </row>
        <row r="3329">
          <cell r="F3329">
            <v>176.85633999999999</v>
          </cell>
        </row>
        <row r="3459">
          <cell r="F3459">
            <v>737.17365130498786</v>
          </cell>
        </row>
        <row r="3512">
          <cell r="F3512">
            <v>1340.6621825396824</v>
          </cell>
        </row>
        <row r="3522">
          <cell r="F3522">
            <v>219.82928999999999</v>
          </cell>
        </row>
        <row r="3537">
          <cell r="F3537">
            <v>579.17847000000017</v>
          </cell>
        </row>
        <row r="3554">
          <cell r="F3554">
            <v>77.759999999999991</v>
          </cell>
        </row>
      </sheetData>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63.xml><?xml version="1.0" encoding="utf-8"?>
<externalLink xmlns="http://schemas.openxmlformats.org/spreadsheetml/2006/main">
  <externalBook xmlns:r="http://schemas.openxmlformats.org/officeDocument/2006/relationships" r:id="rId1">
    <sheetNames>
      <sheetName val="RES"/>
      <sheetName val="AP"/>
      <sheetName val="DS"/>
      <sheetName val="ANA"/>
      <sheetName val="PRE"/>
      <sheetName val="INS"/>
      <sheetName val="AC-Capítulo No.7"/>
      <sheetName val="AC-Capítulo No.5"/>
      <sheetName val="AC-Capítulo No.2"/>
      <sheetName val="AC-Capítulo No.18"/>
      <sheetName val="AC-Complementarios"/>
      <sheetName val="Volumenes"/>
      <sheetName val="anal term"/>
      <sheetName val="Ana-Sanit."/>
      <sheetName val="Anal. horm."/>
      <sheetName val="UASD"/>
      <sheetName val="Mat"/>
      <sheetName val="Pu-Sanit."/>
      <sheetName val="Hoja1"/>
    </sheetNames>
    <sheetDataSet>
      <sheetData sheetId="0" refreshError="1"/>
      <sheetData sheetId="1" refreshError="1"/>
      <sheetData sheetId="2" refreshError="1"/>
      <sheetData sheetId="3" refreshError="1">
        <row r="190">
          <cell r="F190">
            <v>36.760000000000005</v>
          </cell>
        </row>
        <row r="232">
          <cell r="F232">
            <v>27.77</v>
          </cell>
        </row>
        <row r="239">
          <cell r="F239">
            <v>71.930000000000007</v>
          </cell>
        </row>
        <row r="246">
          <cell r="F246">
            <v>108.78999999999999</v>
          </cell>
        </row>
        <row r="275">
          <cell r="F275">
            <v>29.410000000000004</v>
          </cell>
        </row>
        <row r="324">
          <cell r="F324">
            <v>16.64</v>
          </cell>
        </row>
        <row r="331">
          <cell r="F331">
            <v>37.800000000000004</v>
          </cell>
        </row>
        <row r="338">
          <cell r="F338">
            <v>55.54999999999999</v>
          </cell>
        </row>
        <row r="373">
          <cell r="F373">
            <v>17.170000000000002</v>
          </cell>
        </row>
        <row r="415">
          <cell r="F415">
            <v>47.57</v>
          </cell>
        </row>
        <row r="429">
          <cell r="F429">
            <v>32.340000000000003</v>
          </cell>
        </row>
        <row r="451">
          <cell r="F451">
            <v>55.51</v>
          </cell>
        </row>
        <row r="514">
          <cell r="F514">
            <v>102.43749999999999</v>
          </cell>
        </row>
        <row r="526">
          <cell r="F526">
            <v>266.39750000000004</v>
          </cell>
        </row>
        <row r="536">
          <cell r="F536">
            <v>150.01</v>
          </cell>
        </row>
        <row r="907">
          <cell r="F907">
            <v>7767.3603186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4.xml><?xml version="1.0" encoding="utf-8"?>
<externalLink xmlns="http://schemas.openxmlformats.org/spreadsheetml/2006/main">
  <externalBook xmlns:r="http://schemas.openxmlformats.org/officeDocument/2006/relationships" r:id="rId1">
    <sheetNames>
      <sheetName val="Insumos"/>
      <sheetName val="Análisis de Precios"/>
      <sheetName val="Presupuesto Nave 1"/>
      <sheetName val="Presupuesto Nave 2"/>
      <sheetName val="Cantidades Nave 1"/>
      <sheetName val="Cantidades Nave 2"/>
      <sheetName val="Mano de Obra"/>
      <sheetName val="Sheet4"/>
      <sheetName val="Sheet5"/>
      <sheetName val="Sheet11"/>
      <sheetName val="Sheet12"/>
      <sheetName val="Sheet13"/>
      <sheetName val="Sheet14"/>
      <sheetName val="Sheet15"/>
      <sheetName val="Sheet16"/>
      <sheetName val="Anal. horm."/>
      <sheetName val="Analisis"/>
      <sheetName val="Volumenes"/>
      <sheetName val="Detalle Acero"/>
      <sheetName val="O.M. y Salarios"/>
      <sheetName val="Materiales"/>
      <sheetName val="Trabajos Generales"/>
      <sheetName val="COSTO INDIRECTO"/>
      <sheetName val="OPERADORES EQUIPOS"/>
      <sheetName val="HORM. Y MORTEROS."/>
      <sheetName val="SALARIOS"/>
      <sheetName val="INS"/>
    </sheetNames>
    <sheetDataSet>
      <sheetData sheetId="0" refreshError="1">
        <row r="6">
          <cell r="B6" t="str">
            <v>Acero 1/2" (  Grado 40  )</v>
          </cell>
        </row>
        <row r="24">
          <cell r="B24" t="str">
            <v xml:space="preserve">Andamios </v>
          </cell>
          <cell r="C24" t="str">
            <v>P2</v>
          </cell>
          <cell r="D24">
            <v>11.75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65.xml><?xml version="1.0" encoding="utf-8"?>
<externalLink xmlns="http://schemas.openxmlformats.org/spreadsheetml/2006/main">
  <externalBook xmlns:r="http://schemas.openxmlformats.org/officeDocument/2006/relationships" r:id="rId1">
    <sheetNames>
      <sheetName val="Cronograma de Desembolsos"/>
      <sheetName val="INSUMOS"/>
      <sheetName val="Análisis"/>
      <sheetName val="SPA B.P. Modif. p I.M.B."/>
      <sheetName val="Resumen Cubicación "/>
      <sheetName val="Cubicación SPA R.S.J."/>
      <sheetName val="SPA B.P. Modif. p I.M.B. (2)"/>
      <sheetName val="SPA Bahia Principe "/>
      <sheetName val="SPA1 "/>
      <sheetName val="SPA2"/>
      <sheetName val="Hoja2"/>
      <sheetName val="Ventanas Ansa2"/>
      <sheetName val="Presentación"/>
      <sheetName val="Cronograma de Certificacio"/>
      <sheetName val="ANA"/>
      <sheetName val="Análisis de Precios"/>
      <sheetName val="ELECTRICO"/>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Set>
  </externalBook>
</externalLink>
</file>

<file path=xl/externalLinks/externalLink66.xml><?xml version="1.0" encoding="utf-8"?>
<externalLink xmlns="http://schemas.openxmlformats.org/spreadsheetml/2006/main">
  <externalBook xmlns:r="http://schemas.openxmlformats.org/officeDocument/2006/relationships" r:id="rId1">
    <sheetNames>
      <sheetName val="Resumen Horm."/>
      <sheetName val="Insumos"/>
      <sheetName val="Análisis"/>
      <sheetName val="Presupuesto"/>
      <sheetName val="Materiales"/>
      <sheetName val="Detalle Acero"/>
    </sheetNames>
    <sheetDataSet>
      <sheetData sheetId="0" refreshError="1"/>
      <sheetData sheetId="1" refreshError="1">
        <row r="14">
          <cell r="C14">
            <v>250</v>
          </cell>
        </row>
      </sheetData>
      <sheetData sheetId="2" refreshError="1"/>
      <sheetData sheetId="3" refreshError="1"/>
      <sheetData sheetId="4" refreshError="1"/>
      <sheetData sheetId="5" refreshError="1"/>
    </sheetDataSet>
  </externalBook>
</externalLink>
</file>

<file path=xl/externalLinks/externalLink67.xml><?xml version="1.0" encoding="utf-8"?>
<externalLink xmlns="http://schemas.openxmlformats.org/spreadsheetml/2006/main">
  <externalBook xmlns:r="http://schemas.openxmlformats.org/officeDocument/2006/relationships" r:id="rId1">
    <sheetNames>
      <sheetName val="Ins"/>
      <sheetName val="Car"/>
      <sheetName val="Rndmto"/>
      <sheetName val="M.O."/>
      <sheetName val="Ana"/>
      <sheetName val="Indice"/>
      <sheetName val="Modelo Presup."/>
      <sheetName val="Insumos"/>
      <sheetName val="PRESUPUESTO GENERAL "/>
    </sheetNames>
    <sheetDataSet>
      <sheetData sheetId="0" refreshError="1">
        <row r="1">
          <cell r="F1" t="str">
            <v>GUIA DE ANALISIS DE COSTOS EDIFICACIONES EN SANTO DOMINGO, REP. DOM.</v>
          </cell>
        </row>
        <row r="260">
          <cell r="E260">
            <v>125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8.xml><?xml version="1.0" encoding="utf-8"?>
<externalLink xmlns="http://schemas.openxmlformats.org/spreadsheetml/2006/main">
  <externalBook xmlns:r="http://schemas.openxmlformats.org/officeDocument/2006/relationships" r:id="rId1">
    <sheetNames>
      <sheetName val="ORDEN DE CAMBIO"/>
      <sheetName val="NO EJECUTABLES "/>
      <sheetName val="R.A.U."/>
      <sheetName val="A.U."/>
      <sheetName val="A.U.Sanit."/>
      <sheetName val="A.U.Elec."/>
      <sheetName val="A.U.Mec."/>
      <sheetName val="A.U.Metal."/>
      <sheetName val="A.U.GasesM."/>
      <sheetName val="A.U.Ascensor"/>
      <sheetName val="Eq.Med."/>
      <sheetName val="SubCon"/>
      <sheetName val="Insumos"/>
      <sheetName val="M.O."/>
      <sheetName val="Equipos "/>
      <sheetName val="lista de materiales"/>
      <sheetName val="tarifa equipo"/>
      <sheetName val="analisis"/>
      <sheetName val="alcantarilla"/>
      <sheetName val="imbornal"/>
      <sheetName val="Camp."/>
      <sheetName val="Ins"/>
      <sheetName val="Ana"/>
    </sheetNames>
    <sheetDataSet>
      <sheetData sheetId="0" refreshError="1"/>
      <sheetData sheetId="1" refreshError="1"/>
      <sheetData sheetId="2" refreshError="1">
        <row r="25">
          <cell r="F25">
            <v>1223.687993632501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7">
          <cell r="G17">
            <v>2496</v>
          </cell>
        </row>
        <row r="112">
          <cell r="G112">
            <v>15</v>
          </cell>
        </row>
      </sheetData>
      <sheetData sheetId="13" refreshError="1">
        <row r="50">
          <cell r="I50">
            <v>723.93269999999995</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69.xml><?xml version="1.0" encoding="utf-8"?>
<externalLink xmlns="http://schemas.openxmlformats.org/spreadsheetml/2006/main">
  <externalBook xmlns:r="http://schemas.openxmlformats.org/officeDocument/2006/relationships" r:id="rId1">
    <sheetNames>
      <sheetName val="REMOZAMIENTO"/>
      <sheetName val="Car"/>
      <sheetName val="Ins"/>
      <sheetName val="Herram"/>
      <sheetName val="Rndmto"/>
      <sheetName val="MOCuadrillas"/>
      <sheetName val="MOJornal"/>
      <sheetName val="Ana"/>
      <sheetName val="Indice"/>
      <sheetName val="Aluzinc"/>
      <sheetName val="tarifa equipo"/>
      <sheetName val="VIAL"/>
      <sheetName val="alcantarilla"/>
      <sheetName val="imbornal"/>
      <sheetName val="R.A.U."/>
      <sheetName val="Insumos"/>
      <sheetName val="M.O."/>
    </sheetNames>
    <sheetDataSet>
      <sheetData sheetId="0" refreshError="1"/>
      <sheetData sheetId="1" refreshError="1"/>
      <sheetData sheetId="2" refreshError="1"/>
      <sheetData sheetId="3" refreshError="1"/>
      <sheetData sheetId="4" refreshError="1"/>
      <sheetData sheetId="5" refreshError="1"/>
      <sheetData sheetId="6" refreshError="1">
        <row r="10">
          <cell r="D10">
            <v>557</v>
          </cell>
        </row>
      </sheetData>
      <sheetData sheetId="7" refreshError="1"/>
      <sheetData sheetId="8" refreshError="1"/>
      <sheetData sheetId="9" refreshError="1"/>
      <sheetData sheetId="10"/>
      <sheetData sheetId="11"/>
      <sheetData sheetId="12"/>
      <sheetData sheetId="13"/>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c.Z"/>
      <sheetName val="Ac.C"/>
      <sheetName val="Ac.V"/>
      <sheetName val="resum.ac "/>
      <sheetName val="LOSA"/>
      <sheetName val="LOSA (2)"/>
      <sheetName val="insumo"/>
      <sheetName val="Mezcla"/>
      <sheetName val="ana.h.a"/>
      <sheetName val="analisis"/>
      <sheetName val="Analisis Areas Ext."/>
      <sheetName val="Resumen"/>
      <sheetName val="exteriores"/>
      <sheetName val="v. exterior"/>
      <sheetName val="bLOQUE A"/>
      <sheetName val="V.Tierras A"/>
      <sheetName val="V H.A y Muros A"/>
      <sheetName val="Term A"/>
      <sheetName val="ANALISIS STO DGO"/>
    </sheetNames>
    <sheetDataSet>
      <sheetData sheetId="0" refreshError="1"/>
      <sheetData sheetId="1" refreshError="1"/>
      <sheetData sheetId="2" refreshError="1"/>
      <sheetData sheetId="3" refreshError="1"/>
      <sheetData sheetId="4" refreshError="1"/>
      <sheetData sheetId="5" refreshError="1"/>
      <sheetData sheetId="6" refreshError="1">
        <row r="4">
          <cell r="D4">
            <v>2547.17</v>
          </cell>
        </row>
        <row r="11">
          <cell r="D11">
            <v>95</v>
          </cell>
        </row>
      </sheetData>
      <sheetData sheetId="7" refreshError="1">
        <row r="10">
          <cell r="F10">
            <v>4838.6400000000003</v>
          </cell>
        </row>
        <row r="37">
          <cell r="F37">
            <v>4299.8692000000001</v>
          </cell>
        </row>
      </sheetData>
      <sheetData sheetId="8" refreshError="1"/>
      <sheetData sheetId="9" refreshError="1"/>
      <sheetData sheetId="10" refreshError="1"/>
      <sheetData sheetId="11" refreshError="1"/>
      <sheetData sheetId="12"/>
      <sheetData sheetId="13" refreshError="1"/>
      <sheetData sheetId="14" refreshError="1"/>
      <sheetData sheetId="15"/>
      <sheetData sheetId="16"/>
      <sheetData sheetId="17"/>
      <sheetData sheetId="18" refreshError="1"/>
    </sheetDataSet>
  </externalBook>
</externalLink>
</file>

<file path=xl/externalLinks/externalLink70.xml><?xml version="1.0" encoding="utf-8"?>
<externalLink xmlns="http://schemas.openxmlformats.org/spreadsheetml/2006/main">
  <externalBook xmlns:r="http://schemas.openxmlformats.org/officeDocument/2006/relationships" r:id="rId1">
    <sheetNames>
      <sheetName val="Ins"/>
      <sheetName val="Ins 2"/>
      <sheetName val="FA"/>
      <sheetName val="Rndmto"/>
      <sheetName val="M.O."/>
      <sheetName val="Ana"/>
      <sheetName val="Resu"/>
      <sheetName val="Indice"/>
      <sheetName val="MOJornal"/>
      <sheetName val="R.A.U."/>
      <sheetName val="Insumos"/>
      <sheetName val="A.U."/>
      <sheetName val="PU de presup."/>
      <sheetName val="SubC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1.xml><?xml version="1.0" encoding="utf-8"?>
<externalLink xmlns="http://schemas.openxmlformats.org/spreadsheetml/2006/main">
  <externalBook xmlns:r="http://schemas.openxmlformats.org/officeDocument/2006/relationships" r:id="rId1">
    <sheetNames>
      <sheetName val="Analisis RELLENO"/>
      <sheetName val="Pres."/>
      <sheetName val="Analisis"/>
      <sheetName val="Cantidad"/>
      <sheetName val="Osiades Est."/>
      <sheetName val="Ins"/>
      <sheetName val="M.O."/>
      <sheetName val="Ins 2"/>
      <sheetName val="MO"/>
    </sheetNames>
    <sheetDataSet>
      <sheetData sheetId="0">
        <row r="9">
          <cell r="E9">
            <v>676.82999999999993</v>
          </cell>
        </row>
        <row r="16">
          <cell r="E16">
            <v>232.13</v>
          </cell>
        </row>
      </sheetData>
      <sheetData sheetId="1"/>
      <sheetData sheetId="2">
        <row r="10">
          <cell r="E10">
            <v>8644.31</v>
          </cell>
        </row>
        <row r="177">
          <cell r="E177">
            <v>24387.87</v>
          </cell>
        </row>
        <row r="566">
          <cell r="E566">
            <v>18848.150000000001</v>
          </cell>
        </row>
        <row r="638">
          <cell r="E638">
            <v>25395.47</v>
          </cell>
        </row>
        <row r="683">
          <cell r="E683">
            <v>541.23820000000001</v>
          </cell>
        </row>
        <row r="739">
          <cell r="E739">
            <v>871.31</v>
          </cell>
        </row>
        <row r="751">
          <cell r="E751">
            <v>688.37</v>
          </cell>
        </row>
        <row r="757">
          <cell r="E757">
            <v>1274.19</v>
          </cell>
        </row>
        <row r="780">
          <cell r="E780">
            <v>244.05</v>
          </cell>
        </row>
        <row r="788">
          <cell r="E788">
            <v>309.58</v>
          </cell>
        </row>
        <row r="800">
          <cell r="E800">
            <v>134.27000000000001</v>
          </cell>
        </row>
        <row r="900">
          <cell r="E900">
            <v>6953.54</v>
          </cell>
        </row>
        <row r="971">
          <cell r="E971">
            <v>3058.96</v>
          </cell>
        </row>
        <row r="993">
          <cell r="E993">
            <v>1503.53</v>
          </cell>
        </row>
        <row r="1009">
          <cell r="E1009">
            <v>747.59</v>
          </cell>
        </row>
        <row r="1020">
          <cell r="E1020">
            <v>1058.58</v>
          </cell>
        </row>
        <row r="1031">
          <cell r="E1031">
            <v>1002.9</v>
          </cell>
        </row>
        <row r="1042">
          <cell r="E1042">
            <v>877.42</v>
          </cell>
        </row>
        <row r="1054">
          <cell r="E1054">
            <v>1836.99</v>
          </cell>
        </row>
        <row r="1159">
          <cell r="E1159">
            <v>980.21</v>
          </cell>
        </row>
        <row r="1167">
          <cell r="E1167">
            <v>1305.31</v>
          </cell>
        </row>
        <row r="1192">
          <cell r="E1192">
            <v>982.32</v>
          </cell>
        </row>
        <row r="1218">
          <cell r="E1218">
            <v>208.11</v>
          </cell>
        </row>
        <row r="1227">
          <cell r="E1227">
            <v>652.73</v>
          </cell>
        </row>
        <row r="1243">
          <cell r="E1243">
            <v>661.12</v>
          </cell>
        </row>
        <row r="1249">
          <cell r="E1249">
            <v>157.44999999999999</v>
          </cell>
        </row>
        <row r="1257">
          <cell r="E1257">
            <v>94.6</v>
          </cell>
        </row>
        <row r="1277">
          <cell r="E1277">
            <v>266.49</v>
          </cell>
        </row>
        <row r="1302">
          <cell r="E1302">
            <v>116.19999999999999</v>
          </cell>
        </row>
        <row r="1309">
          <cell r="E1309">
            <v>2019.4649999999999</v>
          </cell>
        </row>
        <row r="1332">
          <cell r="E1332">
            <v>7036.63</v>
          </cell>
        </row>
      </sheetData>
      <sheetData sheetId="3"/>
      <sheetData sheetId="4">
        <row r="11">
          <cell r="E11">
            <v>9829.5644444444442</v>
          </cell>
        </row>
        <row r="36">
          <cell r="E36">
            <v>9073.9288888888896</v>
          </cell>
        </row>
        <row r="73">
          <cell r="E73">
            <v>8644.2638888888887</v>
          </cell>
        </row>
        <row r="94">
          <cell r="E94">
            <v>9374.5663999999997</v>
          </cell>
        </row>
        <row r="116">
          <cell r="E116">
            <v>9146.4213333333337</v>
          </cell>
        </row>
        <row r="133">
          <cell r="E133">
            <v>7823.17</v>
          </cell>
        </row>
        <row r="149">
          <cell r="E149">
            <v>7156.82</v>
          </cell>
        </row>
        <row r="215">
          <cell r="E215">
            <v>20151.952826585177</v>
          </cell>
        </row>
        <row r="262">
          <cell r="E262">
            <v>34275.851851851854</v>
          </cell>
        </row>
        <row r="285">
          <cell r="E285">
            <v>32627.015873015873</v>
          </cell>
        </row>
        <row r="309">
          <cell r="E309">
            <v>24696.03</v>
          </cell>
        </row>
        <row r="328">
          <cell r="E328">
            <v>17611.110151187906</v>
          </cell>
        </row>
        <row r="347">
          <cell r="E347">
            <v>18967.59619047619</v>
          </cell>
        </row>
        <row r="367">
          <cell r="E367">
            <v>18000.304761904761</v>
          </cell>
        </row>
        <row r="387">
          <cell r="E387">
            <v>16581.811764705883</v>
          </cell>
        </row>
        <row r="407">
          <cell r="E407">
            <v>18942.117647058822</v>
          </cell>
        </row>
      </sheetData>
      <sheetData sheetId="5" refreshError="1"/>
      <sheetData sheetId="6" refreshError="1"/>
      <sheetData sheetId="7" refreshError="1"/>
      <sheetData sheetId="8" refreshError="1"/>
    </sheetDataSet>
  </externalBook>
</externalLink>
</file>

<file path=xl/externalLinks/externalLink72.xml><?xml version="1.0" encoding="utf-8"?>
<externalLink xmlns="http://schemas.openxmlformats.org/spreadsheetml/2006/main">
  <externalBook xmlns:r="http://schemas.openxmlformats.org/officeDocument/2006/relationships" r:id="rId1">
    <sheetNames>
      <sheetName val="Insumos"/>
      <sheetName val="Club Ejec."/>
      <sheetName val="Edif. Hab."/>
      <sheetName val="Edif. Hab. (Platea)"/>
      <sheetName val="Lobby"/>
      <sheetName val="Rest. Buf. y Cocina"/>
      <sheetName val="Poblado comercial"/>
      <sheetName val="Anfiteatro"/>
      <sheetName val="Casino"/>
      <sheetName val="Club de Tennis"/>
      <sheetName val="Club de Piscina"/>
      <sheetName val="Piscina"/>
      <sheetName val="Análisis"/>
      <sheetName val="Club de Playa"/>
      <sheetName val="VIAS"/>
      <sheetName val="Resumen"/>
      <sheetName val="Resumen (2)"/>
      <sheetName val="Salón de Conv."/>
      <sheetName val="Discoteca"/>
      <sheetName val="Rest. Especialidades"/>
      <sheetName val="Edificio de Servicios"/>
      <sheetName val="PLOM. EXTERIOR"/>
      <sheetName val="ILUM. EXTERIOR"/>
      <sheetName val="GENERACION"/>
      <sheetName val="A.C."/>
      <sheetName val="adicional elect."/>
      <sheetName val="Presentación"/>
      <sheetName val="Analisis"/>
      <sheetName val="Osiades Est."/>
      <sheetName val="Analisis RELLENO"/>
      <sheetName val="Ins"/>
      <sheetName val="M.O."/>
      <sheetName val="Ins 2"/>
      <sheetName val="MO"/>
      <sheetName val="EQUIPOS"/>
    </sheetNames>
    <sheetDataSet>
      <sheetData sheetId="0" refreshError="1">
        <row r="30">
          <cell r="E30">
            <v>46.96</v>
          </cell>
        </row>
        <row r="31">
          <cell r="E31">
            <v>55.6</v>
          </cell>
        </row>
        <row r="32">
          <cell r="E32">
            <v>88</v>
          </cell>
        </row>
        <row r="78">
          <cell r="E78">
            <v>170</v>
          </cell>
        </row>
        <row r="79">
          <cell r="E79">
            <v>155</v>
          </cell>
        </row>
        <row r="90">
          <cell r="E90">
            <v>335</v>
          </cell>
        </row>
        <row r="91">
          <cell r="E91">
            <v>108</v>
          </cell>
        </row>
        <row r="198">
          <cell r="E198">
            <v>55</v>
          </cell>
        </row>
        <row r="199">
          <cell r="E199">
            <v>100</v>
          </cell>
        </row>
        <row r="200">
          <cell r="E200">
            <v>110</v>
          </cell>
        </row>
        <row r="201">
          <cell r="E201">
            <v>120</v>
          </cell>
        </row>
        <row r="202">
          <cell r="E202">
            <v>130</v>
          </cell>
        </row>
        <row r="203">
          <cell r="E203">
            <v>140</v>
          </cell>
        </row>
        <row r="204">
          <cell r="E204">
            <v>150</v>
          </cell>
        </row>
        <row r="205">
          <cell r="E205">
            <v>155</v>
          </cell>
        </row>
        <row r="206">
          <cell r="E206">
            <v>160</v>
          </cell>
        </row>
        <row r="208">
          <cell r="E208">
            <v>155</v>
          </cell>
        </row>
        <row r="209">
          <cell r="E209">
            <v>165</v>
          </cell>
        </row>
        <row r="211">
          <cell r="E211">
            <v>175</v>
          </cell>
        </row>
        <row r="212">
          <cell r="E212">
            <v>180</v>
          </cell>
        </row>
        <row r="213">
          <cell r="E213">
            <v>200</v>
          </cell>
        </row>
        <row r="215">
          <cell r="E215">
            <v>250</v>
          </cell>
        </row>
        <row r="216">
          <cell r="E216">
            <v>300</v>
          </cell>
        </row>
        <row r="217">
          <cell r="E217">
            <v>325</v>
          </cell>
        </row>
        <row r="218">
          <cell r="E218">
            <v>70</v>
          </cell>
        </row>
        <row r="219">
          <cell r="E219">
            <v>75</v>
          </cell>
        </row>
        <row r="222">
          <cell r="E222">
            <v>95</v>
          </cell>
        </row>
        <row r="223">
          <cell r="E223">
            <v>90</v>
          </cell>
        </row>
        <row r="225">
          <cell r="E225">
            <v>110</v>
          </cell>
        </row>
        <row r="226">
          <cell r="E226">
            <v>120</v>
          </cell>
        </row>
        <row r="227">
          <cell r="E227">
            <v>125</v>
          </cell>
        </row>
        <row r="229">
          <cell r="E229">
            <v>150</v>
          </cell>
        </row>
        <row r="230">
          <cell r="E230">
            <v>150</v>
          </cell>
        </row>
        <row r="231">
          <cell r="E231">
            <v>150</v>
          </cell>
        </row>
        <row r="232">
          <cell r="E232">
            <v>210</v>
          </cell>
        </row>
        <row r="233">
          <cell r="E233">
            <v>230</v>
          </cell>
        </row>
        <row r="235">
          <cell r="E235">
            <v>55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73.xml><?xml version="1.0" encoding="utf-8"?>
<externalLink xmlns="http://schemas.openxmlformats.org/spreadsheetml/2006/main">
  <externalBook xmlns:r="http://schemas.openxmlformats.org/officeDocument/2006/relationships" r:id="rId1">
    <sheetNames>
      <sheetName val="Car"/>
      <sheetName val="Ins"/>
      <sheetName val="Herram"/>
      <sheetName val="Rndmto"/>
      <sheetName val="MOCuadrillas"/>
      <sheetName val="MOJornal"/>
      <sheetName val="Ana"/>
      <sheetName val="Indice"/>
      <sheetName val="Insumos"/>
      <sheetName val="M.O."/>
      <sheetName val="Ins 2"/>
    </sheetNames>
    <sheetDataSet>
      <sheetData sheetId="0"/>
      <sheetData sheetId="1">
        <row r="434">
          <cell r="E434">
            <v>233.8</v>
          </cell>
        </row>
      </sheetData>
      <sheetData sheetId="2">
        <row r="26">
          <cell r="E26">
            <v>133421.38</v>
          </cell>
        </row>
      </sheetData>
      <sheetData sheetId="3"/>
      <sheetData sheetId="4"/>
      <sheetData sheetId="5"/>
      <sheetData sheetId="6">
        <row r="452">
          <cell r="M452">
            <v>2003.56</v>
          </cell>
        </row>
      </sheetData>
      <sheetData sheetId="7"/>
      <sheetData sheetId="8" refreshError="1"/>
      <sheetData sheetId="9" refreshError="1"/>
      <sheetData sheetId="10" refreshError="1"/>
    </sheetDataSet>
  </externalBook>
</externalLink>
</file>

<file path=xl/externalLinks/externalLink74.xml><?xml version="1.0" encoding="utf-8"?>
<externalLink xmlns="http://schemas.openxmlformats.org/spreadsheetml/2006/main">
  <externalBook xmlns:r="http://schemas.openxmlformats.org/officeDocument/2006/relationships" r:id="rId1">
    <sheetNames>
      <sheetName val="0000"/>
      <sheetName val="Insumos"/>
      <sheetName val="Análisis"/>
      <sheetName val="Ecomarina Rio Chavon"/>
      <sheetName val="Sheet12"/>
      <sheetName val="Sheet13"/>
      <sheetName val="Sheet14"/>
      <sheetName val="Sheet15"/>
      <sheetName val="Sheet16"/>
      <sheetName val="RESUMEN HOLST"/>
      <sheetName val="RESUMEN"/>
      <sheetName val="MOV TIERRAS"/>
      <sheetName val="access chanel"/>
      <sheetName val="dragado"/>
      <sheetName val=" Muro Or.+2.45 deflector"/>
      <sheetName val="F1A Muro Or.+2.45 2da Etapa"/>
      <sheetName val="F1A Muro Or.+2.45"/>
      <sheetName val="Ecomarina_Rio_Chavon"/>
      <sheetName val="RESUMEN_HOLST"/>
      <sheetName val="MOV_TIERRAS"/>
      <sheetName val="access_chanel"/>
      <sheetName val="_Muro_Or_+2_45_deflector"/>
      <sheetName val="F1A_Muro_Or_+2_45_2da_Etapa"/>
      <sheetName val="F1A_Muro_Or_+2_45"/>
      <sheetName val="Ana"/>
      <sheetName val="INS"/>
      <sheetName val="M.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refreshError="1"/>
      <sheetData sheetId="25" refreshError="1"/>
      <sheetData sheetId="26" refreshError="1"/>
    </sheetDataSet>
  </externalBook>
</externalLink>
</file>

<file path=xl/externalLinks/externalLink75.xml><?xml version="1.0" encoding="utf-8"?>
<externalLink xmlns="http://schemas.openxmlformats.org/spreadsheetml/2006/main">
  <externalBook xmlns:r="http://schemas.openxmlformats.org/officeDocument/2006/relationships" r:id="rId1">
    <sheetNames>
      <sheetName val="RESUMEN"/>
      <sheetName val="AUDITORIUM"/>
      <sheetName val="ADMINISTRACION"/>
      <sheetName val="BIBLIOTECA"/>
      <sheetName val="AULAS"/>
      <sheetName val="PRECIOS"/>
      <sheetName val="Análisis"/>
      <sheetName val="INS"/>
      <sheetName val="HORM. Y MORTEROS."/>
      <sheetName val="SALARIOS"/>
    </sheetNames>
    <sheetDataSet>
      <sheetData sheetId="0"/>
      <sheetData sheetId="1"/>
      <sheetData sheetId="2"/>
      <sheetData sheetId="3"/>
      <sheetData sheetId="4"/>
      <sheetData sheetId="5">
        <row r="15">
          <cell r="E15">
            <v>469.87</v>
          </cell>
        </row>
        <row r="16">
          <cell r="E16">
            <v>211.44</v>
          </cell>
        </row>
        <row r="17">
          <cell r="E17">
            <v>78.31</v>
          </cell>
        </row>
        <row r="18">
          <cell r="E18">
            <v>39.159999999999997</v>
          </cell>
        </row>
        <row r="26">
          <cell r="E26">
            <v>389.54</v>
          </cell>
        </row>
        <row r="27">
          <cell r="E27">
            <v>175.47</v>
          </cell>
        </row>
        <row r="28">
          <cell r="E28">
            <v>62.39</v>
          </cell>
        </row>
        <row r="29">
          <cell r="E29">
            <v>22.8</v>
          </cell>
        </row>
        <row r="32">
          <cell r="E32">
            <v>16.21</v>
          </cell>
        </row>
        <row r="33">
          <cell r="E33">
            <v>146.28</v>
          </cell>
        </row>
        <row r="34">
          <cell r="E34">
            <v>121.9</v>
          </cell>
        </row>
        <row r="45">
          <cell r="E45">
            <v>1357.4</v>
          </cell>
        </row>
        <row r="46">
          <cell r="E46">
            <v>335.2</v>
          </cell>
        </row>
        <row r="54">
          <cell r="E54">
            <v>10684.7</v>
          </cell>
        </row>
        <row r="56">
          <cell r="E56">
            <v>5166.7299999999996</v>
          </cell>
        </row>
        <row r="58">
          <cell r="E58">
            <v>14326</v>
          </cell>
        </row>
        <row r="63">
          <cell r="E63">
            <v>432.74</v>
          </cell>
        </row>
        <row r="64">
          <cell r="E64">
            <v>357.6</v>
          </cell>
        </row>
        <row r="65">
          <cell r="E65">
            <v>200.95</v>
          </cell>
        </row>
        <row r="71">
          <cell r="E71">
            <v>244.42</v>
          </cell>
        </row>
        <row r="72">
          <cell r="E72">
            <v>186.8</v>
          </cell>
        </row>
        <row r="74">
          <cell r="E74">
            <v>37.72</v>
          </cell>
        </row>
        <row r="75">
          <cell r="E75">
            <v>33.61</v>
          </cell>
        </row>
        <row r="76">
          <cell r="E76">
            <v>29.5</v>
          </cell>
        </row>
        <row r="77">
          <cell r="E77">
            <v>71.62</v>
          </cell>
        </row>
        <row r="79">
          <cell r="E79">
            <v>52.09</v>
          </cell>
        </row>
        <row r="82">
          <cell r="E82">
            <v>542.49</v>
          </cell>
        </row>
        <row r="83">
          <cell r="E83">
            <v>428.1</v>
          </cell>
        </row>
        <row r="84">
          <cell r="E84">
            <v>433.11</v>
          </cell>
        </row>
        <row r="87">
          <cell r="E87">
            <v>510.02</v>
          </cell>
        </row>
        <row r="88">
          <cell r="E88">
            <v>384.23</v>
          </cell>
        </row>
        <row r="89">
          <cell r="E89">
            <v>352.98</v>
          </cell>
        </row>
      </sheetData>
      <sheetData sheetId="6" refreshError="1"/>
      <sheetData sheetId="7" refreshError="1"/>
      <sheetData sheetId="8" refreshError="1"/>
      <sheetData sheetId="9" refreshError="1"/>
    </sheetDataSet>
  </externalBook>
</externalLink>
</file>

<file path=xl/externalLinks/externalLink76.xml><?xml version="1.0" encoding="utf-8"?>
<externalLink xmlns="http://schemas.openxmlformats.org/spreadsheetml/2006/main">
  <externalBook xmlns:r="http://schemas.openxmlformats.org/officeDocument/2006/relationships" r:id="rId1">
    <sheetNames>
      <sheetName val="Car"/>
      <sheetName val="PRESENTACION"/>
      <sheetName val="Ins"/>
      <sheetName val="FA"/>
      <sheetName val="Rndmto"/>
      <sheetName val="M.O."/>
      <sheetName val="Hoja2"/>
      <sheetName val="Ana"/>
      <sheetName val="Resu"/>
      <sheetName val="Indice"/>
      <sheetName val="PRECIOS"/>
    </sheetNames>
    <sheetDataSet>
      <sheetData sheetId="0"/>
      <sheetData sheetId="1" refreshError="1"/>
      <sheetData sheetId="2">
        <row r="584">
          <cell r="E584">
            <v>550000</v>
          </cell>
        </row>
      </sheetData>
      <sheetData sheetId="3" refreshError="1"/>
      <sheetData sheetId="4"/>
      <sheetData sheetId="5"/>
      <sheetData sheetId="6" refreshError="1"/>
      <sheetData sheetId="7">
        <row r="11">
          <cell r="F11">
            <v>1368.8</v>
          </cell>
        </row>
        <row r="139">
          <cell r="F139">
            <v>677.45999999999992</v>
          </cell>
        </row>
        <row r="183">
          <cell r="F183">
            <v>820.88</v>
          </cell>
        </row>
      </sheetData>
      <sheetData sheetId="8" refreshError="1"/>
      <sheetData sheetId="9" refreshError="1"/>
      <sheetData sheetId="10" refreshError="1"/>
    </sheetDataSet>
  </externalBook>
</externalLink>
</file>

<file path=xl/externalLinks/externalLink77.xml><?xml version="1.0" encoding="utf-8"?>
<externalLink xmlns="http://schemas.openxmlformats.org/spreadsheetml/2006/main">
  <externalBook xmlns:r="http://schemas.openxmlformats.org/officeDocument/2006/relationships" r:id="rId1">
    <sheetNames>
      <sheetName val="Cargas Sociales"/>
      <sheetName val="cuantias qq"/>
      <sheetName val="Cant. capabeg rell"/>
      <sheetName val="cant de ventanas y puertas"/>
      <sheetName val="cant Dimensiones losas"/>
      <sheetName val="cant hormigon armado"/>
      <sheetName val="Base de datos Res. Nicole I"/>
      <sheetName val="Insumos materiales"/>
      <sheetName val="Costos Mano de Obra"/>
      <sheetName val="Elaborac. Product todo costo"/>
      <sheetName val="Tabla Insumos materiales"/>
      <sheetName val="Tabla Costos Mano de Obra"/>
      <sheetName val="Tabla Elabor. Product todo cost"/>
      <sheetName val="Ana. Horm mexc mort"/>
      <sheetName val="Ana. blocks y termin."/>
      <sheetName val="Ana. pint. y mas "/>
      <sheetName val="Plomeria "/>
      <sheetName val="Ana"/>
      <sheetName val="PRECIOS"/>
    </sheetNames>
    <sheetDataSet>
      <sheetData sheetId="0"/>
      <sheetData sheetId="1"/>
      <sheetData sheetId="2"/>
      <sheetData sheetId="3"/>
      <sheetData sheetId="4"/>
      <sheetData sheetId="5"/>
      <sheetData sheetId="6"/>
      <sheetData sheetId="7" refreshError="1">
        <row r="32">
          <cell r="J32">
            <v>120</v>
          </cell>
        </row>
        <row r="45">
          <cell r="J45">
            <v>275</v>
          </cell>
        </row>
        <row r="48">
          <cell r="J48">
            <v>324</v>
          </cell>
        </row>
      </sheetData>
      <sheetData sheetId="8" refreshError="1">
        <row r="13">
          <cell r="O13">
            <v>50</v>
          </cell>
        </row>
        <row r="37">
          <cell r="O37">
            <v>7</v>
          </cell>
        </row>
        <row r="41">
          <cell r="O41">
            <v>3.5</v>
          </cell>
        </row>
        <row r="42">
          <cell r="O42">
            <v>2.8</v>
          </cell>
        </row>
        <row r="46">
          <cell r="O46">
            <v>100</v>
          </cell>
        </row>
        <row r="52">
          <cell r="O52">
            <v>5</v>
          </cell>
        </row>
        <row r="55">
          <cell r="O55">
            <v>0</v>
          </cell>
        </row>
        <row r="71">
          <cell r="O71">
            <v>110</v>
          </cell>
        </row>
      </sheetData>
      <sheetData sheetId="9"/>
      <sheetData sheetId="10"/>
      <sheetData sheetId="11"/>
      <sheetData sheetId="12"/>
      <sheetData sheetId="13" refreshError="1">
        <row r="70">
          <cell r="D70">
            <v>3526.3227562500001</v>
          </cell>
        </row>
        <row r="85">
          <cell r="D85">
            <v>3343.3686486375004</v>
          </cell>
        </row>
      </sheetData>
      <sheetData sheetId="14" refreshError="1">
        <row r="6">
          <cell r="D6">
            <v>820.26717298649987</v>
          </cell>
        </row>
      </sheetData>
      <sheetData sheetId="15"/>
      <sheetData sheetId="16"/>
      <sheetData sheetId="17" refreshError="1"/>
      <sheetData sheetId="18" refreshError="1"/>
    </sheetDataSet>
  </externalBook>
</externalLink>
</file>

<file path=xl/externalLinks/externalLink78.xml><?xml version="1.0" encoding="utf-8"?>
<externalLink xmlns="http://schemas.openxmlformats.org/spreadsheetml/2006/main">
  <externalBook xmlns:r="http://schemas.openxmlformats.org/officeDocument/2006/relationships" r:id="rId1">
    <sheetNames>
      <sheetName val="Resumen"/>
      <sheetName val="Tipo A"/>
      <sheetName val="Tipo B"/>
      <sheetName val="Tipo C"/>
      <sheetName val="Analisis"/>
      <sheetName val="MO"/>
      <sheetName val="Materiales"/>
      <sheetName val="ANALISIS STO DGO"/>
      <sheetName val="A-BASICOS"/>
      <sheetName val="A-civil"/>
      <sheetName val="MOV"/>
      <sheetName val="Ana. blocks y termin."/>
      <sheetName val="Costos Mano de Obra"/>
      <sheetName val="Insumos materiales"/>
      <sheetName val="Ana. Horm mexc mort"/>
    </sheetNames>
    <sheetDataSet>
      <sheetData sheetId="0"/>
      <sheetData sheetId="1"/>
      <sheetData sheetId="2"/>
      <sheetData sheetId="3"/>
      <sheetData sheetId="4" refreshError="1">
        <row r="68">
          <cell r="F68">
            <v>94.99</v>
          </cell>
        </row>
        <row r="74">
          <cell r="F74">
            <v>231.17</v>
          </cell>
        </row>
        <row r="80">
          <cell r="F80">
            <v>120.8</v>
          </cell>
        </row>
        <row r="119">
          <cell r="F119">
            <v>6876.31</v>
          </cell>
        </row>
        <row r="127">
          <cell r="F127">
            <v>16586.919999999998</v>
          </cell>
        </row>
        <row r="208">
          <cell r="F208">
            <v>760.96</v>
          </cell>
        </row>
        <row r="327">
          <cell r="F327">
            <v>218.05</v>
          </cell>
        </row>
        <row r="591">
          <cell r="F591">
            <v>18084.57</v>
          </cell>
        </row>
        <row r="615">
          <cell r="F615">
            <v>289.14</v>
          </cell>
        </row>
        <row r="621">
          <cell r="F621">
            <v>84.75</v>
          </cell>
        </row>
        <row r="641">
          <cell r="F641">
            <v>1240.9000000000001</v>
          </cell>
        </row>
      </sheetData>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79.xml><?xml version="1.0" encoding="utf-8"?>
<externalLink xmlns="http://schemas.openxmlformats.org/spreadsheetml/2006/main">
  <externalBook xmlns:r="http://schemas.openxmlformats.org/officeDocument/2006/relationships" r:id="rId1">
    <sheetNames>
      <sheetName val="INSU"/>
      <sheetName val="MO"/>
      <sheetName val="HORM_&amp;_MORT"/>
      <sheetName val="MUROS"/>
      <sheetName val="TERMINACION"/>
      <sheetName val="ANALISIS"/>
      <sheetName val="ADM"/>
      <sheetName val="PLAY1"/>
      <sheetName val="PLAY2"/>
      <sheetName val="NUEVAS PARTIDAS"/>
      <sheetName val="AUMENTO_VOL"/>
      <sheetName val="AUMENTO_PRECIOS"/>
      <sheetName val="RESUMEN"/>
      <sheetName val="Ana. blocks y termin."/>
      <sheetName val="Costos Mano de Obra"/>
      <sheetName val="Insumos materiales"/>
      <sheetName val="Ana. Horm mexc mort"/>
      <sheetName val="Ins"/>
      <sheetName val="Insumos"/>
      <sheetName val="Análisis"/>
      <sheetName val="Cabañas simple Tipo 2"/>
      <sheetName val="Cabañas simple Tipo 3"/>
      <sheetName val="Cabañas Vice Presidenciales"/>
      <sheetName val="ADDENDA"/>
    </sheetNames>
    <sheetDataSet>
      <sheetData sheetId="0" refreshError="1">
        <row r="41">
          <cell r="B41">
            <v>9800</v>
          </cell>
        </row>
        <row r="42">
          <cell r="B42">
            <v>1410</v>
          </cell>
        </row>
        <row r="90">
          <cell r="B90">
            <v>165</v>
          </cell>
        </row>
        <row r="91">
          <cell r="B91">
            <v>2000</v>
          </cell>
        </row>
        <row r="103">
          <cell r="B103">
            <v>34.426229508196727</v>
          </cell>
        </row>
        <row r="104">
          <cell r="B104">
            <v>7</v>
          </cell>
        </row>
      </sheetData>
      <sheetData sheetId="1" refreshError="1">
        <row r="11">
          <cell r="B11">
            <v>1140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Hato Mayor Dic.2010"/>
      <sheetName val="analisis"/>
      <sheetName val="tarifa equipo"/>
      <sheetName val="lista de materiales"/>
      <sheetName val="ING"/>
      <sheetName val="MANT"/>
      <sheetName val="CAMP"/>
      <sheetName val="2.10"/>
      <sheetName val="5.2"/>
      <sheetName val="9.0"/>
      <sheetName val="10"/>
      <sheetName val="11.20"/>
      <sheetName val="12.1"/>
      <sheetName val="12.2"/>
      <sheetName val="Bacheo"/>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80.xml><?xml version="1.0" encoding="utf-8"?>
<externalLink xmlns="http://schemas.openxmlformats.org/spreadsheetml/2006/main">
  <externalBook xmlns:r="http://schemas.openxmlformats.org/officeDocument/2006/relationships" r:id="rId1">
    <sheetNames>
      <sheetName val="Col.Carga"/>
      <sheetName val="Col.Carga (2)"/>
      <sheetName val="Col.Amarre"/>
      <sheetName val="Col.Amarre (2)"/>
      <sheetName val="Vga.Carga"/>
      <sheetName val="Vga.Carga (2)"/>
      <sheetName val="Vga.Amarre"/>
      <sheetName val="Vga.Amarre (2)"/>
      <sheetName val="Losa Entrep."/>
      <sheetName val="Losa Entrep. (2)"/>
      <sheetName val="Escalera"/>
      <sheetName val="Muros"/>
      <sheetName val="Pedido"/>
      <sheetName val="INSU"/>
      <sheetName val="MO"/>
    </sheetNames>
    <sheetDataSet>
      <sheetData sheetId="0" refreshError="1"/>
      <sheetData sheetId="1" refreshError="1"/>
      <sheetData sheetId="2" refreshError="1">
        <row r="9">
          <cell r="J9">
            <v>0</v>
          </cell>
        </row>
        <row r="10">
          <cell r="J10">
            <v>0</v>
          </cell>
        </row>
        <row r="11">
          <cell r="AJ11">
            <v>0</v>
          </cell>
          <cell r="AR11">
            <v>0</v>
          </cell>
        </row>
        <row r="13">
          <cell r="AG13">
            <v>0</v>
          </cell>
          <cell r="AP13">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row r="16">
          <cell r="I16">
            <v>0</v>
          </cell>
        </row>
      </sheetData>
      <sheetData sheetId="11" refreshError="1"/>
      <sheetData sheetId="12" refreshError="1"/>
      <sheetData sheetId="13" refreshError="1"/>
      <sheetData sheetId="14" refreshError="1"/>
    </sheetDataSet>
  </externalBook>
</externalLink>
</file>

<file path=xl/externalLinks/externalLink81.xml><?xml version="1.0" encoding="utf-8"?>
<externalLink xmlns="http://schemas.openxmlformats.org/spreadsheetml/2006/main">
  <externalBook xmlns:r="http://schemas.openxmlformats.org/officeDocument/2006/relationships" r:id="rId1">
    <sheetNames>
      <sheetName val="Soportes Grales.Controles de Ob"/>
      <sheetName val="Hoja1"/>
      <sheetName val="Hoja2"/>
      <sheetName val="Hoja3"/>
      <sheetName val="Ins1"/>
      <sheetName val="Ins2"/>
      <sheetName val="InsOfic"/>
      <sheetName val="Cotz."/>
      <sheetName val="Jornales"/>
      <sheetName val="Indirectos"/>
      <sheetName val="Indirectos (2)"/>
      <sheetName val="Indirectos Ejec."/>
      <sheetName val="Analisis"/>
      <sheetName val="Pres-Cub-Adic"/>
      <sheetName val="Pres-Ejec."/>
      <sheetName val="Pedido Unit."/>
      <sheetName val="Pedido Masivo "/>
      <sheetName val="Soporte Pedido Unit."/>
      <sheetName val="Soporte Pedido Masivo "/>
      <sheetName val="Partidas No Contempladas"/>
      <sheetName val="Col.Amarre"/>
      <sheetName val="Escalera"/>
      <sheetName val="Mu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82.xml><?xml version="1.0" encoding="utf-8"?>
<externalLink xmlns="http://schemas.openxmlformats.org/spreadsheetml/2006/main">
  <externalBook xmlns:r="http://schemas.openxmlformats.org/officeDocument/2006/relationships" r:id="rId1">
    <sheetNames>
      <sheetName val="Hoja1"/>
      <sheetName val="Hoja2"/>
      <sheetName val="Presupuesto"/>
      <sheetName val="Analisis albañileria"/>
      <sheetName val="Analisis Electrico"/>
      <sheetName val="qqVgas"/>
      <sheetName val="qqLosa1 "/>
      <sheetName val="qqEscalera"/>
      <sheetName val="Cotz."/>
    </sheetNames>
    <sheetDataSet>
      <sheetData sheetId="0" refreshError="1"/>
      <sheetData sheetId="1" refreshError="1"/>
      <sheetData sheetId="2" refreshError="1"/>
      <sheetData sheetId="3" refreshError="1"/>
      <sheetData sheetId="4" refreshError="1"/>
      <sheetData sheetId="5" refreshError="1">
        <row r="11">
          <cell r="AJ11">
            <v>40</v>
          </cell>
          <cell r="AR11">
            <v>40</v>
          </cell>
        </row>
        <row r="13">
          <cell r="AG13">
            <v>0.05</v>
          </cell>
          <cell r="AP13">
            <v>0.05</v>
          </cell>
        </row>
        <row r="16">
          <cell r="E16" t="str">
            <v>VIGAS Y DINTELES 1ER.N</v>
          </cell>
          <cell r="I16">
            <v>99.92</v>
          </cell>
          <cell r="K16">
            <v>1</v>
          </cell>
          <cell r="N16">
            <v>0.2</v>
          </cell>
          <cell r="P16">
            <v>0.4</v>
          </cell>
          <cell r="R16">
            <v>99.92</v>
          </cell>
          <cell r="T16">
            <v>0.2</v>
          </cell>
          <cell r="V16" t="str">
            <v>√</v>
          </cell>
        </row>
        <row r="17">
          <cell r="D17" t="str">
            <v>Arriba</v>
          </cell>
          <cell r="U17">
            <v>2</v>
          </cell>
          <cell r="V17" t="str">
            <v>√</v>
          </cell>
        </row>
        <row r="18">
          <cell r="D18" t="str">
            <v>Abajo</v>
          </cell>
          <cell r="U18">
            <v>3</v>
          </cell>
          <cell r="X18" t="str">
            <v>√</v>
          </cell>
        </row>
        <row r="25">
          <cell r="E25" t="str">
            <v>VIGAS Y DINTELES 2DO.N</v>
          </cell>
          <cell r="I25">
            <v>100.47</v>
          </cell>
          <cell r="K25">
            <v>1</v>
          </cell>
          <cell r="N25">
            <v>0.15</v>
          </cell>
          <cell r="P25">
            <v>0.4</v>
          </cell>
          <cell r="R25">
            <v>100.47</v>
          </cell>
          <cell r="T25">
            <v>0.2</v>
          </cell>
          <cell r="V25" t="str">
            <v>√</v>
          </cell>
        </row>
        <row r="26">
          <cell r="D26" t="str">
            <v>Arriba</v>
          </cell>
          <cell r="U26">
            <v>2</v>
          </cell>
          <cell r="V26" t="str">
            <v>√</v>
          </cell>
        </row>
        <row r="27">
          <cell r="D27" t="str">
            <v>Abajo</v>
          </cell>
          <cell r="U27">
            <v>3</v>
          </cell>
          <cell r="X27" t="str">
            <v>√</v>
          </cell>
        </row>
        <row r="89">
          <cell r="N89">
            <v>0</v>
          </cell>
        </row>
      </sheetData>
      <sheetData sheetId="6" refreshError="1"/>
      <sheetData sheetId="7" refreshError="1"/>
      <sheetData sheetId="8" refreshError="1"/>
    </sheetDataSet>
  </externalBook>
</externalLink>
</file>

<file path=xl/externalLinks/externalLink83.xml><?xml version="1.0" encoding="utf-8"?>
<externalLink xmlns="http://schemas.openxmlformats.org/spreadsheetml/2006/main">
  <externalBook xmlns:r="http://schemas.openxmlformats.org/officeDocument/2006/relationships" r:id="rId1">
    <sheetNames>
      <sheetName val="Presup Original"/>
      <sheetName val="Presup Corregido"/>
      <sheetName val="Analisis BC"/>
      <sheetName val="Materiales"/>
      <sheetName val="M.O."/>
      <sheetName val="Insumos"/>
      <sheetName val="OBRAMANO"/>
      <sheetName val="Análisis"/>
      <sheetName val="qqVgas"/>
    </sheetNames>
    <sheetDataSet>
      <sheetData sheetId="0">
        <row r="32">
          <cell r="H32">
            <v>206.91000000000003</v>
          </cell>
        </row>
      </sheetData>
      <sheetData sheetId="1">
        <row r="32">
          <cell r="H32">
            <v>206.91000000000003</v>
          </cell>
        </row>
      </sheetData>
      <sheetData sheetId="2" refreshError="1">
        <row r="32">
          <cell r="H32">
            <v>206.91000000000003</v>
          </cell>
        </row>
        <row r="60">
          <cell r="H60">
            <v>120.8</v>
          </cell>
        </row>
      </sheetData>
      <sheetData sheetId="3"/>
      <sheetData sheetId="4" refreshError="1"/>
      <sheetData sheetId="5" refreshError="1"/>
      <sheetData sheetId="6" refreshError="1"/>
      <sheetData sheetId="7" refreshError="1"/>
      <sheetData sheetId="8" refreshError="1"/>
    </sheetDataSet>
  </externalBook>
</externalLink>
</file>

<file path=xl/externalLinks/externalLink84.xml><?xml version="1.0" encoding="utf-8"?>
<externalLink xmlns="http://schemas.openxmlformats.org/spreadsheetml/2006/main">
  <externalBook xmlns:r="http://schemas.openxmlformats.org/officeDocument/2006/relationships" r:id="rId1">
    <sheetNames>
      <sheetName val="RESUMEN Monte Plata"/>
      <sheetName val="SABANA GRANDE"/>
      <sheetName val="LAS CEJAS"/>
      <sheetName val="LOS BOTADOS"/>
      <sheetName val="DON JUAN"/>
      <sheetName val="YAMASA"/>
      <sheetName val="PERALVILLO"/>
      <sheetName val="MAJAGUAL"/>
      <sheetName val="BAYAGUANA"/>
      <sheetName val="CHIRINO"/>
      <sheetName val="DEAN"/>
      <sheetName val="LA GALLERA, BELLA VISTA"/>
      <sheetName val="GONZALO"/>
      <sheetName val="analisis"/>
      <sheetName val="tarifa equipo"/>
      <sheetName val="lista de materiales"/>
      <sheetName val="Analisis BC"/>
      <sheetName val="qqVgas"/>
      <sheetName val="INSU"/>
      <sheetName val="MO"/>
      <sheetName val="Configurac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85.xml><?xml version="1.0" encoding="utf-8"?>
<externalLink xmlns="http://schemas.openxmlformats.org/spreadsheetml/2006/main">
  <externalBook xmlns:r="http://schemas.openxmlformats.org/officeDocument/2006/relationships" r:id="rId1">
    <sheetNames>
      <sheetName val="M.O."/>
      <sheetName val="ANA"/>
      <sheetName val="Analisis (2)"/>
      <sheetName val="1"/>
      <sheetName val="presupuesto"/>
      <sheetName val="analisis basicos"/>
      <sheetName val="ANALISIS "/>
      <sheetName val="COLOCACION DE TUBERIA"/>
      <sheetName val="C.D.C., C.Op. y C.G."/>
      <sheetName val="Malla Ciclónica y Muros Blo "/>
      <sheetName val="Hoja1"/>
      <sheetName val="Hoja2"/>
      <sheetName val="Hoja3"/>
      <sheetName val="RECLAMACION 3"/>
      <sheetName val="GONZALO"/>
      <sheetName val="via"/>
      <sheetName val="MATERIALES LISTADO"/>
      <sheetName val="Insumos"/>
      <sheetName val="Análisis"/>
    </sheetNames>
    <sheetDataSet>
      <sheetData sheetId="0" refreshError="1">
        <row r="9">
          <cell r="C9">
            <v>1525</v>
          </cell>
        </row>
      </sheetData>
      <sheetData sheetId="1" refreshError="1"/>
      <sheetData sheetId="2" refreshError="1"/>
      <sheetData sheetId="3" refreshError="1"/>
      <sheetData sheetId="4">
        <row r="9">
          <cell r="C9">
            <v>1</v>
          </cell>
        </row>
      </sheetData>
      <sheetData sheetId="5" refreshError="1"/>
      <sheetData sheetId="6" refreshError="1"/>
      <sheetData sheetId="7" refreshError="1"/>
      <sheetData sheetId="8" refreshError="1"/>
      <sheetData sheetId="9" refreshError="1"/>
      <sheetData sheetId="10">
        <row r="9">
          <cell r="C9">
            <v>1</v>
          </cell>
        </row>
      </sheetData>
      <sheetData sheetId="11" refreshError="1"/>
      <sheetData sheetId="12" refreshError="1"/>
      <sheetData sheetId="13"/>
      <sheetData sheetId="14" refreshError="1"/>
      <sheetData sheetId="15" refreshError="1"/>
      <sheetData sheetId="16" refreshError="1"/>
      <sheetData sheetId="17" refreshError="1"/>
      <sheetData sheetId="18" refreshError="1"/>
    </sheetDataSet>
  </externalBook>
</externalLink>
</file>

<file path=xl/externalLinks/externalLink86.xml><?xml version="1.0" encoding="utf-8"?>
<externalLink xmlns="http://schemas.openxmlformats.org/spreadsheetml/2006/main">
  <externalBook xmlns:r="http://schemas.openxmlformats.org/officeDocument/2006/relationships" r:id="rId1">
    <sheetNames>
      <sheetName val="PRESUPUESTO"/>
      <sheetName val="ANALISIS DE COSTOS"/>
      <sheetName val="ANALISIS HORMIGON ARMADO"/>
      <sheetName val="LISTA MANO DE OBRA"/>
      <sheetName val="LISTA DE MATERIALES"/>
      <sheetName val="DATOS"/>
      <sheetName val="QQ ZA"/>
      <sheetName val="QQ ZC"/>
      <sheetName val="QQ Platea-LP"/>
      <sheetName val="QQ Col"/>
      <sheetName val="QQ Muro"/>
      <sheetName val="QQ Vigas"/>
      <sheetName val="QQ Dinteles"/>
      <sheetName val="QQ Losas Aligeradas"/>
      <sheetName val="QQ Rampas"/>
      <sheetName val="QQ Losas Macizas"/>
      <sheetName val="COMPONENTES"/>
      <sheetName val="Volumetria "/>
      <sheetName val="COTIZAR"/>
      <sheetName val="M.O."/>
      <sheetName val="GONZALO"/>
      <sheetName val="Pres. "/>
    </sheetNames>
    <sheetDataSet>
      <sheetData sheetId="0" refreshError="1"/>
      <sheetData sheetId="1" refreshError="1"/>
      <sheetData sheetId="2"/>
      <sheetData sheetId="3" refreshError="1"/>
      <sheetData sheetId="4">
        <row r="159">
          <cell r="C159">
            <v>8850</v>
          </cell>
        </row>
        <row r="188">
          <cell r="C188">
            <v>324.5</v>
          </cell>
        </row>
        <row r="215">
          <cell r="C215">
            <v>73.099999999999994</v>
          </cell>
        </row>
        <row r="1001">
          <cell r="C1001">
            <v>283</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87.xml><?xml version="1.0" encoding="utf-8"?>
<externalLink xmlns="http://schemas.openxmlformats.org/spreadsheetml/2006/main">
  <externalBook xmlns:r="http://schemas.openxmlformats.org/officeDocument/2006/relationships" r:id="rId1">
    <sheetNames>
      <sheetName val="ESTACION 27 DE FEB"/>
      <sheetName val="Anál de Costos"/>
      <sheetName val="Anál de Costos (2)"/>
      <sheetName val="Analisis (2)"/>
      <sheetName val="Anál de Costos Incr"/>
      <sheetName val="ANALISIS"/>
      <sheetName val="ANALISIS HORMIGON ARMADO"/>
      <sheetName val="LISTA DE MATERIALES"/>
      <sheetName val="Cabañas Ejecutivas"/>
      <sheetName val="Cabañas Presidenciales "/>
      <sheetName val="Cabañas simple Tipo I"/>
      <sheetName val="Cabañas simple Tipo 2"/>
      <sheetName val="Cabañas simple Tipo 3"/>
      <sheetName val="Cabañas Vice Presidenciales"/>
      <sheetName val="Calles, aceras y contenes"/>
      <sheetName val="Caseta de planta"/>
      <sheetName val="Edificio Administracion"/>
      <sheetName val="Edificio de Entrada"/>
      <sheetName val="Hoja de presupuesto"/>
    </sheetNames>
    <sheetDataSet>
      <sheetData sheetId="0"/>
      <sheetData sheetId="1"/>
      <sheetData sheetId="2"/>
      <sheetData sheetId="3">
        <row r="5">
          <cell r="H5">
            <v>3.5</v>
          </cell>
        </row>
      </sheetData>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88.xml><?xml version="1.0" encoding="utf-8"?>
<externalLink xmlns="http://schemas.openxmlformats.org/spreadsheetml/2006/main">
  <externalBook xmlns:r="http://schemas.openxmlformats.org/officeDocument/2006/relationships" r:id="rId1">
    <sheetNames>
      <sheetName val="EST N. DE OVANDO CENTRAL (MOD. "/>
      <sheetName val="Analisis"/>
      <sheetName val="CRONOGRAMA N. DE OVANDO CENT"/>
      <sheetName val="Analisis (2)"/>
    </sheetNames>
    <sheetDataSet>
      <sheetData sheetId="0" refreshError="1">
        <row r="5">
          <cell r="I5">
            <v>2.5</v>
          </cell>
        </row>
      </sheetData>
      <sheetData sheetId="1"/>
      <sheetData sheetId="2"/>
      <sheetData sheetId="3" refreshError="1"/>
    </sheetDataSet>
  </externalBook>
</externalLink>
</file>

<file path=xl/externalLinks/externalLink89.xml><?xml version="1.0" encoding="utf-8"?>
<externalLink xmlns="http://schemas.openxmlformats.org/spreadsheetml/2006/main">
  <externalBook xmlns:r="http://schemas.openxmlformats.org/officeDocument/2006/relationships" r:id="rId1">
    <sheetNames>
      <sheetName val="Análisis"/>
      <sheetName val="Villa Crhist"/>
      <sheetName val="Villa Kurt"/>
      <sheetName val="Villa fRIDEL"/>
      <sheetName val="Hoja Presentacion (3)"/>
      <sheetName val="Hoja Presentacion (2)"/>
      <sheetName val="Hoja Presentacion Plastbau"/>
      <sheetName val="Hoja Presentacion Convencional"/>
      <sheetName val="Hoja Presentacion"/>
      <sheetName val="Analisis Plastbau "/>
      <sheetName val="Insumos"/>
      <sheetName val="HOTEL SUNSCAPE EDF. I I Y V"/>
      <sheetName val="HOTEL SUNSCAPE EDF. I"/>
      <sheetName val="HOTEL SUNSCAPE EDF. I I I Y IV"/>
      <sheetName val="HOTEL SUNSCAPE EDF. V I AL IX"/>
      <sheetName val="HOTEL SUNSCAPE EDF. V I I"/>
      <sheetName val="HOTEL SUNSCAPE EDF. I X"/>
      <sheetName val="HOTEL SUNSCAPE EDF. I V"/>
      <sheetName val="Hormigones Bavaro"/>
      <sheetName val="Parte Electrica"/>
      <sheetName val="Arcos"/>
      <sheetName val="Cronograma"/>
      <sheetName val="EST N. DE OVANDO CENTRAL (MOD. "/>
      <sheetName val="ANALISIS HORMIGON ARMADO"/>
      <sheetName val="LISTA DE MATERIALES"/>
      <sheetName val="M.O."/>
      <sheetName val="Ins"/>
      <sheetName val="Ins 2"/>
      <sheetName val="m.t C"/>
    </sheetNames>
    <sheetDataSet>
      <sheetData sheetId="0" refreshError="1">
        <row r="439">
          <cell r="N439">
            <v>1730.989519230769</v>
          </cell>
        </row>
        <row r="808">
          <cell r="N808">
            <v>226.92368946153846</v>
          </cell>
        </row>
        <row r="821">
          <cell r="N821">
            <v>251.20814715384614</v>
          </cell>
        </row>
        <row r="845">
          <cell r="N845">
            <v>193.88830623076925</v>
          </cell>
        </row>
        <row r="890">
          <cell r="N890">
            <v>39.338457000000005</v>
          </cell>
        </row>
        <row r="906">
          <cell r="N906">
            <v>81.947692000000004</v>
          </cell>
        </row>
        <row r="957">
          <cell r="N957">
            <v>17.390142000000001</v>
          </cell>
        </row>
        <row r="1024">
          <cell r="N1024">
            <v>1337.1420170454546</v>
          </cell>
        </row>
      </sheetData>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c.Z"/>
      <sheetName val="Ac.C"/>
      <sheetName val="Ac.V"/>
      <sheetName val="resum.ac "/>
      <sheetName val="LOSA"/>
      <sheetName val="LOSA (2)"/>
      <sheetName val="insumo"/>
      <sheetName val="Mezcla"/>
      <sheetName val="ana.h.a"/>
      <sheetName val="analisis"/>
      <sheetName val="Analisis Areas Ext."/>
      <sheetName val="Resumen"/>
      <sheetName val="exteriores"/>
      <sheetName val="v. exterior"/>
      <sheetName val="bLOQUE A"/>
      <sheetName val="V.Tierras A"/>
      <sheetName val="V H.A y Muros A"/>
      <sheetName val="Term A"/>
      <sheetName val="ANALISIS STO DGO"/>
    </sheetNames>
    <sheetDataSet>
      <sheetData sheetId="0" refreshError="1"/>
      <sheetData sheetId="1" refreshError="1"/>
      <sheetData sheetId="2" refreshError="1"/>
      <sheetData sheetId="3" refreshError="1"/>
      <sheetData sheetId="4" refreshError="1"/>
      <sheetData sheetId="5" refreshError="1"/>
      <sheetData sheetId="6" refreshError="1">
        <row r="4">
          <cell r="D4">
            <v>2547.17</v>
          </cell>
        </row>
        <row r="11">
          <cell r="D11">
            <v>95</v>
          </cell>
        </row>
      </sheetData>
      <sheetData sheetId="7" refreshError="1">
        <row r="10">
          <cell r="F10">
            <v>4838.6400000000003</v>
          </cell>
        </row>
        <row r="37">
          <cell r="F37">
            <v>4299.8692000000001</v>
          </cell>
        </row>
      </sheetData>
      <sheetData sheetId="8" refreshError="1"/>
      <sheetData sheetId="9" refreshError="1"/>
      <sheetData sheetId="10" refreshError="1"/>
      <sheetData sheetId="11" refreshError="1"/>
      <sheetData sheetId="12"/>
      <sheetData sheetId="13" refreshError="1"/>
      <sheetData sheetId="14" refreshError="1"/>
      <sheetData sheetId="15"/>
      <sheetData sheetId="16"/>
      <sheetData sheetId="17"/>
      <sheetData sheetId="18" refreshError="1"/>
    </sheetDataSet>
  </externalBook>
</externalLink>
</file>

<file path=xl/externalLinks/externalLink90.xml><?xml version="1.0" encoding="utf-8"?>
<externalLink xmlns="http://schemas.openxmlformats.org/spreadsheetml/2006/main">
  <externalBook xmlns:r="http://schemas.openxmlformats.org/officeDocument/2006/relationships" r:id="rId1">
    <sheetNames>
      <sheetName val="datos project"/>
      <sheetName val="Oficio"/>
      <sheetName val="PRESUPUESTO pañetado"/>
      <sheetName val="PRESUPUESTO violinado"/>
      <sheetName val="Analisis Unit. "/>
      <sheetName val="Datos Para Project"/>
      <sheetName val="Cargas Sociales"/>
      <sheetName val="Tarifas de Alquiler de Equipo"/>
      <sheetName val="PRE Desvio Alcant.  Potable"/>
      <sheetName val="Análisis"/>
      <sheetName val="Insumos materiales"/>
      <sheetName val="Costos Mano de Obra"/>
      <sheetName val="Ana. Horm mexc mort"/>
    </sheetNames>
    <sheetDataSet>
      <sheetData sheetId="0">
        <row r="3">
          <cell r="G3">
            <v>212.68726395300044</v>
          </cell>
        </row>
      </sheetData>
      <sheetData sheetId="1">
        <row r="3">
          <cell r="G3">
            <v>212.68726395300044</v>
          </cell>
        </row>
      </sheetData>
      <sheetData sheetId="2">
        <row r="3">
          <cell r="G3">
            <v>212.68726395300044</v>
          </cell>
        </row>
      </sheetData>
      <sheetData sheetId="3">
        <row r="3">
          <cell r="G3">
            <v>212.68726395300044</v>
          </cell>
        </row>
      </sheetData>
      <sheetData sheetId="4">
        <row r="3">
          <cell r="G3">
            <v>212.68726395300044</v>
          </cell>
        </row>
      </sheetData>
      <sheetData sheetId="5">
        <row r="3">
          <cell r="G3">
            <v>212.68726395300044</v>
          </cell>
        </row>
      </sheetData>
      <sheetData sheetId="6">
        <row r="3">
          <cell r="G3">
            <v>212.68726395300044</v>
          </cell>
        </row>
        <row r="23">
          <cell r="G23">
            <v>1.3036438662750036</v>
          </cell>
        </row>
      </sheetData>
      <sheetData sheetId="7"/>
      <sheetData sheetId="8" refreshError="1"/>
      <sheetData sheetId="9" refreshError="1"/>
      <sheetData sheetId="10" refreshError="1"/>
      <sheetData sheetId="11" refreshError="1"/>
      <sheetData sheetId="12" refreshError="1"/>
    </sheetDataSet>
  </externalBook>
</externalLink>
</file>

<file path=xl/externalLinks/externalLink91.xml><?xml version="1.0" encoding="utf-8"?>
<externalLink xmlns="http://schemas.openxmlformats.org/spreadsheetml/2006/main">
  <externalBook xmlns:r="http://schemas.openxmlformats.org/officeDocument/2006/relationships" r:id="rId1">
    <sheetNames>
      <sheetName val="EQUIPOS"/>
      <sheetName val="PU"/>
      <sheetName val="SERVICIOS"/>
      <sheetName val="Presupuesto"/>
      <sheetName val="Programa de Trabajo"/>
      <sheetName val="Graficas"/>
      <sheetName val="Uso de Equipos"/>
      <sheetName val="Hoja8"/>
      <sheetName val="Hoja9"/>
      <sheetName val="Hoja10"/>
      <sheetName val="Hoja11"/>
      <sheetName val="Hoja12"/>
      <sheetName val="Hoja13"/>
      <sheetName val="Hoja14"/>
      <sheetName val="Hoja15"/>
      <sheetName val="Hoja16"/>
      <sheetName val="SALARIOS"/>
      <sheetName val="MATERIALES"/>
      <sheetName val="Analisis BC"/>
      <sheetName val="O.M. y Salarios"/>
      <sheetName val="MO"/>
      <sheetName val="Trabajos Generales"/>
      <sheetName val="Gastos Generales y Factores"/>
      <sheetName val="Listado Mano de Obra"/>
      <sheetName val="Listado Completo de Equipos"/>
      <sheetName val="Progr. Mensual"/>
      <sheetName val="Lista de Materiales"/>
      <sheetName val="Ingenieria"/>
      <sheetName val="Lista de Insumos K-CC 146-148"/>
      <sheetName val="Pres. Nav. Pto Plata"/>
      <sheetName val="PLANTA 150-200 TPH"/>
      <sheetName val="PRECIOS_ELE"/>
      <sheetName val="Cargas Sociales"/>
      <sheetName val="Analisis Unit. "/>
      <sheetName val="Analisis Unitarios"/>
      <sheetName val="Tarifas de Alquiler de Equipo"/>
      <sheetName val="ANALISIS HORMIGON ARMADO"/>
    </sheetNames>
    <sheetDataSet>
      <sheetData sheetId="0" refreshError="1">
        <row r="13">
          <cell r="D13">
            <v>500</v>
          </cell>
        </row>
        <row r="14">
          <cell r="D14">
            <v>990</v>
          </cell>
        </row>
        <row r="27">
          <cell r="D27">
            <v>2.8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92.xml><?xml version="1.0" encoding="utf-8"?>
<externalLink xmlns="http://schemas.openxmlformats.org/spreadsheetml/2006/main">
  <externalBook xmlns:r="http://schemas.openxmlformats.org/officeDocument/2006/relationships" r:id="rId1">
    <sheetNames>
      <sheetName val="Analisis Contrato"/>
      <sheetName val="MO"/>
      <sheetName val="Materiales"/>
      <sheetName val="Equipos"/>
      <sheetName val="Calculo"/>
      <sheetName val="Ins"/>
      <sheetName val="M.O."/>
      <sheetName val="Ins 2"/>
      <sheetName val="Insumos"/>
    </sheetNames>
    <sheetDataSet>
      <sheetData sheetId="0"/>
      <sheetData sheetId="1">
        <row r="11">
          <cell r="C11">
            <v>268</v>
          </cell>
        </row>
        <row r="16">
          <cell r="B16">
            <v>4387.5</v>
          </cell>
        </row>
        <row r="20">
          <cell r="C20">
            <v>511</v>
          </cell>
        </row>
        <row r="21">
          <cell r="C21">
            <v>639</v>
          </cell>
        </row>
      </sheetData>
      <sheetData sheetId="2"/>
      <sheetData sheetId="3"/>
      <sheetData sheetId="4"/>
      <sheetData sheetId="5" refreshError="1"/>
      <sheetData sheetId="6" refreshError="1"/>
      <sheetData sheetId="7" refreshError="1"/>
      <sheetData sheetId="8" refreshError="1"/>
    </sheetDataSet>
  </externalBook>
</externalLink>
</file>

<file path=xl/externalLinks/externalLink93.xml><?xml version="1.0" encoding="utf-8"?>
<externalLink xmlns="http://schemas.openxmlformats.org/spreadsheetml/2006/main">
  <externalBook xmlns:r="http://schemas.openxmlformats.org/officeDocument/2006/relationships" r:id="rId1">
    <sheetNames>
      <sheetName val="Cargas Sociales"/>
      <sheetName val="cuantias qq"/>
      <sheetName val="Cant. capabeg rell"/>
      <sheetName val="cant de ventanas y puertas"/>
      <sheetName val="cant Dimensiones losas"/>
      <sheetName val="cant hormigon armado"/>
      <sheetName val="Base de datos Res. Nicole I"/>
      <sheetName val="Insumos materiales"/>
      <sheetName val="Costos Mano de Obra"/>
      <sheetName val="Elaborac. Product todo costo"/>
      <sheetName val="Tabla Insumos materiales"/>
      <sheetName val="Tabla Costos Mano de Obra"/>
      <sheetName val="Tabla Elabor. Product todo cost"/>
      <sheetName val="Ana. Horm mexc mort"/>
      <sheetName val="Ana. blocks y termin."/>
      <sheetName val="Ana. pint. y mas "/>
      <sheetName val="Plomeria "/>
      <sheetName val="Primer nivel"/>
      <sheetName val="Segundo nivel"/>
      <sheetName val="Tercer Nivel"/>
      <sheetName val="Cuarto Nivel"/>
      <sheetName val="Total 4 Niveles"/>
      <sheetName val="Resumen para Microsoft Project"/>
      <sheetName val="Hoja2"/>
      <sheetName val="resumen"/>
      <sheetName val="Suposic. Vta ETAPA A con solar"/>
      <sheetName val="Supc. Vta ETAPA A &amp; B  c- solar"/>
      <sheetName val="Supc. Vta tres etapas c-solar"/>
      <sheetName val="Evaluacion Mat. por intercambio"/>
      <sheetName val="M.O."/>
      <sheetName val="Ins"/>
      <sheetName val="EQUIPOS"/>
      <sheetName val="MO"/>
      <sheetName val="PRE Desvio Alcant.  Potable"/>
    </sheetNames>
    <sheetDataSet>
      <sheetData sheetId="0"/>
      <sheetData sheetId="1"/>
      <sheetData sheetId="2"/>
      <sheetData sheetId="3"/>
      <sheetData sheetId="4"/>
      <sheetData sheetId="5"/>
      <sheetData sheetId="6"/>
      <sheetData sheetId="7">
        <row r="20">
          <cell r="J20">
            <v>125</v>
          </cell>
        </row>
      </sheetData>
      <sheetData sheetId="8">
        <row r="38">
          <cell r="O38">
            <v>6.5</v>
          </cell>
        </row>
      </sheetData>
      <sheetData sheetId="9"/>
      <sheetData sheetId="10"/>
      <sheetData sheetId="11"/>
      <sheetData sheetId="12"/>
      <sheetData sheetId="13">
        <row r="53">
          <cell r="D53">
            <v>2640.8667724999996</v>
          </cell>
        </row>
        <row r="61">
          <cell r="D61">
            <v>1942.6108250000002</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refreshError="1"/>
      <sheetData sheetId="32" refreshError="1"/>
      <sheetData sheetId="33" refreshError="1"/>
    </sheetDataSet>
  </externalBook>
</externalLink>
</file>

<file path=xl/externalLinks/externalLink94.xml><?xml version="1.0" encoding="utf-8"?>
<externalLink xmlns="http://schemas.openxmlformats.org/spreadsheetml/2006/main">
  <externalBook xmlns:r="http://schemas.openxmlformats.org/officeDocument/2006/relationships" r:id="rId1">
    <sheetNames>
      <sheetName val="Materiales instalados"/>
      <sheetName val="Resumen"/>
      <sheetName val="Analisis"/>
      <sheetName val="Hoja2"/>
      <sheetName val="evaluacion del pres. electrico"/>
      <sheetName val="Hoja3"/>
      <sheetName val="Presupuesto (2)"/>
      <sheetName val="crono"/>
      <sheetName val="Presupuesto"/>
      <sheetName val="Cub. #1 OK"/>
      <sheetName val="Cub. #1 (2)"/>
      <sheetName val="Cub. #2 "/>
      <sheetName val="Hoja1"/>
      <sheetName val="Hoja4"/>
      <sheetName val="Insumos materiales"/>
      <sheetName val="Costos Mano de Obra"/>
      <sheetName val="Ana. Horm mexc mort"/>
      <sheetName val="Analisis Unit. "/>
    </sheetNames>
    <sheetDataSet>
      <sheetData sheetId="0"/>
      <sheetData sheetId="1"/>
      <sheetData sheetId="2">
        <row r="11">
          <cell r="F11">
            <v>1047.07</v>
          </cell>
        </row>
        <row r="22">
          <cell r="F22">
            <v>4833.63</v>
          </cell>
        </row>
        <row r="36">
          <cell r="F36">
            <v>4418.18</v>
          </cell>
        </row>
        <row r="44">
          <cell r="F44">
            <v>7531.56</v>
          </cell>
        </row>
        <row r="58">
          <cell r="F58">
            <v>3361.68</v>
          </cell>
        </row>
        <row r="120">
          <cell r="F120">
            <v>176.86</v>
          </cell>
        </row>
        <row r="156">
          <cell r="E156">
            <v>300</v>
          </cell>
        </row>
        <row r="157">
          <cell r="E157">
            <v>350</v>
          </cell>
        </row>
        <row r="161">
          <cell r="E161">
            <v>240</v>
          </cell>
        </row>
        <row r="166">
          <cell r="E166">
            <v>885</v>
          </cell>
        </row>
        <row r="385">
          <cell r="F385">
            <v>5541.47</v>
          </cell>
        </row>
        <row r="408">
          <cell r="F408">
            <v>13466.71</v>
          </cell>
        </row>
        <row r="636">
          <cell r="F636">
            <v>7072.57</v>
          </cell>
        </row>
        <row r="830">
          <cell r="E830">
            <v>2300</v>
          </cell>
        </row>
        <row r="1033">
          <cell r="F1033">
            <v>3965.32</v>
          </cell>
        </row>
        <row r="1057">
          <cell r="F1057">
            <v>4644.07</v>
          </cell>
        </row>
        <row r="1196">
          <cell r="F1196">
            <v>1436.859048</v>
          </cell>
        </row>
        <row r="1552">
          <cell r="E1552">
            <v>150</v>
          </cell>
        </row>
      </sheetData>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Set>
  </externalBook>
</externalLink>
</file>

<file path=xl/externalLinks/externalLink95.xml><?xml version="1.0" encoding="utf-8"?>
<externalLink xmlns="http://schemas.openxmlformats.org/spreadsheetml/2006/main">
  <externalBook xmlns:r="http://schemas.openxmlformats.org/officeDocument/2006/relationships" r:id="rId1">
    <sheetNames>
      <sheetName val="Insumos"/>
      <sheetName val="DESCRIPCION"/>
      <sheetName val="Muros Interiores h=2.8 m "/>
      <sheetName val="MurosInt.h=2.8 m U C con plycem"/>
      <sheetName val="MurosInt.h=2.8 m Plycem 2 lados"/>
      <sheetName val="Plafond Sheetrock"/>
      <sheetName val="Cornisa de 2 pie"/>
      <sheetName val="Cornisa de 2.62 pie"/>
      <sheetName val="Volumetria piso 16"/>
      <sheetName val="Hoja de calculo Recubrimiento"/>
      <sheetName val="Calculo Metales NIVEL 17"/>
      <sheetName val="Ana.precios un"/>
      <sheetName val="Analisis"/>
      <sheetName val="Insumos materiales"/>
      <sheetName val="Costos Mano de Obra"/>
      <sheetName val="Ana. Horm mexc mort"/>
      <sheetName val="Análisis"/>
      <sheetName val="Resumen Precio Equipos"/>
      <sheetName val="Factura (813)"/>
    </sheetNames>
    <sheetDataSet>
      <sheetData sheetId="0">
        <row r="30">
          <cell r="L30">
            <v>6.7</v>
          </cell>
        </row>
        <row r="31">
          <cell r="L31">
            <v>6.7</v>
          </cell>
        </row>
        <row r="34">
          <cell r="L34">
            <v>0.52</v>
          </cell>
        </row>
        <row r="35">
          <cell r="L35">
            <v>13.1976</v>
          </cell>
        </row>
        <row r="36">
          <cell r="L36">
            <v>7.3216000000000001</v>
          </cell>
        </row>
        <row r="38">
          <cell r="L38">
            <v>203.57</v>
          </cell>
        </row>
        <row r="40">
          <cell r="L40">
            <v>425</v>
          </cell>
        </row>
        <row r="41">
          <cell r="L41">
            <v>50.4</v>
          </cell>
        </row>
        <row r="43">
          <cell r="L43">
            <v>41.552000000000007</v>
          </cell>
        </row>
      </sheetData>
      <sheetData sheetId="1" refreshError="1"/>
      <sheetData sheetId="2" refreshError="1"/>
      <sheetData sheetId="3">
        <row r="64">
          <cell r="E64">
            <v>659.64462033685038</v>
          </cell>
        </row>
      </sheetData>
      <sheetData sheetId="4">
        <row r="64">
          <cell r="E64">
            <v>828.71794233657636</v>
          </cell>
        </row>
      </sheetData>
      <sheetData sheetId="5">
        <row r="54">
          <cell r="E54">
            <v>281.22417445913197</v>
          </cell>
        </row>
      </sheetData>
      <sheetData sheetId="6">
        <row r="60">
          <cell r="E60">
            <v>512.8477123357377</v>
          </cell>
        </row>
      </sheetData>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6.xml><?xml version="1.0" encoding="utf-8"?>
<externalLink xmlns="http://schemas.openxmlformats.org/spreadsheetml/2006/main">
  <externalBook xmlns:r="http://schemas.openxmlformats.org/officeDocument/2006/relationships" r:id="rId1">
    <sheetNames>
      <sheetName val="Hoja1"/>
      <sheetName val="Listado Equipos a utilizar"/>
      <sheetName val="Analisis de Precios Unitarios"/>
      <sheetName val="Hoja3"/>
      <sheetName val="Insumos"/>
      <sheetName val="Materiales"/>
    </sheetNames>
    <sheetDataSet>
      <sheetData sheetId="0" refreshError="1"/>
      <sheetData sheetId="1">
        <row r="11">
          <cell r="I11">
            <v>1863.7719999999999</v>
          </cell>
        </row>
        <row r="12">
          <cell r="I12">
            <v>1720.396</v>
          </cell>
        </row>
      </sheetData>
      <sheetData sheetId="2" refreshError="1"/>
      <sheetData sheetId="3" refreshError="1"/>
      <sheetData sheetId="4" refreshError="1"/>
      <sheetData sheetId="5" refreshError="1"/>
    </sheetDataSet>
  </externalBook>
</externalLink>
</file>

<file path=xl/externalLinks/externalLink97.xml><?xml version="1.0" encoding="utf-8"?>
<externalLink xmlns="http://schemas.openxmlformats.org/spreadsheetml/2006/main">
  <externalBook xmlns:r="http://schemas.openxmlformats.org/officeDocument/2006/relationships" r:id="rId1">
    <sheetNames>
      <sheetName val="INS"/>
      <sheetName val="SALARIOS"/>
      <sheetName val="M.O."/>
      <sheetName val="HORM. Y MORTEROS."/>
      <sheetName val="ANALISIS FRED"/>
      <sheetName val="ANALISIS"/>
      <sheetName val="Ana.MELLIZAS"/>
      <sheetName val="PRES_BNP"/>
      <sheetName val="PRES_1erNivel"/>
      <sheetName val="PRES_2doNivel"/>
      <sheetName val="Pres_InstSanit."/>
      <sheetName val="Pres_InstElect."/>
      <sheetName val="RESUMEN"/>
      <sheetName val="Listado Equipos a utilizar"/>
      <sheetName val="COSTO INDIRECTO"/>
      <sheetName val="OPERADORES EQUIPOS"/>
      <sheetName val="Insumos"/>
      <sheetName val="LISTADO INSUMOS DEL 2000"/>
    </sheetNames>
    <sheetDataSet>
      <sheetData sheetId="0" refreshError="1">
        <row r="767">
          <cell r="D767">
            <v>20</v>
          </cell>
        </row>
        <row r="770">
          <cell r="D770">
            <v>45.14</v>
          </cell>
        </row>
      </sheetData>
      <sheetData sheetId="1" refreshError="1">
        <row r="10">
          <cell r="C10">
            <v>350</v>
          </cell>
        </row>
      </sheetData>
      <sheetData sheetId="2" refreshError="1"/>
      <sheetData sheetId="3" refreshError="1">
        <row r="212">
          <cell r="H212">
            <v>2563.4295469815961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8.xml><?xml version="1.0" encoding="utf-8"?>
<externalLink xmlns="http://schemas.openxmlformats.org/spreadsheetml/2006/main">
  <externalBook xmlns:r="http://schemas.openxmlformats.org/officeDocument/2006/relationships" r:id="rId1">
    <sheetNames>
      <sheetName val="Analisis Plastbau "/>
      <sheetName val="Insumos"/>
      <sheetName val="Análisis"/>
      <sheetName val="HOTEL SUNSCAPE EDF. I"/>
      <sheetName val="Hormigones Bavaro"/>
      <sheetName val="Parte Electrica"/>
      <sheetName val="Arcos"/>
      <sheetName val="Cronograma"/>
      <sheetName val="INS"/>
      <sheetName val="HORM. Y MORTEROS."/>
      <sheetName val="SALARIOS"/>
      <sheetName val="Listado Equipos a utilizar"/>
      <sheetName val="Desembolso de Caja"/>
      <sheetName val="Materiales"/>
      <sheetName val="Analisis"/>
    </sheetNames>
    <sheetDataSet>
      <sheetData sheetId="0"/>
      <sheetData sheetId="1" refreshError="1"/>
      <sheetData sheetId="2">
        <row r="261">
          <cell r="D261">
            <v>8760.1070946448017</v>
          </cell>
        </row>
        <row r="525">
          <cell r="D525">
            <v>6325.6686946448008</v>
          </cell>
        </row>
        <row r="1164">
          <cell r="D1164">
            <v>51.690176000000001</v>
          </cell>
        </row>
      </sheetData>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99.xml><?xml version="1.0" encoding="utf-8"?>
<externalLink xmlns="http://schemas.openxmlformats.org/spreadsheetml/2006/main">
  <externalBook xmlns:r="http://schemas.openxmlformats.org/officeDocument/2006/relationships" r:id="rId1">
    <sheetNames>
      <sheetName val="Presentacion Hotel Sunscape "/>
      <sheetName val="Presentacion Hotel Sunscape (2)"/>
      <sheetName val="Resumen Hotel Sunscape II"/>
      <sheetName val="LOBBY Y AREA DE OFICINAS"/>
      <sheetName val="BAR DE LOBBY"/>
      <sheetName val="AREA DE ESPECTACULOS"/>
      <sheetName val="COMEDOR RESTAURANT"/>
      <sheetName val="MODULO DE COCINA"/>
      <sheetName val="EXPLORERS CLUB"/>
      <sheetName val="RESTAURANT DE PLAYA"/>
      <sheetName val="CENTRO SPA Y GIMNASIO"/>
      <sheetName val="EDIF. VEST. Y OFICINAS DE PERS."/>
      <sheetName val="PISCINAS"/>
      <sheetName val="PALAPAS DEPORTES ACUATICOS"/>
      <sheetName val="EDIFICIO DE PERSONAL"/>
      <sheetName val="PALAPA WET BAR"/>
      <sheetName val="PALAPA BAR"/>
      <sheetName val="EDIFICIO DE EMPLEADOS I"/>
      <sheetName val="EDIFICIO DE EMPLEADOS II"/>
      <sheetName val="LAVANDERIA"/>
      <sheetName val="PALAPAS DEPORTES"/>
      <sheetName val="PALAPA WC Y TOALLAS"/>
      <sheetName val="TEMPLETE DE BODAS"/>
      <sheetName val="COFEE BAR"/>
      <sheetName val="AREAS EXT CAMINOSY CALLES HOTEL"/>
      <sheetName val="CANCHA DE FUBOLITO"/>
      <sheetName val="CANCHA DE TENNIS"/>
      <sheetName val="CASETA GUARDIAN"/>
      <sheetName val="CISTERNA"/>
      <sheetName val="Insumos"/>
      <sheetName val="Análisis"/>
      <sheetName val="Muros Interiores h=2.8 m "/>
      <sheetName val="Hormigones Bavaro"/>
      <sheetName val="Listado Equipos a utiliz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65">
          <cell r="C65">
            <v>3449.4880000000003</v>
          </cell>
        </row>
        <row r="207">
          <cell r="C207">
            <v>307.06319702602235</v>
          </cell>
        </row>
      </sheetData>
      <sheetData sheetId="30">
        <row r="163">
          <cell r="D163">
            <v>4173.9325396235208</v>
          </cell>
        </row>
        <row r="207">
          <cell r="D207">
            <v>1956.0864615839996</v>
          </cell>
        </row>
        <row r="242">
          <cell r="D242">
            <v>303.18600521235203</v>
          </cell>
        </row>
        <row r="324">
          <cell r="D324">
            <v>10743.444821990295</v>
          </cell>
        </row>
        <row r="345">
          <cell r="D345">
            <v>8896.8764318970934</v>
          </cell>
        </row>
        <row r="503">
          <cell r="D503">
            <v>3374.4886690559997</v>
          </cell>
        </row>
        <row r="557">
          <cell r="D557">
            <v>261.37686356797445</v>
          </cell>
        </row>
        <row r="624">
          <cell r="D624">
            <v>7246.458215866026</v>
          </cell>
        </row>
        <row r="653">
          <cell r="D653">
            <v>6874.6497891993595</v>
          </cell>
        </row>
        <row r="1042">
          <cell r="D1042">
            <v>24.834825970240004</v>
          </cell>
        </row>
        <row r="1256">
          <cell r="D1256">
            <v>589.12297128</v>
          </cell>
        </row>
        <row r="1266">
          <cell r="D1266">
            <v>72.449601096799995</v>
          </cell>
        </row>
        <row r="1340">
          <cell r="D1340">
            <v>353.10569752513288</v>
          </cell>
        </row>
        <row r="1549">
          <cell r="D1549">
            <v>51.690176000000001</v>
          </cell>
        </row>
        <row r="1556">
          <cell r="D1556">
            <v>79.600000000000009</v>
          </cell>
        </row>
      </sheetData>
      <sheetData sheetId="31"/>
      <sheetData sheetId="32"/>
      <sheetData sheetId="3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FFFF00"/>
  </sheetPr>
  <dimension ref="B1:M35"/>
  <sheetViews>
    <sheetView showZeros="0" tabSelected="1" view="pageBreakPreview" zoomScaleNormal="115" zoomScaleSheetLayoutView="100" workbookViewId="0">
      <selection activeCell="C40" sqref="C40"/>
    </sheetView>
  </sheetViews>
  <sheetFormatPr baseColWidth="10" defaultColWidth="14.42578125" defaultRowHeight="12.75"/>
  <cols>
    <col min="1" max="1" width="3.28515625" style="288" customWidth="1"/>
    <col min="2" max="2" width="10.42578125" style="288" customWidth="1"/>
    <col min="3" max="3" width="84.42578125" style="288" customWidth="1"/>
    <col min="4" max="4" width="18.7109375" style="288" customWidth="1"/>
    <col min="5" max="5" width="27.7109375" style="288" customWidth="1"/>
    <col min="6" max="6" width="13.85546875" style="288" customWidth="1"/>
    <col min="7" max="7" width="20.140625" style="288" bestFit="1" customWidth="1"/>
    <col min="8" max="9" width="9.140625" style="288" customWidth="1"/>
    <col min="10" max="10" width="11.7109375" style="288" customWidth="1"/>
    <col min="11" max="11" width="19" style="288" bestFit="1" customWidth="1"/>
    <col min="12" max="12" width="15.28515625" style="288" bestFit="1" customWidth="1"/>
    <col min="13" max="13" width="19" style="288" bestFit="1" customWidth="1"/>
    <col min="14" max="16384" width="14.42578125" style="288"/>
  </cols>
  <sheetData>
    <row r="1" spans="2:13" ht="60.75" customHeight="1">
      <c r="B1" s="601" t="s">
        <v>22</v>
      </c>
      <c r="C1" s="601"/>
      <c r="D1" s="601"/>
      <c r="E1" s="601"/>
      <c r="F1" s="286"/>
      <c r="G1" s="287"/>
      <c r="H1" s="287"/>
      <c r="I1" s="287"/>
      <c r="J1" s="287"/>
      <c r="K1" s="287"/>
      <c r="L1" s="287"/>
      <c r="M1" s="287"/>
    </row>
    <row r="2" spans="2:13" ht="41.25" customHeight="1" thickBot="1">
      <c r="B2" s="601" t="s">
        <v>1064</v>
      </c>
      <c r="C2" s="601"/>
      <c r="D2" s="601"/>
      <c r="E2" s="601"/>
      <c r="F2" s="287"/>
      <c r="G2" s="286"/>
      <c r="H2" s="287"/>
      <c r="I2" s="287"/>
      <c r="J2" s="287"/>
      <c r="K2" s="287"/>
      <c r="L2" s="287"/>
      <c r="M2" s="287"/>
    </row>
    <row r="3" spans="2:13" ht="19.5" thickBot="1">
      <c r="B3" s="289" t="s">
        <v>5</v>
      </c>
      <c r="C3" s="290" t="s">
        <v>1053</v>
      </c>
      <c r="D3" s="291"/>
      <c r="E3" s="292" t="s">
        <v>7</v>
      </c>
      <c r="F3" s="287"/>
      <c r="G3" s="287"/>
      <c r="H3" s="287"/>
      <c r="I3" s="287"/>
      <c r="J3" s="287"/>
      <c r="K3" s="287"/>
      <c r="L3" s="287"/>
      <c r="M3" s="287"/>
    </row>
    <row r="4" spans="2:13" ht="18.75">
      <c r="B4" s="293"/>
      <c r="C4" s="294"/>
      <c r="D4" s="295"/>
      <c r="E4" s="296"/>
      <c r="F4" s="287"/>
      <c r="G4" s="287"/>
      <c r="H4" s="287"/>
      <c r="I4" s="287"/>
      <c r="J4" s="287"/>
      <c r="K4" s="287"/>
      <c r="L4" s="287"/>
      <c r="M4" s="287"/>
    </row>
    <row r="5" spans="2:13" ht="18.75">
      <c r="B5" s="297">
        <v>1</v>
      </c>
      <c r="C5" s="298" t="s">
        <v>1054</v>
      </c>
      <c r="D5" s="299"/>
      <c r="E5" s="300">
        <f>+'LOTE I'!H1022</f>
        <v>0</v>
      </c>
      <c r="F5" s="287"/>
      <c r="G5" s="287"/>
      <c r="H5" s="287"/>
      <c r="I5" s="287"/>
      <c r="J5" s="287"/>
      <c r="K5" s="301"/>
      <c r="L5" s="287">
        <f t="shared" ref="L5:L9" si="0">+K5*10%</f>
        <v>0</v>
      </c>
      <c r="M5" s="287">
        <f t="shared" ref="M5:M9" si="1">+K5-L5</f>
        <v>0</v>
      </c>
    </row>
    <row r="6" spans="2:13" ht="18.75">
      <c r="B6" s="297">
        <v>2</v>
      </c>
      <c r="C6" s="298" t="s">
        <v>1055</v>
      </c>
      <c r="D6" s="299"/>
      <c r="E6" s="300">
        <f>+'LOTE II'!H298</f>
        <v>0</v>
      </c>
      <c r="F6" s="287"/>
      <c r="G6" s="287"/>
      <c r="H6" s="287"/>
      <c r="I6" s="287"/>
      <c r="J6" s="287"/>
      <c r="K6" s="301"/>
      <c r="L6" s="287"/>
      <c r="M6" s="287"/>
    </row>
    <row r="7" spans="2:13" ht="18.75">
      <c r="B7" s="297">
        <v>3</v>
      </c>
      <c r="C7" s="298" t="s">
        <v>1056</v>
      </c>
      <c r="D7" s="299"/>
      <c r="E7" s="300">
        <f>+'LOTE III'!H128</f>
        <v>0</v>
      </c>
      <c r="F7" s="287"/>
      <c r="G7" s="287"/>
      <c r="H7" s="287"/>
      <c r="I7" s="287"/>
      <c r="J7" s="287"/>
      <c r="K7" s="302">
        <v>5957.6</v>
      </c>
      <c r="L7" s="287">
        <f t="shared" si="0"/>
        <v>595.7600000000001</v>
      </c>
      <c r="M7" s="287">
        <f t="shared" si="1"/>
        <v>5361.84</v>
      </c>
    </row>
    <row r="8" spans="2:13" ht="18.75">
      <c r="B8" s="297">
        <v>4</v>
      </c>
      <c r="C8" s="298" t="s">
        <v>1057</v>
      </c>
      <c r="D8" s="299"/>
      <c r="E8" s="300">
        <f>+'LOTE IV'!H1005</f>
        <v>0</v>
      </c>
      <c r="F8" s="287"/>
      <c r="G8" s="287"/>
      <c r="H8" s="287"/>
      <c r="I8" s="287"/>
      <c r="J8" s="287"/>
      <c r="K8" s="302"/>
      <c r="L8" s="287"/>
      <c r="M8" s="287"/>
    </row>
    <row r="9" spans="2:13" ht="18.75">
      <c r="B9" s="297">
        <v>5</v>
      </c>
      <c r="C9" s="303" t="s">
        <v>1058</v>
      </c>
      <c r="D9" s="304"/>
      <c r="E9" s="300">
        <f>+'LOTE V'!H711</f>
        <v>0</v>
      </c>
      <c r="F9" s="287"/>
      <c r="G9" s="287"/>
      <c r="H9" s="287"/>
      <c r="I9" s="287"/>
      <c r="J9" s="287"/>
      <c r="K9" s="302">
        <v>5957.6</v>
      </c>
      <c r="L9" s="287">
        <f t="shared" si="0"/>
        <v>595.7600000000001</v>
      </c>
      <c r="M9" s="287">
        <f t="shared" si="1"/>
        <v>5361.84</v>
      </c>
    </row>
    <row r="10" spans="2:13" ht="18.75">
      <c r="B10" s="297">
        <v>6</v>
      </c>
      <c r="C10" s="303" t="s">
        <v>1059</v>
      </c>
      <c r="D10" s="304"/>
      <c r="E10" s="300">
        <f>+'LOTE VI'!H253</f>
        <v>0</v>
      </c>
      <c r="F10" s="287"/>
      <c r="G10" s="287"/>
      <c r="H10" s="287"/>
      <c r="I10" s="287"/>
      <c r="J10" s="287"/>
      <c r="K10" s="302"/>
      <c r="L10" s="287"/>
      <c r="M10" s="287"/>
    </row>
    <row r="11" spans="2:13" ht="18.75" hidden="1">
      <c r="B11" s="297">
        <f t="shared" ref="B11:B12" si="2">+B10+1</f>
        <v>7</v>
      </c>
      <c r="C11" s="305" t="e">
        <f>CONCATENATE(#REF!," ",#REF!)</f>
        <v>#REF!</v>
      </c>
      <c r="D11" s="304"/>
      <c r="E11" s="300"/>
      <c r="F11" s="287"/>
      <c r="G11" s="287"/>
      <c r="H11" s="287"/>
      <c r="I11" s="287"/>
      <c r="J11" s="287"/>
      <c r="K11" s="302"/>
      <c r="L11" s="287"/>
      <c r="M11" s="287"/>
    </row>
    <row r="12" spans="2:13" ht="18.75" hidden="1">
      <c r="B12" s="297">
        <f t="shared" si="2"/>
        <v>8</v>
      </c>
      <c r="C12" s="305" t="e">
        <f>CONCATENATE(#REF!," ",#REF!," ",#REF!)</f>
        <v>#REF!</v>
      </c>
      <c r="D12" s="304"/>
      <c r="E12" s="300"/>
      <c r="F12" s="287"/>
      <c r="G12" s="287"/>
      <c r="H12" s="287"/>
      <c r="I12" s="287"/>
      <c r="J12" s="287"/>
      <c r="K12" s="302"/>
      <c r="L12" s="287"/>
      <c r="M12" s="287"/>
    </row>
    <row r="13" spans="2:13" ht="37.5">
      <c r="B13" s="297">
        <v>7</v>
      </c>
      <c r="C13" s="303" t="s">
        <v>1060</v>
      </c>
      <c r="D13" s="304"/>
      <c r="E13" s="300">
        <f>+'LOTE VII'!H46</f>
        <v>0</v>
      </c>
      <c r="F13" s="287"/>
      <c r="G13" s="287"/>
      <c r="H13" s="287"/>
      <c r="I13" s="287"/>
      <c r="J13" s="287"/>
      <c r="K13" s="302"/>
      <c r="L13" s="287"/>
      <c r="M13" s="287"/>
    </row>
    <row r="14" spans="2:13" ht="19.5" thickBot="1">
      <c r="B14" s="306"/>
      <c r="C14" s="307"/>
      <c r="D14" s="308"/>
      <c r="E14" s="300"/>
      <c r="F14" s="287"/>
      <c r="G14" s="287"/>
      <c r="H14" s="287"/>
      <c r="I14" s="287"/>
      <c r="J14" s="287"/>
      <c r="K14" s="302"/>
      <c r="L14" s="287"/>
      <c r="M14" s="287"/>
    </row>
    <row r="15" spans="2:13" ht="19.5" thickBot="1">
      <c r="B15" s="309"/>
      <c r="C15" s="310" t="s">
        <v>13</v>
      </c>
      <c r="D15" s="310"/>
      <c r="E15" s="311">
        <f>SUM(E5:E14)</f>
        <v>0</v>
      </c>
      <c r="F15" s="287"/>
      <c r="G15" s="312"/>
      <c r="H15" s="287"/>
      <c r="I15" s="287"/>
      <c r="J15" s="287"/>
      <c r="K15" s="287"/>
      <c r="L15" s="287"/>
      <c r="M15" s="287"/>
    </row>
    <row r="17" spans="2:7" ht="18.75" hidden="1">
      <c r="B17" s="313"/>
      <c r="C17" s="314" t="s">
        <v>119</v>
      </c>
      <c r="D17" s="314"/>
      <c r="E17" s="287"/>
      <c r="F17" s="287"/>
      <c r="G17" s="287"/>
    </row>
    <row r="18" spans="2:7" ht="18.75" hidden="1">
      <c r="B18" s="313"/>
      <c r="C18" s="286" t="s">
        <v>2</v>
      </c>
      <c r="D18" s="315"/>
      <c r="E18" s="287">
        <f>+D18*$E$15</f>
        <v>0</v>
      </c>
      <c r="F18" s="287"/>
      <c r="G18" s="315"/>
    </row>
    <row r="19" spans="2:7" ht="18.75" hidden="1">
      <c r="B19" s="313"/>
      <c r="C19" s="286" t="s">
        <v>124</v>
      </c>
      <c r="D19" s="315"/>
      <c r="E19" s="287">
        <f>+D19*E18</f>
        <v>0</v>
      </c>
      <c r="F19" s="287"/>
      <c r="G19" s="315"/>
    </row>
    <row r="20" spans="2:7" ht="18.75" hidden="1">
      <c r="B20" s="313"/>
      <c r="C20" s="286" t="s">
        <v>120</v>
      </c>
      <c r="D20" s="315"/>
      <c r="E20" s="287">
        <f t="shared" ref="E20:E26" si="3">+D20*$E$15</f>
        <v>0</v>
      </c>
      <c r="F20" s="287"/>
      <c r="G20" s="315"/>
    </row>
    <row r="21" spans="2:7" ht="18.75" hidden="1">
      <c r="B21" s="313"/>
      <c r="C21" s="286" t="s">
        <v>9</v>
      </c>
      <c r="D21" s="315"/>
      <c r="E21" s="287">
        <f t="shared" si="3"/>
        <v>0</v>
      </c>
      <c r="F21" s="287"/>
      <c r="G21" s="315"/>
    </row>
    <row r="22" spans="2:7" ht="18.75" hidden="1">
      <c r="B22" s="313"/>
      <c r="C22" s="286" t="s">
        <v>121</v>
      </c>
      <c r="D22" s="315"/>
      <c r="E22" s="287">
        <f t="shared" si="3"/>
        <v>0</v>
      </c>
      <c r="F22" s="287"/>
      <c r="G22" s="315"/>
    </row>
    <row r="23" spans="2:7" ht="18.75" hidden="1">
      <c r="B23" s="313"/>
      <c r="C23" s="286" t="s">
        <v>10</v>
      </c>
      <c r="D23" s="315"/>
      <c r="E23" s="287">
        <f t="shared" si="3"/>
        <v>0</v>
      </c>
      <c r="F23" s="287"/>
      <c r="G23" s="315"/>
    </row>
    <row r="24" spans="2:7" ht="18.75" hidden="1">
      <c r="B24" s="313"/>
      <c r="C24" s="286" t="s">
        <v>122</v>
      </c>
      <c r="D24" s="315"/>
      <c r="E24" s="287">
        <f t="shared" si="3"/>
        <v>0</v>
      </c>
      <c r="F24" s="287"/>
      <c r="G24" s="315"/>
    </row>
    <row r="25" spans="2:7" ht="18.75" hidden="1">
      <c r="B25" s="313"/>
      <c r="C25" s="286" t="s">
        <v>64</v>
      </c>
      <c r="D25" s="315"/>
      <c r="E25" s="287">
        <f t="shared" si="3"/>
        <v>0</v>
      </c>
      <c r="F25" s="287"/>
      <c r="G25" s="315"/>
    </row>
    <row r="26" spans="2:7" ht="18.75" hidden="1">
      <c r="B26" s="313"/>
      <c r="C26" s="286" t="s">
        <v>123</v>
      </c>
      <c r="D26" s="315"/>
      <c r="E26" s="287">
        <f t="shared" si="3"/>
        <v>0</v>
      </c>
      <c r="F26" s="287"/>
      <c r="G26" s="315"/>
    </row>
    <row r="27" spans="2:7" ht="18.75" hidden="1">
      <c r="B27" s="316"/>
      <c r="C27" s="314"/>
      <c r="D27" s="317"/>
      <c r="E27" s="318">
        <f>SUM(E18:E26)</f>
        <v>0</v>
      </c>
      <c r="F27" s="287"/>
      <c r="G27" s="317"/>
    </row>
    <row r="28" spans="2:7" ht="18.75" hidden="1">
      <c r="B28" s="316"/>
      <c r="C28" s="286"/>
      <c r="D28" s="317"/>
      <c r="E28" s="287"/>
      <c r="F28" s="287"/>
      <c r="G28" s="317"/>
    </row>
    <row r="29" spans="2:7" ht="19.5" hidden="1" thickBot="1">
      <c r="B29" s="319"/>
      <c r="C29" s="310" t="s">
        <v>7</v>
      </c>
      <c r="D29" s="320"/>
      <c r="E29" s="321">
        <f>+E27+E15</f>
        <v>0</v>
      </c>
      <c r="F29" s="287"/>
      <c r="G29" s="320"/>
    </row>
    <row r="30" spans="2:7" ht="18.75" hidden="1">
      <c r="B30" s="322"/>
      <c r="C30" s="323"/>
      <c r="D30" s="324"/>
      <c r="E30" s="324"/>
      <c r="F30" s="324"/>
      <c r="G30" s="324"/>
    </row>
    <row r="31" spans="2:7" ht="18.75" hidden="1">
      <c r="B31" s="322"/>
      <c r="C31" s="325" t="s">
        <v>11</v>
      </c>
      <c r="D31" s="326"/>
      <c r="E31" s="301">
        <f>+D31*$E$15</f>
        <v>0</v>
      </c>
      <c r="F31" s="287"/>
      <c r="G31" s="326"/>
    </row>
    <row r="32" spans="2:7" ht="18.75" hidden="1">
      <c r="B32" s="322"/>
      <c r="C32" s="323"/>
      <c r="D32" s="323"/>
      <c r="E32" s="327"/>
      <c r="F32" s="287"/>
      <c r="G32" s="287"/>
    </row>
    <row r="33" spans="2:5" ht="19.5" hidden="1" thickBot="1">
      <c r="B33" s="319"/>
      <c r="C33" s="328" t="s">
        <v>125</v>
      </c>
      <c r="D33" s="328"/>
      <c r="E33" s="321">
        <f>+E31+E29</f>
        <v>0</v>
      </c>
    </row>
    <row r="34" spans="2:5" ht="18.75" hidden="1">
      <c r="B34" s="322"/>
      <c r="C34" s="323"/>
      <c r="D34" s="323"/>
      <c r="E34" s="327"/>
    </row>
    <row r="35" spans="2:5" ht="18.75">
      <c r="B35" s="313"/>
      <c r="C35" s="286"/>
      <c r="D35" s="286"/>
      <c r="E35" s="287"/>
    </row>
  </sheetData>
  <mergeCells count="2">
    <mergeCell ref="B1:E1"/>
    <mergeCell ref="B2:E2"/>
  </mergeCells>
  <printOptions horizontalCentered="1"/>
  <pageMargins left="0.19685039370078741" right="0.19685039370078741" top="0.35433070866141736" bottom="0.35433070866141736" header="0" footer="0"/>
  <pageSetup paperSize="123" scale="72" fitToHeight="0" orientation="portrait" r:id="rId1"/>
  <headerFooter>
    <oddFooter>&amp;C&amp;F&amp;R&amp;P de &amp;N</oddFooter>
  </headerFooter>
</worksheet>
</file>

<file path=xl/worksheets/sheet2.xml><?xml version="1.0" encoding="utf-8"?>
<worksheet xmlns="http://schemas.openxmlformats.org/spreadsheetml/2006/main" xmlns:r="http://schemas.openxmlformats.org/officeDocument/2006/relationships">
  <sheetPr>
    <tabColor rgb="FFFFFF00"/>
  </sheetPr>
  <dimension ref="B1:H1025"/>
  <sheetViews>
    <sheetView showZeros="0" view="pageBreakPreview" zoomScale="85" zoomScaleSheetLayoutView="85" workbookViewId="0">
      <selection activeCell="C262" sqref="C262"/>
    </sheetView>
  </sheetViews>
  <sheetFormatPr baseColWidth="10" defaultColWidth="11.5703125" defaultRowHeight="18.75"/>
  <cols>
    <col min="1" max="1" width="11.5703125" style="76"/>
    <col min="2" max="2" width="10.85546875" style="92" customWidth="1"/>
    <col min="3" max="3" width="76" style="97" customWidth="1"/>
    <col min="4" max="4" width="13.42578125" style="93" customWidth="1"/>
    <col min="5" max="5" width="14.85546875" style="94" customWidth="1"/>
    <col min="6" max="6" width="16.28515625" style="95" customWidth="1"/>
    <col min="7" max="7" width="19.5703125" style="96" customWidth="1"/>
    <col min="8" max="8" width="20.5703125" style="91" customWidth="1"/>
    <col min="9" max="127" width="11.5703125" style="76"/>
    <col min="128" max="128" width="11.85546875" style="76" customWidth="1"/>
    <col min="129" max="129" width="76.7109375" style="76" customWidth="1"/>
    <col min="130" max="130" width="15" style="76" customWidth="1"/>
    <col min="131" max="131" width="11.7109375" style="76" customWidth="1"/>
    <col min="132" max="132" width="14.7109375" style="76" customWidth="1"/>
    <col min="133" max="133" width="23.28515625" style="76" customWidth="1"/>
    <col min="134" max="134" width="9.5703125" style="76" customWidth="1"/>
    <col min="135" max="135" width="16" style="76" customWidth="1"/>
    <col min="136" max="136" width="16.5703125" style="76" customWidth="1"/>
    <col min="137" max="137" width="10.85546875" style="76" customWidth="1"/>
    <col min="138" max="138" width="14.28515625" style="76" customWidth="1"/>
    <col min="139" max="139" width="22.42578125" style="76" customWidth="1"/>
    <col min="140" max="140" width="11.85546875" style="76" customWidth="1"/>
    <col min="141" max="141" width="16.7109375" style="76" customWidth="1"/>
    <col min="142" max="142" width="20.85546875" style="76" bestFit="1" customWidth="1"/>
    <col min="143" max="143" width="14.28515625" style="76" customWidth="1"/>
    <col min="144" max="144" width="24.28515625" style="76" customWidth="1"/>
    <col min="145" max="145" width="17.140625" style="76" customWidth="1"/>
    <col min="146" max="146" width="18.7109375" style="76" customWidth="1"/>
    <col min="147" max="148" width="11.5703125" style="76" customWidth="1"/>
    <col min="149" max="149" width="30" style="76" customWidth="1"/>
    <col min="150" max="16384" width="11.5703125" style="76"/>
  </cols>
  <sheetData>
    <row r="1" spans="2:8" s="40" customFormat="1">
      <c r="B1" s="602" t="s">
        <v>22</v>
      </c>
      <c r="C1" s="602"/>
      <c r="D1" s="602"/>
      <c r="E1" s="602"/>
      <c r="F1" s="602"/>
      <c r="G1" s="602"/>
      <c r="H1" s="602"/>
    </row>
    <row r="2" spans="2:8" s="40" customFormat="1" ht="48" customHeight="1">
      <c r="B2" s="603" t="str">
        <f>+RESUMEN!B2</f>
        <v>PRESUPUESTO PARA LA CONSTRUCCIÓN DEL HOSPITAL EN FRIUSA, BAVARO, PROV. LA ALTAGRACIA, R.D.</v>
      </c>
      <c r="C2" s="603"/>
      <c r="D2" s="603"/>
      <c r="E2" s="603"/>
      <c r="F2" s="603"/>
      <c r="G2" s="603"/>
      <c r="H2" s="603"/>
    </row>
    <row r="3" spans="2:8" s="40" customFormat="1" ht="28.5" customHeight="1">
      <c r="B3" s="603" t="s">
        <v>1062</v>
      </c>
      <c r="C3" s="603"/>
      <c r="D3" s="603"/>
      <c r="E3" s="603"/>
      <c r="F3" s="603"/>
      <c r="G3" s="603"/>
      <c r="H3" s="603"/>
    </row>
    <row r="4" spans="2:8" s="40" customFormat="1">
      <c r="B4" s="1" t="s">
        <v>71</v>
      </c>
      <c r="C4" s="1"/>
      <c r="D4" s="41"/>
      <c r="E4" s="2" t="s">
        <v>1017</v>
      </c>
      <c r="G4" s="41"/>
      <c r="H4" s="3"/>
    </row>
    <row r="5" spans="2:8" s="43" customFormat="1">
      <c r="B5" s="1" t="s">
        <v>775</v>
      </c>
      <c r="C5" s="1"/>
      <c r="D5" s="42"/>
      <c r="E5" s="2" t="s">
        <v>774</v>
      </c>
      <c r="G5" s="42"/>
      <c r="H5" s="3"/>
    </row>
    <row r="6" spans="2:8" s="40" customFormat="1" ht="19.5" thickBot="1">
      <c r="B6" s="44"/>
      <c r="C6" s="39"/>
      <c r="D6" s="39"/>
      <c r="E6" s="39"/>
      <c r="F6" s="39"/>
      <c r="G6" s="39"/>
      <c r="H6" s="45"/>
    </row>
    <row r="7" spans="2:8" s="40" customFormat="1" ht="38.25" thickBot="1">
      <c r="B7" s="4" t="s">
        <v>5</v>
      </c>
      <c r="C7" s="5" t="s">
        <v>6</v>
      </c>
      <c r="D7" s="6" t="s">
        <v>8</v>
      </c>
      <c r="E7" s="6" t="s">
        <v>60</v>
      </c>
      <c r="F7" s="5" t="s">
        <v>17</v>
      </c>
      <c r="G7" s="6" t="s">
        <v>7</v>
      </c>
      <c r="H7" s="7" t="s">
        <v>12</v>
      </c>
    </row>
    <row r="8" spans="2:8" s="47" customFormat="1">
      <c r="B8" s="8"/>
      <c r="C8" s="9"/>
      <c r="D8" s="9"/>
      <c r="E8" s="10"/>
      <c r="F8" s="11"/>
      <c r="G8" s="12"/>
      <c r="H8" s="46"/>
    </row>
    <row r="9" spans="2:8" s="47" customFormat="1">
      <c r="B9" s="8"/>
      <c r="C9" s="590" t="s">
        <v>1741</v>
      </c>
      <c r="D9" s="9"/>
      <c r="E9" s="10"/>
      <c r="F9" s="11"/>
      <c r="G9" s="12"/>
      <c r="H9" s="46"/>
    </row>
    <row r="10" spans="2:8" s="47" customFormat="1">
      <c r="B10" s="8"/>
      <c r="C10" s="9"/>
      <c r="D10" s="9"/>
      <c r="E10" s="10"/>
      <c r="F10" s="11"/>
      <c r="G10" s="12"/>
      <c r="H10" s="46"/>
    </row>
    <row r="11" spans="2:8" s="47" customFormat="1">
      <c r="B11" s="48">
        <v>1</v>
      </c>
      <c r="C11" s="13" t="s">
        <v>132</v>
      </c>
      <c r="D11" s="14"/>
      <c r="E11" s="15"/>
      <c r="F11" s="16"/>
      <c r="G11" s="17"/>
      <c r="H11" s="49"/>
    </row>
    <row r="12" spans="2:8" s="40" customFormat="1">
      <c r="B12" s="50">
        <f>+B11+0.01</f>
        <v>1.01</v>
      </c>
      <c r="C12" s="18" t="s">
        <v>159</v>
      </c>
      <c r="D12" s="16">
        <v>323.43</v>
      </c>
      <c r="E12" s="19" t="s">
        <v>16</v>
      </c>
      <c r="F12" s="51"/>
      <c r="G12" s="14">
        <f>ROUND(F12*D12,2)</f>
        <v>0</v>
      </c>
      <c r="H12" s="49"/>
    </row>
    <row r="13" spans="2:8" s="40" customFormat="1">
      <c r="B13" s="50">
        <f t="shared" ref="B13:B52" si="0">+B12+0.01</f>
        <v>1.02</v>
      </c>
      <c r="C13" s="18" t="s">
        <v>72</v>
      </c>
      <c r="D13" s="16">
        <v>2</v>
      </c>
      <c r="E13" s="19" t="s">
        <v>14</v>
      </c>
      <c r="F13" s="51"/>
      <c r="G13" s="14">
        <f>ROUND(F13*D13,2)</f>
        <v>0</v>
      </c>
      <c r="H13" s="49"/>
    </row>
    <row r="14" spans="2:8" s="40" customFormat="1">
      <c r="B14" s="50">
        <f t="shared" si="0"/>
        <v>1.03</v>
      </c>
      <c r="C14" s="18" t="s">
        <v>160</v>
      </c>
      <c r="D14" s="16">
        <v>12</v>
      </c>
      <c r="E14" s="19" t="s">
        <v>208</v>
      </c>
      <c r="F14" s="51"/>
      <c r="G14" s="14">
        <f>ROUND(F14*D14,2)</f>
        <v>0</v>
      </c>
      <c r="H14" s="49"/>
    </row>
    <row r="15" spans="2:8" s="40" customFormat="1">
      <c r="B15" s="50">
        <f t="shared" si="0"/>
        <v>1.04</v>
      </c>
      <c r="C15" s="18" t="s">
        <v>73</v>
      </c>
      <c r="D15" s="16">
        <v>1</v>
      </c>
      <c r="E15" s="20" t="s">
        <v>14</v>
      </c>
      <c r="F15" s="16"/>
      <c r="G15" s="14">
        <f>ROUND(F15*D15,2)</f>
        <v>0</v>
      </c>
      <c r="H15" s="21"/>
    </row>
    <row r="16" spans="2:8" s="40" customFormat="1">
      <c r="B16" s="50">
        <f t="shared" si="0"/>
        <v>1.05</v>
      </c>
      <c r="C16" s="18" t="s">
        <v>74</v>
      </c>
      <c r="D16" s="16">
        <v>1</v>
      </c>
      <c r="E16" s="20" t="s">
        <v>31</v>
      </c>
      <c r="F16" s="16"/>
      <c r="G16" s="14">
        <f>ROUND(F16*D16,2)</f>
        <v>0</v>
      </c>
      <c r="H16" s="21"/>
    </row>
    <row r="17" spans="2:8" s="40" customFormat="1">
      <c r="B17" s="50">
        <f t="shared" si="0"/>
        <v>1.06</v>
      </c>
      <c r="C17" s="18" t="s">
        <v>209</v>
      </c>
      <c r="D17" s="16">
        <v>1</v>
      </c>
      <c r="E17" s="20" t="s">
        <v>31</v>
      </c>
      <c r="F17" s="16"/>
      <c r="G17" s="14">
        <f t="shared" ref="G17:G20" si="1">ROUND(F17*D17,2)</f>
        <v>0</v>
      </c>
      <c r="H17" s="21"/>
    </row>
    <row r="18" spans="2:8" s="40" customFormat="1">
      <c r="B18" s="50">
        <f t="shared" si="0"/>
        <v>1.07</v>
      </c>
      <c r="C18" s="18" t="s">
        <v>762</v>
      </c>
      <c r="D18" s="16">
        <v>12</v>
      </c>
      <c r="E18" s="20" t="s">
        <v>208</v>
      </c>
      <c r="F18" s="16"/>
      <c r="G18" s="14">
        <f t="shared" si="1"/>
        <v>0</v>
      </c>
      <c r="H18" s="21"/>
    </row>
    <row r="19" spans="2:8" s="40" customFormat="1">
      <c r="B19" s="50">
        <f t="shared" si="0"/>
        <v>1.08</v>
      </c>
      <c r="C19" s="18" t="s">
        <v>763</v>
      </c>
      <c r="D19" s="16">
        <v>12</v>
      </c>
      <c r="E19" s="20" t="s">
        <v>208</v>
      </c>
      <c r="F19" s="16"/>
      <c r="G19" s="14">
        <f t="shared" si="1"/>
        <v>0</v>
      </c>
      <c r="H19" s="21"/>
    </row>
    <row r="20" spans="2:8" s="40" customFormat="1" ht="37.5">
      <c r="B20" s="50">
        <f t="shared" si="0"/>
        <v>1.0900000000000001</v>
      </c>
      <c r="C20" s="18" t="s">
        <v>764</v>
      </c>
      <c r="D20" s="16">
        <v>1</v>
      </c>
      <c r="E20" s="19" t="s">
        <v>14</v>
      </c>
      <c r="F20" s="16"/>
      <c r="G20" s="14">
        <f t="shared" si="1"/>
        <v>0</v>
      </c>
      <c r="H20" s="21"/>
    </row>
    <row r="21" spans="2:8" s="40" customFormat="1">
      <c r="B21" s="50">
        <f t="shared" si="0"/>
        <v>1.1000000000000001</v>
      </c>
      <c r="C21" s="18" t="s">
        <v>210</v>
      </c>
      <c r="D21" s="16">
        <f>57*1200</f>
        <v>68400</v>
      </c>
      <c r="E21" s="20" t="s">
        <v>211</v>
      </c>
      <c r="F21" s="16"/>
      <c r="G21" s="14">
        <f>ROUND(F21*D21,2)</f>
        <v>0</v>
      </c>
      <c r="H21" s="21"/>
    </row>
    <row r="22" spans="2:8" s="40" customFormat="1">
      <c r="B22" s="50"/>
      <c r="C22" s="18"/>
      <c r="D22" s="16"/>
      <c r="E22" s="20" t="s">
        <v>163</v>
      </c>
      <c r="F22" s="16"/>
      <c r="H22" s="21">
        <f>SUM(G12:G21)</f>
        <v>0</v>
      </c>
    </row>
    <row r="23" spans="2:8" s="40" customFormat="1">
      <c r="B23" s="48">
        <v>2</v>
      </c>
      <c r="C23" s="22" t="s">
        <v>133</v>
      </c>
      <c r="D23" s="16"/>
      <c r="E23" s="20" t="s">
        <v>163</v>
      </c>
      <c r="F23" s="16"/>
      <c r="G23" s="14">
        <f t="shared" ref="G23:G27" si="2">ROUND(F23*D23,2)</f>
        <v>0</v>
      </c>
      <c r="H23" s="21"/>
    </row>
    <row r="24" spans="2:8" s="40" customFormat="1">
      <c r="B24" s="50">
        <f t="shared" si="0"/>
        <v>2.0099999999999998</v>
      </c>
      <c r="C24" s="18" t="s">
        <v>75</v>
      </c>
      <c r="D24" s="16">
        <v>6449.08</v>
      </c>
      <c r="E24" s="20" t="s">
        <v>15</v>
      </c>
      <c r="F24" s="16"/>
      <c r="G24" s="14">
        <f t="shared" si="2"/>
        <v>0</v>
      </c>
      <c r="H24" s="21"/>
    </row>
    <row r="25" spans="2:8" s="40" customFormat="1">
      <c r="B25" s="50">
        <f t="shared" si="0"/>
        <v>2.0199999999999996</v>
      </c>
      <c r="C25" s="18" t="s">
        <v>76</v>
      </c>
      <c r="D25" s="16">
        <v>1</v>
      </c>
      <c r="E25" s="20" t="s">
        <v>14</v>
      </c>
      <c r="F25" s="16"/>
      <c r="G25" s="14">
        <f t="shared" si="2"/>
        <v>0</v>
      </c>
      <c r="H25" s="21"/>
    </row>
    <row r="26" spans="2:8" s="40" customFormat="1">
      <c r="B26" s="50">
        <f t="shared" si="0"/>
        <v>2.0299999999999994</v>
      </c>
      <c r="C26" s="18" t="s">
        <v>3</v>
      </c>
      <c r="D26" s="16">
        <v>1</v>
      </c>
      <c r="E26" s="20" t="s">
        <v>31</v>
      </c>
      <c r="F26" s="16"/>
      <c r="G26" s="14">
        <f t="shared" si="2"/>
        <v>0</v>
      </c>
      <c r="H26" s="21"/>
    </row>
    <row r="27" spans="2:8" s="40" customFormat="1">
      <c r="B27" s="50">
        <f t="shared" si="0"/>
        <v>2.0399999999999991</v>
      </c>
      <c r="C27" s="18" t="s">
        <v>77</v>
      </c>
      <c r="D27" s="16">
        <v>282.10000000000002</v>
      </c>
      <c r="E27" s="20" t="s">
        <v>16</v>
      </c>
      <c r="F27" s="16"/>
      <c r="G27" s="14">
        <f t="shared" si="2"/>
        <v>0</v>
      </c>
      <c r="H27" s="21"/>
    </row>
    <row r="28" spans="2:8" s="40" customFormat="1">
      <c r="B28" s="50"/>
      <c r="C28" s="18"/>
      <c r="D28" s="16"/>
      <c r="E28" s="20" t="s">
        <v>163</v>
      </c>
      <c r="F28" s="16"/>
      <c r="H28" s="21">
        <f>SUM(G23:G27)</f>
        <v>0</v>
      </c>
    </row>
    <row r="29" spans="2:8" s="40" customFormat="1">
      <c r="B29" s="48">
        <v>3</v>
      </c>
      <c r="C29" s="22" t="s">
        <v>379</v>
      </c>
      <c r="D29" s="105"/>
      <c r="E29" s="106"/>
      <c r="F29" s="16"/>
      <c r="G29" s="53"/>
      <c r="H29" s="21"/>
    </row>
    <row r="30" spans="2:8" s="40" customFormat="1" ht="37.5">
      <c r="B30" s="50">
        <f t="shared" si="0"/>
        <v>3.01</v>
      </c>
      <c r="C30" s="18" t="s">
        <v>380</v>
      </c>
      <c r="D30" s="16">
        <f>1102.23</f>
        <v>1102.23</v>
      </c>
      <c r="E30" s="20" t="s">
        <v>19</v>
      </c>
      <c r="F30" s="16"/>
      <c r="G30" s="14">
        <f t="shared" ref="G30:G36" si="3">ROUND(F30*D30,2)</f>
        <v>0</v>
      </c>
      <c r="H30" s="21"/>
    </row>
    <row r="31" spans="2:8" s="40" customFormat="1">
      <c r="B31" s="50">
        <f t="shared" si="0"/>
        <v>3.0199999999999996</v>
      </c>
      <c r="C31" s="18" t="s">
        <v>381</v>
      </c>
      <c r="D31" s="16">
        <v>716.44899999999996</v>
      </c>
      <c r="E31" s="20" t="s">
        <v>36</v>
      </c>
      <c r="F31" s="16"/>
      <c r="G31" s="14">
        <f t="shared" si="3"/>
        <v>0</v>
      </c>
      <c r="H31" s="21"/>
    </row>
    <row r="32" spans="2:8" s="40" customFormat="1" ht="37.5">
      <c r="B32" s="50">
        <f t="shared" si="0"/>
        <v>3.0299999999999994</v>
      </c>
      <c r="C32" s="18" t="s">
        <v>382</v>
      </c>
      <c r="D32" s="16">
        <v>412.5</v>
      </c>
      <c r="E32" s="20" t="s">
        <v>19</v>
      </c>
      <c r="F32" s="16"/>
      <c r="G32" s="14">
        <f t="shared" si="3"/>
        <v>0</v>
      </c>
      <c r="H32" s="21"/>
    </row>
    <row r="33" spans="2:8" s="40" customFormat="1">
      <c r="B33" s="50">
        <f t="shared" si="0"/>
        <v>3.0399999999999991</v>
      </c>
      <c r="C33" s="18" t="s">
        <v>383</v>
      </c>
      <c r="D33" s="16">
        <f>+D32*0.65</f>
        <v>268.125</v>
      </c>
      <c r="E33" s="20" t="s">
        <v>36</v>
      </c>
      <c r="F33" s="16"/>
      <c r="G33" s="14">
        <f t="shared" si="3"/>
        <v>0</v>
      </c>
      <c r="H33" s="21"/>
    </row>
    <row r="34" spans="2:8" s="40" customFormat="1">
      <c r="B34" s="50">
        <f t="shared" si="0"/>
        <v>3.0499999999999989</v>
      </c>
      <c r="C34" s="18" t="s">
        <v>212</v>
      </c>
      <c r="D34" s="16">
        <v>537.5</v>
      </c>
      <c r="E34" s="20" t="s">
        <v>49</v>
      </c>
      <c r="F34" s="16"/>
      <c r="G34" s="14">
        <f t="shared" si="3"/>
        <v>0</v>
      </c>
      <c r="H34" s="21"/>
    </row>
    <row r="35" spans="2:8" s="40" customFormat="1">
      <c r="B35" s="50">
        <f t="shared" si="0"/>
        <v>3.0599999999999987</v>
      </c>
      <c r="C35" s="18" t="s">
        <v>213</v>
      </c>
      <c r="D35" s="16">
        <v>216.36</v>
      </c>
      <c r="E35" s="20" t="s">
        <v>36</v>
      </c>
      <c r="F35" s="16"/>
      <c r="G35" s="14">
        <f t="shared" si="3"/>
        <v>0</v>
      </c>
      <c r="H35" s="21"/>
    </row>
    <row r="36" spans="2:8" s="40" customFormat="1">
      <c r="B36" s="50">
        <f t="shared" si="0"/>
        <v>3.0699999999999985</v>
      </c>
      <c r="C36" s="18" t="s">
        <v>704</v>
      </c>
      <c r="D36" s="16">
        <v>43015.34</v>
      </c>
      <c r="E36" s="20" t="s">
        <v>703</v>
      </c>
      <c r="F36" s="16"/>
      <c r="G36" s="14">
        <f t="shared" si="3"/>
        <v>0</v>
      </c>
      <c r="H36" s="21"/>
    </row>
    <row r="37" spans="2:8" s="40" customFormat="1">
      <c r="B37" s="50"/>
      <c r="C37" s="18"/>
      <c r="D37" s="16"/>
      <c r="E37" s="20"/>
      <c r="F37" s="16"/>
      <c r="G37" s="53"/>
      <c r="H37" s="21">
        <f>SUM(G30:G36)</f>
        <v>0</v>
      </c>
    </row>
    <row r="38" spans="2:8" s="40" customFormat="1">
      <c r="B38" s="48">
        <v>4</v>
      </c>
      <c r="C38" s="22" t="s">
        <v>134</v>
      </c>
      <c r="D38" s="16"/>
      <c r="E38" s="20" t="s">
        <v>163</v>
      </c>
      <c r="F38" s="16"/>
      <c r="G38" s="14">
        <f t="shared" ref="G38:G52" si="4">ROUND(F38*D38,2)</f>
        <v>0</v>
      </c>
      <c r="H38" s="21"/>
    </row>
    <row r="39" spans="2:8" s="40" customFormat="1">
      <c r="B39" s="50">
        <f t="shared" si="0"/>
        <v>4.01</v>
      </c>
      <c r="C39" s="18" t="s">
        <v>78</v>
      </c>
      <c r="D39" s="16">
        <v>1</v>
      </c>
      <c r="E39" s="20" t="s">
        <v>31</v>
      </c>
      <c r="F39" s="16"/>
      <c r="G39" s="14">
        <f>ROUND(F39*D39,2)</f>
        <v>0</v>
      </c>
      <c r="H39" s="21"/>
    </row>
    <row r="40" spans="2:8" s="40" customFormat="1">
      <c r="B40" s="50">
        <f t="shared" si="0"/>
        <v>4.0199999999999996</v>
      </c>
      <c r="C40" s="248" t="s">
        <v>1019</v>
      </c>
      <c r="D40" s="571">
        <v>629</v>
      </c>
      <c r="E40" s="20" t="s">
        <v>19</v>
      </c>
      <c r="F40" s="244"/>
      <c r="G40" s="244">
        <f t="shared" ref="G40" si="5">ROUND(F40*D40,2)</f>
        <v>0</v>
      </c>
      <c r="H40" s="21"/>
    </row>
    <row r="41" spans="2:8" s="40" customFormat="1">
      <c r="B41" s="50">
        <f t="shared" si="0"/>
        <v>4.0299999999999994</v>
      </c>
      <c r="C41" s="18" t="s">
        <v>1020</v>
      </c>
      <c r="D41" s="571">
        <f>2316.76*0.45*1.2+2.9*2.9*1.2*5+2.5*2.5*2*1.2+2.3*2.3*1.2*6+1.2*2.1*2.1*12+3.1*3.1*4*1.2+1.7*1.7*1.2*3+1.5*1.5*2*1.2+1.3*1.3*1.2*9+1.65*2.45*1.2+1.2*2.95*2.95+1.9*1.9*5*1.2+1.2*1.7*1.7*2+1.5*1.5*1.2*5+1.3*1.3*2*1.2+1.5*1.5*1.2+1.7*1.7*1.2*5+3.55*3.55*1.2+2.75*2.75*3*1.2+2.55*2.55*3*1.2+1.4*1.4*1.2+1.3*1.3*1.2+1.95*1.95*1.2+1.2*1.2*1.2+1.3*1.3*1.2*2+1.95*1.95*1*1.2+1.3*1.3*1.2+1.4*1.4*1.2+3.25*3.25*2*1.2+2.4*2.4*1.2+2.2*2.2*1.2+3.65*3.65*1.2+2.7*2.7*1.2+3.05*3.05*1.2+2.95*2.95*1.2+2.9*2.1*1.2+2.85*2.85*1.2*2+2.9*2.3*1.2+3.05*2.15*1.2+2.3*3.1*1.2+4.65*2.5*1.2*2</f>
        <v>1832.7414000000006</v>
      </c>
      <c r="E41" s="20" t="s">
        <v>19</v>
      </c>
      <c r="F41" s="16"/>
      <c r="G41" s="14">
        <f t="shared" si="4"/>
        <v>0</v>
      </c>
      <c r="H41" s="21"/>
    </row>
    <row r="42" spans="2:8" s="40" customFormat="1">
      <c r="B42" s="50">
        <f t="shared" si="0"/>
        <v>4.0399999999999991</v>
      </c>
      <c r="C42" s="248" t="s">
        <v>300</v>
      </c>
      <c r="D42" s="571">
        <f>2316.76*0.45*0.6+2.9*2.9*0.6*5+2.5*2.5*2*0.6+2.3*2.3*0.6*6+0.6*2.1*2.1*12+3.1*3.1*4*0.6+1.7*1.7*0.6*3+1.5*1.5*2*0.6+1.3*1.3*0.6*9+1.65*2.45*0.6+0.6*2.95*2.95+1.9*1.9*5*0.6+0.6*1.7*1.7*2+1.5*1.5*0.6*5+1.3*1.3*2*0.6+1.5*1.5*0.6+1.7*1.7*0.6*5+3.55*3.55*0.6+2.75*2.75*3*0.6+2.55*2.55*3*0.6+1.4*1.4*0.6+1.3*1.3*0.6+1.95*1.95*0.6+1.2*1.2*0.6+1.3*1.3*0.6*2+1.95*1.95*1*0.6+1.3*1.3*0.6+1.4*1.4*0.6+3.25*3.25*2*0.6+2.4*2.4*0.6+2.2*2.2*0.6+3.65*3.65*0.6+2.7*2.7*0.6+3.05*3.05*0.6+2.95*2.95*0.6+2.9*2.1*0.6+2.85*2.85*0.6*2+2.9*2.3*0.6+3.05*2.15*0.6+2.3*3.1*0.6+4.65*2.5*0.6*2-97*0.4*0.4*0.6</f>
        <v>907.05870000000027</v>
      </c>
      <c r="E42" s="20" t="s">
        <v>19</v>
      </c>
      <c r="F42" s="244"/>
      <c r="G42" s="244">
        <f t="shared" si="4"/>
        <v>0</v>
      </c>
      <c r="H42" s="21"/>
    </row>
    <row r="43" spans="2:8" s="40" customFormat="1">
      <c r="B43" s="50">
        <f t="shared" si="0"/>
        <v>4.0499999999999989</v>
      </c>
      <c r="C43" s="18" t="s">
        <v>79</v>
      </c>
      <c r="D43" s="571">
        <v>3137.3638200000005</v>
      </c>
      <c r="E43" s="20" t="s">
        <v>19</v>
      </c>
      <c r="F43" s="16"/>
      <c r="G43" s="14">
        <f t="shared" si="4"/>
        <v>0</v>
      </c>
      <c r="H43" s="21"/>
    </row>
    <row r="44" spans="2:8" s="40" customFormat="1">
      <c r="B44" s="50">
        <f t="shared" si="0"/>
        <v>4.0599999999999987</v>
      </c>
      <c r="C44" s="18" t="s">
        <v>705</v>
      </c>
      <c r="D44" s="16">
        <v>195.44</v>
      </c>
      <c r="E44" s="20" t="s">
        <v>19</v>
      </c>
      <c r="F44" s="16"/>
      <c r="G44" s="14">
        <f t="shared" si="4"/>
        <v>0</v>
      </c>
      <c r="H44" s="21"/>
    </row>
    <row r="45" spans="2:8" s="40" customFormat="1">
      <c r="B45" s="50">
        <f t="shared" si="0"/>
        <v>4.0699999999999985</v>
      </c>
      <c r="C45" s="18" t="s">
        <v>384</v>
      </c>
      <c r="D45" s="16">
        <v>1107.52</v>
      </c>
      <c r="E45" s="20" t="s">
        <v>19</v>
      </c>
      <c r="F45" s="16"/>
      <c r="G45" s="14">
        <f t="shared" si="4"/>
        <v>0</v>
      </c>
      <c r="H45" s="21"/>
    </row>
    <row r="46" spans="2:8" s="40" customFormat="1">
      <c r="B46" s="50">
        <f t="shared" si="0"/>
        <v>4.0799999999999983</v>
      </c>
      <c r="C46" s="18" t="s">
        <v>385</v>
      </c>
      <c r="D46" s="16">
        <v>36.997999999999998</v>
      </c>
      <c r="E46" s="20" t="s">
        <v>19</v>
      </c>
      <c r="F46" s="16"/>
      <c r="G46" s="14">
        <f t="shared" si="4"/>
        <v>0</v>
      </c>
      <c r="H46" s="21"/>
    </row>
    <row r="47" spans="2:8" s="40" customFormat="1">
      <c r="B47" s="50">
        <f t="shared" si="0"/>
        <v>4.0899999999999981</v>
      </c>
      <c r="C47" s="18" t="s">
        <v>386</v>
      </c>
      <c r="D47" s="16">
        <v>209.65600000000001</v>
      </c>
      <c r="E47" s="20" t="s">
        <v>19</v>
      </c>
      <c r="F47" s="16"/>
      <c r="G47" s="14">
        <f t="shared" si="4"/>
        <v>0</v>
      </c>
      <c r="H47" s="21"/>
    </row>
    <row r="48" spans="2:8" s="40" customFormat="1">
      <c r="B48" s="50">
        <f t="shared" si="0"/>
        <v>4.0999999999999979</v>
      </c>
      <c r="C48" s="18" t="s">
        <v>387</v>
      </c>
      <c r="D48" s="16">
        <v>21.78</v>
      </c>
      <c r="E48" s="20" t="s">
        <v>19</v>
      </c>
      <c r="F48" s="16"/>
      <c r="G48" s="14">
        <f t="shared" si="4"/>
        <v>0</v>
      </c>
      <c r="H48" s="21"/>
    </row>
    <row r="49" spans="2:8" s="40" customFormat="1">
      <c r="B49" s="50">
        <f t="shared" si="0"/>
        <v>4.1099999999999977</v>
      </c>
      <c r="C49" s="18" t="s">
        <v>388</v>
      </c>
      <c r="D49" s="16">
        <v>123.44</v>
      </c>
      <c r="E49" s="20" t="s">
        <v>19</v>
      </c>
      <c r="F49" s="16"/>
      <c r="G49" s="14">
        <f t="shared" si="4"/>
        <v>0</v>
      </c>
      <c r="H49" s="21"/>
    </row>
    <row r="50" spans="2:8" s="40" customFormat="1">
      <c r="B50" s="50">
        <f t="shared" si="0"/>
        <v>4.1199999999999974</v>
      </c>
      <c r="C50" s="18" t="s">
        <v>389</v>
      </c>
      <c r="D50" s="16">
        <v>330.49</v>
      </c>
      <c r="E50" s="20" t="s">
        <v>19</v>
      </c>
      <c r="F50" s="16"/>
      <c r="G50" s="14">
        <f t="shared" si="4"/>
        <v>0</v>
      </c>
      <c r="H50" s="21"/>
    </row>
    <row r="51" spans="2:8" s="40" customFormat="1">
      <c r="B51" s="50">
        <f t="shared" si="0"/>
        <v>4.1299999999999972</v>
      </c>
      <c r="C51" s="18" t="s">
        <v>390</v>
      </c>
      <c r="D51" s="16">
        <v>2088.9</v>
      </c>
      <c r="E51" s="20" t="s">
        <v>19</v>
      </c>
      <c r="F51" s="16"/>
      <c r="G51" s="14">
        <f t="shared" si="4"/>
        <v>0</v>
      </c>
      <c r="H51" s="21"/>
    </row>
    <row r="52" spans="2:8" s="40" customFormat="1">
      <c r="B52" s="50">
        <f t="shared" si="0"/>
        <v>4.139999999999997</v>
      </c>
      <c r="C52" s="18" t="s">
        <v>215</v>
      </c>
      <c r="D52" s="16">
        <f>288.75</f>
        <v>288.75</v>
      </c>
      <c r="E52" s="20" t="s">
        <v>19</v>
      </c>
      <c r="F52" s="16"/>
      <c r="G52" s="14">
        <f t="shared" si="4"/>
        <v>0</v>
      </c>
      <c r="H52" s="21"/>
    </row>
    <row r="53" spans="2:8" s="40" customFormat="1">
      <c r="B53" s="50"/>
      <c r="C53" s="18"/>
      <c r="D53" s="16"/>
      <c r="E53" s="20" t="s">
        <v>163</v>
      </c>
      <c r="F53" s="16"/>
      <c r="H53" s="21">
        <f>SUM(G39:G52)</f>
        <v>0</v>
      </c>
    </row>
    <row r="54" spans="2:8" s="40" customFormat="1">
      <c r="B54" s="48">
        <v>5</v>
      </c>
      <c r="C54" s="22" t="s">
        <v>135</v>
      </c>
      <c r="D54" s="16"/>
      <c r="E54" s="20" t="s">
        <v>163</v>
      </c>
      <c r="F54" s="16"/>
      <c r="G54" s="14">
        <f t="shared" ref="G54:G117" si="6">ROUND(F54*D54,2)</f>
        <v>0</v>
      </c>
      <c r="H54" s="21"/>
    </row>
    <row r="55" spans="2:8" s="40" customFormat="1">
      <c r="B55" s="54"/>
      <c r="C55" s="22" t="s">
        <v>80</v>
      </c>
      <c r="D55" s="16"/>
      <c r="E55" s="20" t="s">
        <v>163</v>
      </c>
      <c r="F55" s="16"/>
      <c r="G55" s="14">
        <f t="shared" si="6"/>
        <v>0</v>
      </c>
      <c r="H55" s="21"/>
    </row>
    <row r="56" spans="2:8" s="40" customFormat="1" ht="37.5">
      <c r="B56" s="50">
        <f>+B54+0.01</f>
        <v>5.01</v>
      </c>
      <c r="C56" s="18" t="s">
        <v>804</v>
      </c>
      <c r="D56" s="16">
        <v>196.88</v>
      </c>
      <c r="E56" s="20" t="s">
        <v>19</v>
      </c>
      <c r="F56" s="16"/>
      <c r="G56" s="14">
        <f t="shared" si="6"/>
        <v>0</v>
      </c>
      <c r="H56" s="21"/>
    </row>
    <row r="57" spans="2:8" s="40" customFormat="1">
      <c r="B57" s="54"/>
      <c r="C57" s="22" t="s">
        <v>81</v>
      </c>
      <c r="D57" s="16"/>
      <c r="E57" s="20" t="s">
        <v>163</v>
      </c>
      <c r="F57" s="16"/>
      <c r="G57" s="14">
        <f t="shared" si="6"/>
        <v>0</v>
      </c>
      <c r="H57" s="21"/>
    </row>
    <row r="58" spans="2:8" s="40" customFormat="1">
      <c r="B58" s="50">
        <f>+B56+0.01</f>
        <v>5.0199999999999996</v>
      </c>
      <c r="C58" s="18" t="s">
        <v>805</v>
      </c>
      <c r="D58" s="16">
        <v>23.4</v>
      </c>
      <c r="E58" s="20" t="s">
        <v>19</v>
      </c>
      <c r="F58" s="16"/>
      <c r="G58" s="14">
        <f t="shared" si="6"/>
        <v>0</v>
      </c>
      <c r="H58" s="21"/>
    </row>
    <row r="59" spans="2:8" s="40" customFormat="1">
      <c r="B59" s="50">
        <f>+B58+0.01</f>
        <v>5.0299999999999994</v>
      </c>
      <c r="C59" s="18" t="s">
        <v>806</v>
      </c>
      <c r="D59" s="16">
        <v>2.19</v>
      </c>
      <c r="E59" s="20" t="s">
        <v>19</v>
      </c>
      <c r="F59" s="16"/>
      <c r="G59" s="14">
        <f t="shared" si="6"/>
        <v>0</v>
      </c>
      <c r="H59" s="21"/>
    </row>
    <row r="60" spans="2:8" s="40" customFormat="1">
      <c r="B60" s="50">
        <f t="shared" ref="B60:B118" si="7">+B59+0.01</f>
        <v>5.0399999999999991</v>
      </c>
      <c r="C60" s="18" t="s">
        <v>807</v>
      </c>
      <c r="D60" s="16">
        <v>13.75</v>
      </c>
      <c r="E60" s="20" t="s">
        <v>19</v>
      </c>
      <c r="F60" s="16"/>
      <c r="G60" s="14">
        <f t="shared" si="6"/>
        <v>0</v>
      </c>
      <c r="H60" s="21"/>
    </row>
    <row r="61" spans="2:8" s="40" customFormat="1">
      <c r="B61" s="50">
        <f t="shared" si="7"/>
        <v>5.0499999999999989</v>
      </c>
      <c r="C61" s="18" t="s">
        <v>808</v>
      </c>
      <c r="D61" s="16">
        <v>5.76</v>
      </c>
      <c r="E61" s="20" t="s">
        <v>19</v>
      </c>
      <c r="F61" s="16"/>
      <c r="G61" s="14">
        <f t="shared" si="6"/>
        <v>0</v>
      </c>
      <c r="H61" s="21"/>
    </row>
    <row r="62" spans="2:8" s="40" customFormat="1">
      <c r="B62" s="50">
        <f t="shared" si="7"/>
        <v>5.0599999999999987</v>
      </c>
      <c r="C62" s="18" t="s">
        <v>809</v>
      </c>
      <c r="D62" s="16">
        <v>31.74</v>
      </c>
      <c r="E62" s="20" t="s">
        <v>19</v>
      </c>
      <c r="F62" s="16"/>
      <c r="G62" s="14">
        <f t="shared" si="6"/>
        <v>0</v>
      </c>
      <c r="H62" s="21"/>
    </row>
    <row r="63" spans="2:8" s="40" customFormat="1">
      <c r="B63" s="50">
        <f t="shared" si="7"/>
        <v>5.0699999999999985</v>
      </c>
      <c r="C63" s="18" t="s">
        <v>810</v>
      </c>
      <c r="D63" s="16">
        <v>16.34</v>
      </c>
      <c r="E63" s="20" t="s">
        <v>19</v>
      </c>
      <c r="F63" s="16"/>
      <c r="G63" s="14">
        <f t="shared" si="6"/>
        <v>0</v>
      </c>
      <c r="H63" s="21"/>
    </row>
    <row r="64" spans="2:8" s="40" customFormat="1">
      <c r="B64" s="50">
        <f t="shared" si="7"/>
        <v>5.0799999999999983</v>
      </c>
      <c r="C64" s="18" t="s">
        <v>811</v>
      </c>
      <c r="D64" s="16">
        <v>4.33</v>
      </c>
      <c r="E64" s="20" t="s">
        <v>19</v>
      </c>
      <c r="F64" s="16"/>
      <c r="G64" s="14">
        <f t="shared" si="6"/>
        <v>0</v>
      </c>
      <c r="H64" s="21"/>
    </row>
    <row r="65" spans="2:8" s="40" customFormat="1">
      <c r="B65" s="50">
        <f t="shared" si="7"/>
        <v>5.0899999999999981</v>
      </c>
      <c r="C65" s="18" t="s">
        <v>812</v>
      </c>
      <c r="D65" s="16">
        <v>1.01</v>
      </c>
      <c r="E65" s="20" t="s">
        <v>19</v>
      </c>
      <c r="F65" s="16"/>
      <c r="G65" s="14">
        <f t="shared" si="6"/>
        <v>0</v>
      </c>
      <c r="H65" s="21"/>
    </row>
    <row r="66" spans="2:8" s="40" customFormat="1">
      <c r="B66" s="50">
        <f t="shared" si="7"/>
        <v>5.0999999999999979</v>
      </c>
      <c r="C66" s="18" t="s">
        <v>813</v>
      </c>
      <c r="D66" s="16">
        <v>0.79</v>
      </c>
      <c r="E66" s="20" t="s">
        <v>19</v>
      </c>
      <c r="F66" s="16"/>
      <c r="G66" s="14">
        <f t="shared" si="6"/>
        <v>0</v>
      </c>
      <c r="H66" s="21"/>
    </row>
    <row r="67" spans="2:8" s="40" customFormat="1">
      <c r="B67" s="50">
        <f t="shared" si="7"/>
        <v>5.1099999999999977</v>
      </c>
      <c r="C67" s="18" t="s">
        <v>814</v>
      </c>
      <c r="D67" s="16">
        <v>0.79</v>
      </c>
      <c r="E67" s="20" t="s">
        <v>19</v>
      </c>
      <c r="F67" s="16"/>
      <c r="G67" s="14">
        <f t="shared" si="6"/>
        <v>0</v>
      </c>
      <c r="H67" s="21"/>
    </row>
    <row r="68" spans="2:8" s="40" customFormat="1">
      <c r="B68" s="50">
        <f t="shared" si="7"/>
        <v>5.1199999999999974</v>
      </c>
      <c r="C68" s="18" t="s">
        <v>815</v>
      </c>
      <c r="D68" s="16">
        <v>1.35</v>
      </c>
      <c r="E68" s="20" t="s">
        <v>19</v>
      </c>
      <c r="F68" s="16"/>
      <c r="G68" s="14">
        <f t="shared" si="6"/>
        <v>0</v>
      </c>
      <c r="H68" s="21"/>
    </row>
    <row r="69" spans="2:8" s="40" customFormat="1">
      <c r="B69" s="50">
        <f t="shared" si="7"/>
        <v>5.1299999999999972</v>
      </c>
      <c r="C69" s="18" t="s">
        <v>816</v>
      </c>
      <c r="D69" s="16">
        <v>0.69</v>
      </c>
      <c r="E69" s="20" t="s">
        <v>19</v>
      </c>
      <c r="F69" s="16"/>
      <c r="G69" s="14">
        <f t="shared" si="6"/>
        <v>0</v>
      </c>
      <c r="H69" s="21"/>
    </row>
    <row r="70" spans="2:8" s="40" customFormat="1">
      <c r="B70" s="50">
        <f t="shared" si="7"/>
        <v>5.139999999999997</v>
      </c>
      <c r="C70" s="18" t="s">
        <v>817</v>
      </c>
      <c r="D70" s="16">
        <v>0.68</v>
      </c>
      <c r="E70" s="20" t="s">
        <v>19</v>
      </c>
      <c r="F70" s="16"/>
      <c r="G70" s="14">
        <f t="shared" si="6"/>
        <v>0</v>
      </c>
      <c r="H70" s="21"/>
    </row>
    <row r="71" spans="2:8" s="40" customFormat="1">
      <c r="B71" s="50">
        <f t="shared" si="7"/>
        <v>5.1499999999999968</v>
      </c>
      <c r="C71" s="18" t="s">
        <v>818</v>
      </c>
      <c r="D71" s="16">
        <v>1.58</v>
      </c>
      <c r="E71" s="20" t="s">
        <v>19</v>
      </c>
      <c r="F71" s="16"/>
      <c r="G71" s="14">
        <f t="shared" si="6"/>
        <v>0</v>
      </c>
      <c r="H71" s="21"/>
    </row>
    <row r="72" spans="2:8" s="40" customFormat="1">
      <c r="B72" s="50">
        <f t="shared" si="7"/>
        <v>5.1599999999999966</v>
      </c>
      <c r="C72" s="18" t="s">
        <v>819</v>
      </c>
      <c r="D72" s="16">
        <v>6.45</v>
      </c>
      <c r="E72" s="20" t="s">
        <v>19</v>
      </c>
      <c r="F72" s="16"/>
      <c r="G72" s="14">
        <f t="shared" si="6"/>
        <v>0</v>
      </c>
      <c r="H72" s="21"/>
    </row>
    <row r="73" spans="2:8" s="40" customFormat="1">
      <c r="B73" s="50">
        <f t="shared" si="7"/>
        <v>5.1699999999999964</v>
      </c>
      <c r="C73" s="18" t="s">
        <v>820</v>
      </c>
      <c r="D73" s="16">
        <v>1.44</v>
      </c>
      <c r="E73" s="20" t="s">
        <v>19</v>
      </c>
      <c r="F73" s="16"/>
      <c r="G73" s="14">
        <f t="shared" si="6"/>
        <v>0</v>
      </c>
      <c r="H73" s="21"/>
    </row>
    <row r="74" spans="2:8" s="40" customFormat="1">
      <c r="B74" s="50">
        <f t="shared" si="7"/>
        <v>5.1799999999999962</v>
      </c>
      <c r="C74" s="18" t="s">
        <v>821</v>
      </c>
      <c r="D74" s="16">
        <v>2.89</v>
      </c>
      <c r="E74" s="20" t="s">
        <v>19</v>
      </c>
      <c r="F74" s="16"/>
      <c r="G74" s="14">
        <f t="shared" si="6"/>
        <v>0</v>
      </c>
      <c r="H74" s="21"/>
    </row>
    <row r="75" spans="2:8" s="40" customFormat="1">
      <c r="B75" s="50">
        <f t="shared" si="7"/>
        <v>5.1899999999999959</v>
      </c>
      <c r="C75" s="18" t="s">
        <v>822</v>
      </c>
      <c r="D75" s="16">
        <v>1.01</v>
      </c>
      <c r="E75" s="20" t="s">
        <v>19</v>
      </c>
      <c r="F75" s="16"/>
      <c r="G75" s="14">
        <f t="shared" si="6"/>
        <v>0</v>
      </c>
      <c r="H75" s="21"/>
    </row>
    <row r="76" spans="2:8" s="40" customFormat="1">
      <c r="B76" s="50">
        <f t="shared" si="7"/>
        <v>5.1999999999999957</v>
      </c>
      <c r="C76" s="18" t="s">
        <v>823</v>
      </c>
      <c r="D76" s="16">
        <v>1.35</v>
      </c>
      <c r="E76" s="20" t="s">
        <v>19</v>
      </c>
      <c r="F76" s="16"/>
      <c r="G76" s="14">
        <f t="shared" si="6"/>
        <v>0</v>
      </c>
      <c r="H76" s="21"/>
    </row>
    <row r="77" spans="2:8" s="40" customFormat="1">
      <c r="B77" s="50">
        <f t="shared" si="7"/>
        <v>5.2099999999999955</v>
      </c>
      <c r="C77" s="18" t="s">
        <v>824</v>
      </c>
      <c r="D77" s="16">
        <v>0.68</v>
      </c>
      <c r="E77" s="20" t="s">
        <v>19</v>
      </c>
      <c r="F77" s="16"/>
      <c r="G77" s="14">
        <f t="shared" si="6"/>
        <v>0</v>
      </c>
      <c r="H77" s="21"/>
    </row>
    <row r="78" spans="2:8" s="40" customFormat="1">
      <c r="B78" s="50">
        <f t="shared" si="7"/>
        <v>5.2199999999999953</v>
      </c>
      <c r="C78" s="18" t="s">
        <v>825</v>
      </c>
      <c r="D78" s="16">
        <v>1.01</v>
      </c>
      <c r="E78" s="20" t="s">
        <v>19</v>
      </c>
      <c r="F78" s="16"/>
      <c r="G78" s="14">
        <f t="shared" si="6"/>
        <v>0</v>
      </c>
      <c r="H78" s="21"/>
    </row>
    <row r="79" spans="2:8" s="40" customFormat="1">
      <c r="B79" s="50">
        <f t="shared" si="7"/>
        <v>5.2299999999999951</v>
      </c>
      <c r="C79" s="18" t="s">
        <v>826</v>
      </c>
      <c r="D79" s="16">
        <v>1.01</v>
      </c>
      <c r="E79" s="20" t="s">
        <v>19</v>
      </c>
      <c r="F79" s="16"/>
      <c r="G79" s="14">
        <f t="shared" si="6"/>
        <v>0</v>
      </c>
      <c r="H79" s="21"/>
    </row>
    <row r="80" spans="2:8" s="40" customFormat="1">
      <c r="B80" s="50">
        <f t="shared" si="7"/>
        <v>5.2399999999999949</v>
      </c>
      <c r="C80" s="18" t="s">
        <v>827</v>
      </c>
      <c r="D80" s="16">
        <v>0.68</v>
      </c>
      <c r="E80" s="20" t="s">
        <v>19</v>
      </c>
      <c r="F80" s="16"/>
      <c r="G80" s="14">
        <f t="shared" si="6"/>
        <v>0</v>
      </c>
      <c r="H80" s="21"/>
    </row>
    <row r="81" spans="2:8" s="40" customFormat="1">
      <c r="B81" s="50">
        <f t="shared" si="7"/>
        <v>5.2499999999999947</v>
      </c>
      <c r="C81" s="18" t="s">
        <v>828</v>
      </c>
      <c r="D81" s="16">
        <v>5.95</v>
      </c>
      <c r="E81" s="20" t="s">
        <v>19</v>
      </c>
      <c r="F81" s="16"/>
      <c r="G81" s="14">
        <f t="shared" si="6"/>
        <v>0</v>
      </c>
      <c r="H81" s="21"/>
    </row>
    <row r="82" spans="2:8" s="40" customFormat="1">
      <c r="B82" s="50">
        <f t="shared" si="7"/>
        <v>5.2599999999999945</v>
      </c>
      <c r="C82" s="18" t="s">
        <v>829</v>
      </c>
      <c r="D82" s="16">
        <v>0.68</v>
      </c>
      <c r="E82" s="20" t="s">
        <v>19</v>
      </c>
      <c r="F82" s="16"/>
      <c r="G82" s="14">
        <f t="shared" si="6"/>
        <v>0</v>
      </c>
      <c r="H82" s="21"/>
    </row>
    <row r="83" spans="2:8" s="40" customFormat="1">
      <c r="B83" s="50">
        <f t="shared" si="7"/>
        <v>5.2699999999999942</v>
      </c>
      <c r="C83" s="18" t="s">
        <v>830</v>
      </c>
      <c r="D83" s="16">
        <v>0.79</v>
      </c>
      <c r="E83" s="20" t="s">
        <v>19</v>
      </c>
      <c r="F83" s="16"/>
      <c r="G83" s="14">
        <f t="shared" si="6"/>
        <v>0</v>
      </c>
      <c r="H83" s="21"/>
    </row>
    <row r="84" spans="2:8" s="40" customFormat="1">
      <c r="B84" s="50">
        <f t="shared" si="7"/>
        <v>5.279999999999994</v>
      </c>
      <c r="C84" s="18" t="s">
        <v>831</v>
      </c>
      <c r="D84" s="16">
        <v>0.79</v>
      </c>
      <c r="E84" s="20" t="s">
        <v>19</v>
      </c>
      <c r="F84" s="16"/>
      <c r="G84" s="14">
        <f t="shared" si="6"/>
        <v>0</v>
      </c>
      <c r="H84" s="21"/>
    </row>
    <row r="85" spans="2:8" s="40" customFormat="1">
      <c r="B85" s="50">
        <f t="shared" si="7"/>
        <v>5.2899999999999938</v>
      </c>
      <c r="C85" s="18" t="s">
        <v>832</v>
      </c>
      <c r="D85" s="16">
        <v>2.36</v>
      </c>
      <c r="E85" s="20" t="s">
        <v>19</v>
      </c>
      <c r="F85" s="16"/>
      <c r="G85" s="14">
        <f t="shared" si="6"/>
        <v>0</v>
      </c>
      <c r="H85" s="21"/>
    </row>
    <row r="86" spans="2:8" s="40" customFormat="1">
      <c r="B86" s="50">
        <f t="shared" si="7"/>
        <v>5.2999999999999936</v>
      </c>
      <c r="C86" s="18" t="s">
        <v>833</v>
      </c>
      <c r="D86" s="16">
        <v>1.01</v>
      </c>
      <c r="E86" s="20" t="s">
        <v>19</v>
      </c>
      <c r="F86" s="16"/>
      <c r="G86" s="14">
        <f t="shared" si="6"/>
        <v>0</v>
      </c>
      <c r="H86" s="21"/>
    </row>
    <row r="87" spans="2:8" s="40" customFormat="1">
      <c r="B87" s="50">
        <f t="shared" si="7"/>
        <v>5.3099999999999934</v>
      </c>
      <c r="C87" s="18" t="s">
        <v>834</v>
      </c>
      <c r="D87" s="16">
        <v>11.25</v>
      </c>
      <c r="E87" s="20" t="s">
        <v>19</v>
      </c>
      <c r="F87" s="16"/>
      <c r="G87" s="14">
        <f t="shared" si="6"/>
        <v>0</v>
      </c>
      <c r="H87" s="21"/>
    </row>
    <row r="88" spans="2:8" s="40" customFormat="1">
      <c r="B88" s="50">
        <f t="shared" si="7"/>
        <v>5.3199999999999932</v>
      </c>
      <c r="C88" s="18" t="s">
        <v>835</v>
      </c>
      <c r="D88" s="16">
        <v>11.31</v>
      </c>
      <c r="E88" s="20" t="s">
        <v>19</v>
      </c>
      <c r="F88" s="16"/>
      <c r="G88" s="14">
        <f t="shared" si="6"/>
        <v>0</v>
      </c>
      <c r="H88" s="21"/>
    </row>
    <row r="89" spans="2:8" s="40" customFormat="1">
      <c r="B89" s="50">
        <f t="shared" si="7"/>
        <v>5.329999999999993</v>
      </c>
      <c r="C89" s="18" t="s">
        <v>836</v>
      </c>
      <c r="D89" s="16">
        <v>2.02</v>
      </c>
      <c r="E89" s="20" t="s">
        <v>19</v>
      </c>
      <c r="F89" s="16"/>
      <c r="G89" s="14">
        <f t="shared" si="6"/>
        <v>0</v>
      </c>
      <c r="H89" s="21"/>
    </row>
    <row r="90" spans="2:8" s="40" customFormat="1">
      <c r="B90" s="50">
        <f t="shared" si="7"/>
        <v>5.3399999999999928</v>
      </c>
      <c r="C90" s="18" t="s">
        <v>837</v>
      </c>
      <c r="D90" s="16">
        <v>1.01</v>
      </c>
      <c r="E90" s="20" t="s">
        <v>19</v>
      </c>
      <c r="F90" s="16"/>
      <c r="G90" s="14">
        <f t="shared" si="6"/>
        <v>0</v>
      </c>
      <c r="H90" s="21"/>
    </row>
    <row r="91" spans="2:8" s="40" customFormat="1">
      <c r="B91" s="50">
        <f t="shared" si="7"/>
        <v>5.3499999999999925</v>
      </c>
      <c r="C91" s="18" t="s">
        <v>838</v>
      </c>
      <c r="D91" s="16">
        <v>1.44</v>
      </c>
      <c r="E91" s="20" t="s">
        <v>19</v>
      </c>
      <c r="F91" s="16"/>
      <c r="G91" s="14">
        <f t="shared" si="6"/>
        <v>0</v>
      </c>
      <c r="H91" s="21"/>
    </row>
    <row r="92" spans="2:8" s="40" customFormat="1">
      <c r="B92" s="50">
        <f t="shared" si="7"/>
        <v>5.3599999999999923</v>
      </c>
      <c r="C92" s="18" t="s">
        <v>839</v>
      </c>
      <c r="D92" s="16">
        <v>7.15</v>
      </c>
      <c r="E92" s="20" t="s">
        <v>19</v>
      </c>
      <c r="F92" s="16"/>
      <c r="G92" s="14">
        <f t="shared" si="6"/>
        <v>0</v>
      </c>
      <c r="H92" s="21"/>
    </row>
    <row r="93" spans="2:8" s="40" customFormat="1">
      <c r="B93" s="50">
        <f t="shared" si="7"/>
        <v>5.3699999999999921</v>
      </c>
      <c r="C93" s="18" t="s">
        <v>840</v>
      </c>
      <c r="D93" s="16">
        <v>0.68</v>
      </c>
      <c r="E93" s="20" t="s">
        <v>19</v>
      </c>
      <c r="F93" s="16"/>
      <c r="G93" s="14">
        <f t="shared" si="6"/>
        <v>0</v>
      </c>
      <c r="H93" s="21"/>
    </row>
    <row r="94" spans="2:8" s="40" customFormat="1">
      <c r="B94" s="50">
        <f t="shared" si="7"/>
        <v>5.3799999999999919</v>
      </c>
      <c r="C94" s="18" t="s">
        <v>841</v>
      </c>
      <c r="D94" s="16">
        <v>2.08</v>
      </c>
      <c r="E94" s="20" t="s">
        <v>19</v>
      </c>
      <c r="F94" s="16"/>
      <c r="G94" s="14">
        <f t="shared" si="6"/>
        <v>0</v>
      </c>
      <c r="H94" s="21"/>
    </row>
    <row r="95" spans="2:8" s="40" customFormat="1">
      <c r="B95" s="50">
        <f t="shared" si="7"/>
        <v>5.3899999999999917</v>
      </c>
      <c r="C95" s="18" t="s">
        <v>842</v>
      </c>
      <c r="D95" s="16">
        <v>0.42</v>
      </c>
      <c r="E95" s="20" t="s">
        <v>19</v>
      </c>
      <c r="F95" s="16"/>
      <c r="G95" s="14">
        <f t="shared" si="6"/>
        <v>0</v>
      </c>
      <c r="H95" s="21"/>
    </row>
    <row r="96" spans="2:8" s="40" customFormat="1">
      <c r="B96" s="50">
        <f t="shared" si="7"/>
        <v>5.3999999999999915</v>
      </c>
      <c r="C96" s="18" t="s">
        <v>843</v>
      </c>
      <c r="D96" s="16">
        <v>1.18</v>
      </c>
      <c r="E96" s="20" t="s">
        <v>19</v>
      </c>
      <c r="F96" s="16"/>
      <c r="G96" s="14">
        <f t="shared" si="6"/>
        <v>0</v>
      </c>
      <c r="H96" s="21"/>
    </row>
    <row r="97" spans="2:8" s="40" customFormat="1">
      <c r="B97" s="50">
        <f t="shared" si="7"/>
        <v>5.4099999999999913</v>
      </c>
      <c r="C97" s="18" t="s">
        <v>844</v>
      </c>
      <c r="D97" s="16">
        <v>0.59</v>
      </c>
      <c r="E97" s="20" t="s">
        <v>19</v>
      </c>
      <c r="F97" s="16"/>
      <c r="G97" s="14">
        <f t="shared" si="6"/>
        <v>0</v>
      </c>
      <c r="H97" s="21"/>
    </row>
    <row r="98" spans="2:8" s="40" customFormat="1">
      <c r="B98" s="50">
        <f t="shared" si="7"/>
        <v>5.419999999999991</v>
      </c>
      <c r="C98" s="18" t="s">
        <v>845</v>
      </c>
      <c r="D98" s="16">
        <v>2.08</v>
      </c>
      <c r="E98" s="20" t="s">
        <v>19</v>
      </c>
      <c r="F98" s="16"/>
      <c r="G98" s="14">
        <f t="shared" si="6"/>
        <v>0</v>
      </c>
      <c r="H98" s="21"/>
    </row>
    <row r="99" spans="2:8" s="40" customFormat="1">
      <c r="B99" s="50">
        <f t="shared" si="7"/>
        <v>5.4299999999999908</v>
      </c>
      <c r="C99" s="18" t="s">
        <v>846</v>
      </c>
      <c r="D99" s="16">
        <v>0.68</v>
      </c>
      <c r="E99" s="20" t="s">
        <v>19</v>
      </c>
      <c r="F99" s="16"/>
      <c r="G99" s="14">
        <f t="shared" si="6"/>
        <v>0</v>
      </c>
      <c r="H99" s="21"/>
    </row>
    <row r="100" spans="2:8" s="40" customFormat="1">
      <c r="B100" s="50">
        <f t="shared" si="7"/>
        <v>5.4399999999999906</v>
      </c>
      <c r="C100" s="18" t="s">
        <v>847</v>
      </c>
      <c r="D100" s="16">
        <v>0.9</v>
      </c>
      <c r="E100" s="20" t="s">
        <v>19</v>
      </c>
      <c r="F100" s="16"/>
      <c r="G100" s="14">
        <f t="shared" si="6"/>
        <v>0</v>
      </c>
      <c r="H100" s="21"/>
    </row>
    <row r="101" spans="2:8" s="40" customFormat="1">
      <c r="B101" s="50">
        <f t="shared" si="7"/>
        <v>5.4499999999999904</v>
      </c>
      <c r="C101" s="18" t="s">
        <v>848</v>
      </c>
      <c r="D101" s="16">
        <v>10.93</v>
      </c>
      <c r="E101" s="20" t="s">
        <v>19</v>
      </c>
      <c r="F101" s="16"/>
      <c r="G101" s="14">
        <f t="shared" si="6"/>
        <v>0</v>
      </c>
      <c r="H101" s="21"/>
    </row>
    <row r="102" spans="2:8" s="40" customFormat="1">
      <c r="B102" s="50">
        <f t="shared" si="7"/>
        <v>5.4599999999999902</v>
      </c>
      <c r="C102" s="18" t="s">
        <v>849</v>
      </c>
      <c r="D102" s="16">
        <v>9.08</v>
      </c>
      <c r="E102" s="20" t="s">
        <v>19</v>
      </c>
      <c r="F102" s="16"/>
      <c r="G102" s="14">
        <f t="shared" si="6"/>
        <v>0</v>
      </c>
      <c r="H102" s="21"/>
    </row>
    <row r="103" spans="2:8" s="40" customFormat="1">
      <c r="B103" s="50">
        <f t="shared" si="7"/>
        <v>5.46999999999999</v>
      </c>
      <c r="C103" s="18" t="s">
        <v>850</v>
      </c>
      <c r="D103" s="16">
        <v>7.14</v>
      </c>
      <c r="E103" s="20" t="s">
        <v>19</v>
      </c>
      <c r="F103" s="16"/>
      <c r="G103" s="14">
        <f t="shared" si="6"/>
        <v>0</v>
      </c>
      <c r="H103" s="21"/>
    </row>
    <row r="104" spans="2:8" s="40" customFormat="1">
      <c r="B104" s="50">
        <f t="shared" si="7"/>
        <v>5.4799999999999898</v>
      </c>
      <c r="C104" s="18" t="s">
        <v>851</v>
      </c>
      <c r="D104" s="16">
        <v>1.01</v>
      </c>
      <c r="E104" s="20" t="s">
        <v>19</v>
      </c>
      <c r="F104" s="16"/>
      <c r="G104" s="14">
        <f t="shared" si="6"/>
        <v>0</v>
      </c>
      <c r="H104" s="21"/>
    </row>
    <row r="105" spans="2:8" s="40" customFormat="1">
      <c r="B105" s="50">
        <f t="shared" si="7"/>
        <v>5.4899999999999896</v>
      </c>
      <c r="C105" s="18" t="s">
        <v>852</v>
      </c>
      <c r="D105" s="16">
        <v>1.6</v>
      </c>
      <c r="E105" s="20" t="s">
        <v>19</v>
      </c>
      <c r="F105" s="16"/>
      <c r="G105" s="14">
        <f t="shared" si="6"/>
        <v>0</v>
      </c>
      <c r="H105" s="21"/>
    </row>
    <row r="106" spans="2:8" s="40" customFormat="1">
      <c r="B106" s="50">
        <f t="shared" si="7"/>
        <v>5.4999999999999893</v>
      </c>
      <c r="C106" s="18" t="s">
        <v>853</v>
      </c>
      <c r="D106" s="16">
        <v>7.86</v>
      </c>
      <c r="E106" s="20" t="s">
        <v>19</v>
      </c>
      <c r="F106" s="16"/>
      <c r="G106" s="14">
        <f t="shared" si="6"/>
        <v>0</v>
      </c>
      <c r="H106" s="21"/>
    </row>
    <row r="107" spans="2:8" s="40" customFormat="1">
      <c r="B107" s="50">
        <f t="shared" si="7"/>
        <v>5.5099999999999891</v>
      </c>
      <c r="C107" s="18" t="s">
        <v>854</v>
      </c>
      <c r="D107" s="16">
        <v>3.72</v>
      </c>
      <c r="E107" s="20" t="s">
        <v>19</v>
      </c>
      <c r="F107" s="16"/>
      <c r="G107" s="14">
        <f t="shared" si="6"/>
        <v>0</v>
      </c>
      <c r="H107" s="21"/>
    </row>
    <row r="108" spans="2:8" s="40" customFormat="1">
      <c r="B108" s="50">
        <f t="shared" si="7"/>
        <v>5.5199999999999889</v>
      </c>
      <c r="C108" s="18" t="s">
        <v>855</v>
      </c>
      <c r="D108" s="16">
        <v>11.95</v>
      </c>
      <c r="E108" s="20" t="s">
        <v>19</v>
      </c>
      <c r="F108" s="16"/>
      <c r="G108" s="14">
        <f t="shared" si="6"/>
        <v>0</v>
      </c>
      <c r="H108" s="21"/>
    </row>
    <row r="109" spans="2:8" s="40" customFormat="1">
      <c r="B109" s="50">
        <f t="shared" si="7"/>
        <v>5.5299999999999887</v>
      </c>
      <c r="C109" s="18" t="s">
        <v>856</v>
      </c>
      <c r="D109" s="16">
        <v>6.25</v>
      </c>
      <c r="E109" s="20" t="s">
        <v>19</v>
      </c>
      <c r="F109" s="16"/>
      <c r="G109" s="14">
        <f t="shared" si="6"/>
        <v>0</v>
      </c>
      <c r="H109" s="21"/>
    </row>
    <row r="110" spans="2:8" s="40" customFormat="1">
      <c r="B110" s="50">
        <f t="shared" si="7"/>
        <v>5.5399999999999885</v>
      </c>
      <c r="C110" s="18" t="s">
        <v>857</v>
      </c>
      <c r="D110" s="16">
        <v>4.63</v>
      </c>
      <c r="E110" s="20" t="s">
        <v>19</v>
      </c>
      <c r="F110" s="16"/>
      <c r="G110" s="14">
        <f t="shared" si="6"/>
        <v>0</v>
      </c>
      <c r="H110" s="21"/>
    </row>
    <row r="111" spans="2:8" s="40" customFormat="1">
      <c r="B111" s="50">
        <f t="shared" si="7"/>
        <v>5.5499999999999883</v>
      </c>
      <c r="C111" s="18" t="s">
        <v>858</v>
      </c>
      <c r="D111" s="16">
        <v>6.34</v>
      </c>
      <c r="E111" s="20" t="s">
        <v>19</v>
      </c>
      <c r="F111" s="16"/>
      <c r="G111" s="14">
        <f t="shared" si="6"/>
        <v>0</v>
      </c>
      <c r="H111" s="21"/>
    </row>
    <row r="112" spans="2:8" s="40" customFormat="1">
      <c r="B112" s="50">
        <f t="shared" si="7"/>
        <v>5.5599999999999881</v>
      </c>
      <c r="C112" s="18" t="s">
        <v>859</v>
      </c>
      <c r="D112" s="16">
        <v>10.8</v>
      </c>
      <c r="E112" s="20" t="s">
        <v>19</v>
      </c>
      <c r="F112" s="16"/>
      <c r="G112" s="14">
        <f t="shared" si="6"/>
        <v>0</v>
      </c>
      <c r="H112" s="21"/>
    </row>
    <row r="113" spans="2:8" s="40" customFormat="1">
      <c r="B113" s="50">
        <f t="shared" si="7"/>
        <v>5.5699999999999878</v>
      </c>
      <c r="C113" s="18" t="s">
        <v>860</v>
      </c>
      <c r="D113" s="16">
        <v>3.9</v>
      </c>
      <c r="E113" s="20" t="s">
        <v>19</v>
      </c>
      <c r="F113" s="16"/>
      <c r="G113" s="14">
        <f t="shared" si="6"/>
        <v>0</v>
      </c>
      <c r="H113" s="21"/>
    </row>
    <row r="114" spans="2:8" s="40" customFormat="1">
      <c r="B114" s="50">
        <f t="shared" si="7"/>
        <v>5.5799999999999876</v>
      </c>
      <c r="C114" s="18" t="s">
        <v>861</v>
      </c>
      <c r="D114" s="16">
        <v>4.87</v>
      </c>
      <c r="E114" s="20" t="s">
        <v>19</v>
      </c>
      <c r="F114" s="16"/>
      <c r="G114" s="14">
        <f t="shared" si="6"/>
        <v>0</v>
      </c>
      <c r="H114" s="21"/>
    </row>
    <row r="115" spans="2:8" s="40" customFormat="1">
      <c r="B115" s="50">
        <f t="shared" si="7"/>
        <v>5.5899999999999874</v>
      </c>
      <c r="C115" s="18" t="s">
        <v>862</v>
      </c>
      <c r="D115" s="16">
        <v>3.44</v>
      </c>
      <c r="E115" s="20" t="s">
        <v>19</v>
      </c>
      <c r="F115" s="16"/>
      <c r="G115" s="14">
        <f t="shared" si="6"/>
        <v>0</v>
      </c>
      <c r="H115" s="21"/>
    </row>
    <row r="116" spans="2:8" s="40" customFormat="1">
      <c r="B116" s="50">
        <f t="shared" si="7"/>
        <v>5.5999999999999872</v>
      </c>
      <c r="C116" s="18" t="s">
        <v>863</v>
      </c>
      <c r="D116" s="16">
        <v>3.44</v>
      </c>
      <c r="E116" s="20" t="s">
        <v>19</v>
      </c>
      <c r="F116" s="16"/>
      <c r="G116" s="14">
        <f t="shared" si="6"/>
        <v>0</v>
      </c>
      <c r="H116" s="21"/>
    </row>
    <row r="117" spans="2:8" s="40" customFormat="1">
      <c r="B117" s="50">
        <f t="shared" si="7"/>
        <v>5.609999999999987</v>
      </c>
      <c r="C117" s="18" t="s">
        <v>864</v>
      </c>
      <c r="D117" s="16">
        <v>5.85</v>
      </c>
      <c r="E117" s="20" t="s">
        <v>19</v>
      </c>
      <c r="F117" s="16"/>
      <c r="G117" s="14">
        <f t="shared" si="6"/>
        <v>0</v>
      </c>
      <c r="H117" s="21"/>
    </row>
    <row r="118" spans="2:8" s="40" customFormat="1">
      <c r="B118" s="50">
        <f t="shared" si="7"/>
        <v>5.6199999999999868</v>
      </c>
      <c r="C118" s="18" t="s">
        <v>865</v>
      </c>
      <c r="D118" s="16">
        <v>14.4</v>
      </c>
      <c r="E118" s="20" t="s">
        <v>19</v>
      </c>
      <c r="F118" s="16"/>
      <c r="G118" s="14">
        <f t="shared" ref="G118:G198" si="8">ROUND(F118*D118,2)</f>
        <v>0</v>
      </c>
      <c r="H118" s="21"/>
    </row>
    <row r="119" spans="2:8" s="40" customFormat="1">
      <c r="B119" s="50"/>
      <c r="C119" s="22" t="s">
        <v>57</v>
      </c>
      <c r="D119" s="16"/>
      <c r="E119" s="20" t="s">
        <v>163</v>
      </c>
      <c r="F119" s="16"/>
      <c r="G119" s="14">
        <f t="shared" si="8"/>
        <v>0</v>
      </c>
      <c r="H119" s="21"/>
    </row>
    <row r="120" spans="2:8" s="40" customFormat="1" ht="37.5">
      <c r="B120" s="50">
        <f>+B118+0.01</f>
        <v>5.6299999999999866</v>
      </c>
      <c r="C120" s="18" t="s">
        <v>866</v>
      </c>
      <c r="D120" s="16">
        <f>657.93*0.2*0.15</f>
        <v>19.737899999999996</v>
      </c>
      <c r="E120" s="20" t="s">
        <v>19</v>
      </c>
      <c r="F120" s="16"/>
      <c r="G120" s="14">
        <f t="shared" si="8"/>
        <v>0</v>
      </c>
      <c r="H120" s="21"/>
    </row>
    <row r="121" spans="2:8" s="40" customFormat="1" ht="37.5">
      <c r="B121" s="50">
        <f>+B120+0.01</f>
        <v>5.6399999999999864</v>
      </c>
      <c r="C121" s="18" t="s">
        <v>867</v>
      </c>
      <c r="D121" s="16">
        <v>5.21</v>
      </c>
      <c r="E121" s="20" t="s">
        <v>19</v>
      </c>
      <c r="F121" s="16"/>
      <c r="G121" s="14">
        <f t="shared" si="8"/>
        <v>0</v>
      </c>
      <c r="H121" s="21"/>
    </row>
    <row r="122" spans="2:8" s="40" customFormat="1" ht="37.5">
      <c r="B122" s="50">
        <f t="shared" ref="B122:B154" si="9">+B121+0.01</f>
        <v>5.6499999999999861</v>
      </c>
      <c r="C122" s="18" t="s">
        <v>868</v>
      </c>
      <c r="D122" s="16">
        <v>3.72</v>
      </c>
      <c r="E122" s="20" t="s">
        <v>19</v>
      </c>
      <c r="F122" s="16"/>
      <c r="G122" s="14">
        <f t="shared" si="8"/>
        <v>0</v>
      </c>
      <c r="H122" s="21"/>
    </row>
    <row r="123" spans="2:8" s="40" customFormat="1" ht="37.5">
      <c r="B123" s="50">
        <f t="shared" si="9"/>
        <v>5.6599999999999859</v>
      </c>
      <c r="C123" s="18" t="s">
        <v>869</v>
      </c>
      <c r="D123" s="16">
        <v>2.23</v>
      </c>
      <c r="E123" s="20" t="s">
        <v>19</v>
      </c>
      <c r="F123" s="16"/>
      <c r="G123" s="14">
        <f t="shared" si="8"/>
        <v>0</v>
      </c>
      <c r="H123" s="21"/>
    </row>
    <row r="124" spans="2:8" s="40" customFormat="1" ht="37.5">
      <c r="B124" s="50">
        <f t="shared" si="9"/>
        <v>5.6699999999999857</v>
      </c>
      <c r="C124" s="18" t="s">
        <v>870</v>
      </c>
      <c r="D124" s="16">
        <v>2.98</v>
      </c>
      <c r="E124" s="20" t="s">
        <v>19</v>
      </c>
      <c r="F124" s="16"/>
      <c r="G124" s="14">
        <f t="shared" si="8"/>
        <v>0</v>
      </c>
      <c r="H124" s="21"/>
    </row>
    <row r="125" spans="2:8" s="40" customFormat="1" ht="37.5">
      <c r="B125" s="50">
        <f t="shared" si="9"/>
        <v>5.6799999999999855</v>
      </c>
      <c r="C125" s="18" t="s">
        <v>871</v>
      </c>
      <c r="D125" s="16">
        <v>2.23</v>
      </c>
      <c r="E125" s="20" t="s">
        <v>19</v>
      </c>
      <c r="F125" s="16"/>
      <c r="G125" s="14">
        <f t="shared" si="8"/>
        <v>0</v>
      </c>
      <c r="H125" s="21"/>
    </row>
    <row r="126" spans="2:8" s="40" customFormat="1" ht="37.5">
      <c r="B126" s="50">
        <f t="shared" si="9"/>
        <v>5.6899999999999853</v>
      </c>
      <c r="C126" s="18" t="s">
        <v>872</v>
      </c>
      <c r="D126" s="16">
        <v>7.44</v>
      </c>
      <c r="E126" s="20" t="s">
        <v>19</v>
      </c>
      <c r="F126" s="16"/>
      <c r="G126" s="14">
        <f t="shared" si="8"/>
        <v>0</v>
      </c>
      <c r="H126" s="21"/>
    </row>
    <row r="127" spans="2:8" s="40" customFormat="1" ht="37.5">
      <c r="B127" s="50">
        <f t="shared" si="9"/>
        <v>5.6999999999999851</v>
      </c>
      <c r="C127" s="18" t="s">
        <v>873</v>
      </c>
      <c r="D127" s="16">
        <v>1.49</v>
      </c>
      <c r="E127" s="20" t="s">
        <v>19</v>
      </c>
      <c r="F127" s="16"/>
      <c r="G127" s="14">
        <f t="shared" si="8"/>
        <v>0</v>
      </c>
      <c r="H127" s="21"/>
    </row>
    <row r="128" spans="2:8" s="40" customFormat="1" ht="37.5">
      <c r="B128" s="50">
        <f t="shared" si="9"/>
        <v>5.7099999999999849</v>
      </c>
      <c r="C128" s="18" t="s">
        <v>874</v>
      </c>
      <c r="D128" s="16">
        <v>1.49</v>
      </c>
      <c r="E128" s="20" t="s">
        <v>19</v>
      </c>
      <c r="F128" s="16"/>
      <c r="G128" s="14">
        <f t="shared" si="8"/>
        <v>0</v>
      </c>
      <c r="H128" s="21"/>
    </row>
    <row r="129" spans="2:8" s="40" customFormat="1" ht="37.5">
      <c r="B129" s="50">
        <f t="shared" si="9"/>
        <v>5.7199999999999847</v>
      </c>
      <c r="C129" s="18" t="s">
        <v>875</v>
      </c>
      <c r="D129" s="16">
        <v>3.72</v>
      </c>
      <c r="E129" s="20" t="s">
        <v>19</v>
      </c>
      <c r="F129" s="16"/>
      <c r="G129" s="14">
        <f t="shared" si="8"/>
        <v>0</v>
      </c>
      <c r="H129" s="21"/>
    </row>
    <row r="130" spans="2:8" s="40" customFormat="1" ht="37.5">
      <c r="B130" s="50">
        <f t="shared" si="9"/>
        <v>5.7299999999999844</v>
      </c>
      <c r="C130" s="18" t="s">
        <v>876</v>
      </c>
      <c r="D130" s="16">
        <v>8.93</v>
      </c>
      <c r="E130" s="20" t="s">
        <v>19</v>
      </c>
      <c r="F130" s="16"/>
      <c r="G130" s="14">
        <f t="shared" si="8"/>
        <v>0</v>
      </c>
      <c r="H130" s="21"/>
    </row>
    <row r="131" spans="2:8" s="40" customFormat="1" ht="37.5">
      <c r="B131" s="50">
        <f t="shared" si="9"/>
        <v>5.7399999999999842</v>
      </c>
      <c r="C131" s="18" t="s">
        <v>877</v>
      </c>
      <c r="D131" s="16">
        <v>0.94</v>
      </c>
      <c r="E131" s="20" t="s">
        <v>19</v>
      </c>
      <c r="F131" s="16"/>
      <c r="G131" s="14">
        <f t="shared" si="8"/>
        <v>0</v>
      </c>
      <c r="H131" s="21"/>
    </row>
    <row r="132" spans="2:8" s="40" customFormat="1" ht="37.5">
      <c r="B132" s="50">
        <f t="shared" si="9"/>
        <v>5.749999999999984</v>
      </c>
      <c r="C132" s="18" t="s">
        <v>878</v>
      </c>
      <c r="D132" s="16">
        <v>0.74</v>
      </c>
      <c r="E132" s="20" t="s">
        <v>19</v>
      </c>
      <c r="F132" s="16"/>
      <c r="G132" s="14">
        <f t="shared" si="8"/>
        <v>0</v>
      </c>
      <c r="H132" s="21"/>
    </row>
    <row r="133" spans="2:8" s="40" customFormat="1" ht="37.5">
      <c r="B133" s="50">
        <f t="shared" si="9"/>
        <v>5.7599999999999838</v>
      </c>
      <c r="C133" s="18" t="s">
        <v>879</v>
      </c>
      <c r="D133" s="16">
        <v>2.23</v>
      </c>
      <c r="E133" s="20" t="s">
        <v>19</v>
      </c>
      <c r="F133" s="16"/>
      <c r="G133" s="14">
        <f t="shared" si="8"/>
        <v>0</v>
      </c>
      <c r="H133" s="21"/>
    </row>
    <row r="134" spans="2:8" s="40" customFormat="1" ht="37.5">
      <c r="B134" s="50">
        <f t="shared" si="9"/>
        <v>5.7699999999999836</v>
      </c>
      <c r="C134" s="18" t="s">
        <v>880</v>
      </c>
      <c r="D134" s="16">
        <v>2.39</v>
      </c>
      <c r="E134" s="20" t="s">
        <v>19</v>
      </c>
      <c r="F134" s="16"/>
      <c r="G134" s="14">
        <f t="shared" si="8"/>
        <v>0</v>
      </c>
      <c r="H134" s="21"/>
    </row>
    <row r="135" spans="2:8" s="40" customFormat="1" ht="37.5">
      <c r="B135" s="50">
        <f t="shared" si="9"/>
        <v>5.7799999999999834</v>
      </c>
      <c r="C135" s="18" t="s">
        <v>881</v>
      </c>
      <c r="D135" s="16">
        <v>2.39</v>
      </c>
      <c r="E135" s="20" t="s">
        <v>19</v>
      </c>
      <c r="F135" s="16"/>
      <c r="G135" s="14">
        <f t="shared" si="8"/>
        <v>0</v>
      </c>
      <c r="H135" s="21"/>
    </row>
    <row r="136" spans="2:8" s="40" customFormat="1" ht="37.5">
      <c r="B136" s="50">
        <f t="shared" si="9"/>
        <v>5.7899999999999832</v>
      </c>
      <c r="C136" s="18" t="s">
        <v>882</v>
      </c>
      <c r="D136" s="16">
        <v>0.94</v>
      </c>
      <c r="E136" s="20" t="s">
        <v>19</v>
      </c>
      <c r="F136" s="16"/>
      <c r="G136" s="14">
        <f t="shared" si="8"/>
        <v>0</v>
      </c>
      <c r="H136" s="21"/>
    </row>
    <row r="137" spans="2:8" s="40" customFormat="1" ht="37.5">
      <c r="B137" s="50">
        <f t="shared" si="9"/>
        <v>5.7999999999999829</v>
      </c>
      <c r="C137" s="18" t="s">
        <v>883</v>
      </c>
      <c r="D137" s="16">
        <v>0.94</v>
      </c>
      <c r="E137" s="20" t="s">
        <v>19</v>
      </c>
      <c r="F137" s="16"/>
      <c r="G137" s="14">
        <f t="shared" si="8"/>
        <v>0</v>
      </c>
      <c r="H137" s="21"/>
    </row>
    <row r="138" spans="2:8" s="40" customFormat="1" ht="37.5">
      <c r="B138" s="50">
        <f t="shared" si="9"/>
        <v>5.8099999999999827</v>
      </c>
      <c r="C138" s="18" t="s">
        <v>884</v>
      </c>
      <c r="D138" s="16">
        <v>0.94</v>
      </c>
      <c r="E138" s="20" t="s">
        <v>19</v>
      </c>
      <c r="F138" s="16"/>
      <c r="G138" s="14">
        <f t="shared" si="8"/>
        <v>0</v>
      </c>
      <c r="H138" s="21"/>
    </row>
    <row r="139" spans="2:8" s="40" customFormat="1" ht="37.5">
      <c r="B139" s="50">
        <f t="shared" si="9"/>
        <v>5.8199999999999825</v>
      </c>
      <c r="C139" s="18" t="s">
        <v>885</v>
      </c>
      <c r="D139" s="16">
        <v>2.83</v>
      </c>
      <c r="E139" s="20" t="s">
        <v>19</v>
      </c>
      <c r="F139" s="16"/>
      <c r="G139" s="14">
        <f t="shared" si="8"/>
        <v>0</v>
      </c>
      <c r="H139" s="21"/>
    </row>
    <row r="140" spans="2:8" s="40" customFormat="1" ht="37.5">
      <c r="B140" s="50">
        <f t="shared" si="9"/>
        <v>5.8299999999999823</v>
      </c>
      <c r="C140" s="18" t="s">
        <v>886</v>
      </c>
      <c r="D140" s="16">
        <v>1.19</v>
      </c>
      <c r="E140" s="20" t="s">
        <v>19</v>
      </c>
      <c r="F140" s="16"/>
      <c r="G140" s="14">
        <f t="shared" si="8"/>
        <v>0</v>
      </c>
      <c r="H140" s="21"/>
    </row>
    <row r="141" spans="2:8" s="40" customFormat="1" ht="37.5">
      <c r="B141" s="50">
        <f t="shared" si="9"/>
        <v>5.8399999999999821</v>
      </c>
      <c r="C141" s="18" t="s">
        <v>887</v>
      </c>
      <c r="D141" s="16">
        <v>1.19</v>
      </c>
      <c r="E141" s="20" t="s">
        <v>19</v>
      </c>
      <c r="F141" s="16"/>
      <c r="G141" s="14">
        <f t="shared" si="8"/>
        <v>0</v>
      </c>
      <c r="H141" s="21"/>
    </row>
    <row r="142" spans="2:8" s="40" customFormat="1" ht="37.5">
      <c r="B142" s="50">
        <f t="shared" si="9"/>
        <v>5.8499999999999819</v>
      </c>
      <c r="C142" s="18" t="s">
        <v>888</v>
      </c>
      <c r="D142" s="16">
        <v>0.94</v>
      </c>
      <c r="E142" s="20" t="s">
        <v>19</v>
      </c>
      <c r="F142" s="16"/>
      <c r="G142" s="14">
        <f t="shared" si="8"/>
        <v>0</v>
      </c>
      <c r="H142" s="21"/>
    </row>
    <row r="143" spans="2:8" s="40" customFormat="1" ht="37.5">
      <c r="B143" s="50">
        <f t="shared" si="9"/>
        <v>5.8599999999999817</v>
      </c>
      <c r="C143" s="18" t="s">
        <v>889</v>
      </c>
      <c r="D143" s="16">
        <v>0.94</v>
      </c>
      <c r="E143" s="20" t="s">
        <v>19</v>
      </c>
      <c r="F143" s="16"/>
      <c r="G143" s="14">
        <f t="shared" si="8"/>
        <v>0</v>
      </c>
      <c r="H143" s="21"/>
    </row>
    <row r="144" spans="2:8" s="40" customFormat="1" ht="37.5">
      <c r="B144" s="50">
        <f t="shared" si="9"/>
        <v>5.8699999999999815</v>
      </c>
      <c r="C144" s="18" t="s">
        <v>890</v>
      </c>
      <c r="D144" s="16">
        <v>0.94</v>
      </c>
      <c r="E144" s="20" t="s">
        <v>19</v>
      </c>
      <c r="F144" s="16"/>
      <c r="G144" s="14">
        <f t="shared" si="8"/>
        <v>0</v>
      </c>
      <c r="H144" s="21"/>
    </row>
    <row r="145" spans="2:8" s="40" customFormat="1" ht="37.5">
      <c r="B145" s="50">
        <f t="shared" si="9"/>
        <v>5.8799999999999812</v>
      </c>
      <c r="C145" s="18" t="s">
        <v>891</v>
      </c>
      <c r="D145" s="16">
        <v>0.94</v>
      </c>
      <c r="E145" s="20" t="s">
        <v>19</v>
      </c>
      <c r="F145" s="16"/>
      <c r="G145" s="14">
        <f t="shared" si="8"/>
        <v>0</v>
      </c>
      <c r="H145" s="21"/>
    </row>
    <row r="146" spans="2:8" s="40" customFormat="1" ht="37.5">
      <c r="B146" s="50">
        <f t="shared" si="9"/>
        <v>5.889999999999981</v>
      </c>
      <c r="C146" s="18" t="s">
        <v>892</v>
      </c>
      <c r="D146" s="16">
        <v>1.19</v>
      </c>
      <c r="E146" s="20" t="s">
        <v>19</v>
      </c>
      <c r="F146" s="16"/>
      <c r="G146" s="14">
        <f t="shared" si="8"/>
        <v>0</v>
      </c>
      <c r="H146" s="21"/>
    </row>
    <row r="147" spans="2:8" s="40" customFormat="1" ht="37.5">
      <c r="B147" s="50">
        <f t="shared" si="9"/>
        <v>5.8999999999999808</v>
      </c>
      <c r="C147" s="18" t="s">
        <v>893</v>
      </c>
      <c r="D147" s="16">
        <v>0.94</v>
      </c>
      <c r="E147" s="20" t="s">
        <v>19</v>
      </c>
      <c r="F147" s="16"/>
      <c r="G147" s="14">
        <f t="shared" si="8"/>
        <v>0</v>
      </c>
      <c r="H147" s="21"/>
    </row>
    <row r="148" spans="2:8" s="40" customFormat="1" ht="37.5">
      <c r="B148" s="50">
        <f t="shared" si="9"/>
        <v>5.9099999999999806</v>
      </c>
      <c r="C148" s="18" t="s">
        <v>894</v>
      </c>
      <c r="D148" s="16">
        <v>0.94</v>
      </c>
      <c r="E148" s="20" t="s">
        <v>19</v>
      </c>
      <c r="F148" s="16"/>
      <c r="G148" s="14">
        <f t="shared" si="8"/>
        <v>0</v>
      </c>
      <c r="H148" s="21"/>
    </row>
    <row r="149" spans="2:8" s="40" customFormat="1" ht="37.5">
      <c r="B149" s="50">
        <f t="shared" si="9"/>
        <v>5.9199999999999804</v>
      </c>
      <c r="C149" s="18" t="s">
        <v>895</v>
      </c>
      <c r="D149" s="16">
        <v>0.94</v>
      </c>
      <c r="E149" s="20" t="s">
        <v>19</v>
      </c>
      <c r="F149" s="16"/>
      <c r="G149" s="14">
        <f t="shared" si="8"/>
        <v>0</v>
      </c>
      <c r="H149" s="21"/>
    </row>
    <row r="150" spans="2:8" s="40" customFormat="1" ht="37.5">
      <c r="B150" s="50">
        <f t="shared" si="9"/>
        <v>5.9299999999999802</v>
      </c>
      <c r="C150" s="18" t="s">
        <v>896</v>
      </c>
      <c r="D150" s="16">
        <v>0.94</v>
      </c>
      <c r="E150" s="20" t="s">
        <v>19</v>
      </c>
      <c r="F150" s="16"/>
      <c r="G150" s="14">
        <f t="shared" si="8"/>
        <v>0</v>
      </c>
      <c r="H150" s="21"/>
    </row>
    <row r="151" spans="2:8" s="40" customFormat="1" ht="37.5">
      <c r="B151" s="50">
        <f t="shared" si="9"/>
        <v>5.93999999999998</v>
      </c>
      <c r="C151" s="18" t="s">
        <v>897</v>
      </c>
      <c r="D151" s="16">
        <v>0.94</v>
      </c>
      <c r="E151" s="20" t="s">
        <v>19</v>
      </c>
      <c r="F151" s="16"/>
      <c r="G151" s="14">
        <f t="shared" si="8"/>
        <v>0</v>
      </c>
      <c r="H151" s="21"/>
    </row>
    <row r="152" spans="2:8" s="40" customFormat="1" ht="37.5">
      <c r="B152" s="50">
        <f t="shared" si="9"/>
        <v>5.9499999999999797</v>
      </c>
      <c r="C152" s="18" t="s">
        <v>898</v>
      </c>
      <c r="D152" s="16">
        <v>1.33</v>
      </c>
      <c r="E152" s="20" t="s">
        <v>19</v>
      </c>
      <c r="F152" s="16"/>
      <c r="G152" s="14">
        <f t="shared" si="8"/>
        <v>0</v>
      </c>
      <c r="H152" s="21"/>
    </row>
    <row r="153" spans="2:8" s="40" customFormat="1" ht="37.5">
      <c r="B153" s="50">
        <f t="shared" si="9"/>
        <v>5.9599999999999795</v>
      </c>
      <c r="C153" s="18" t="s">
        <v>899</v>
      </c>
      <c r="D153" s="16">
        <v>1.05</v>
      </c>
      <c r="E153" s="20" t="s">
        <v>19</v>
      </c>
      <c r="F153" s="16"/>
      <c r="G153" s="14">
        <f t="shared" si="8"/>
        <v>0</v>
      </c>
      <c r="H153" s="21"/>
    </row>
    <row r="154" spans="2:8" s="40" customFormat="1" ht="37.5">
      <c r="B154" s="50">
        <f t="shared" si="9"/>
        <v>5.9699999999999793</v>
      </c>
      <c r="C154" s="18" t="s">
        <v>900</v>
      </c>
      <c r="D154" s="16">
        <v>1.05</v>
      </c>
      <c r="E154" s="20" t="s">
        <v>19</v>
      </c>
      <c r="F154" s="16"/>
      <c r="G154" s="14">
        <f t="shared" si="8"/>
        <v>0</v>
      </c>
      <c r="H154" s="21"/>
    </row>
    <row r="155" spans="2:8" s="40" customFormat="1" ht="37.5">
      <c r="B155" s="50">
        <f t="shared" ref="B155:B156" si="10">+B154+0.01</f>
        <v>5.9799999999999791</v>
      </c>
      <c r="C155" s="18" t="s">
        <v>901</v>
      </c>
      <c r="D155" s="16">
        <v>2.13</v>
      </c>
      <c r="E155" s="20" t="s">
        <v>19</v>
      </c>
      <c r="F155" s="16"/>
      <c r="G155" s="14">
        <f t="shared" si="8"/>
        <v>0</v>
      </c>
      <c r="H155" s="21"/>
    </row>
    <row r="156" spans="2:8" s="40" customFormat="1" ht="37.5">
      <c r="B156" s="50">
        <f t="shared" si="10"/>
        <v>5.9899999999999789</v>
      </c>
      <c r="C156" s="18" t="s">
        <v>902</v>
      </c>
      <c r="D156" s="16">
        <v>0.94</v>
      </c>
      <c r="E156" s="20" t="s">
        <v>19</v>
      </c>
      <c r="F156" s="16"/>
      <c r="G156" s="14">
        <f t="shared" si="8"/>
        <v>0</v>
      </c>
      <c r="H156" s="21"/>
    </row>
    <row r="157" spans="2:8" s="40" customFormat="1" ht="37.5">
      <c r="B157" s="52">
        <v>5.0999999999999996</v>
      </c>
      <c r="C157" s="18" t="s">
        <v>903</v>
      </c>
      <c r="D157" s="16">
        <v>2.13</v>
      </c>
      <c r="E157" s="20" t="s">
        <v>19</v>
      </c>
      <c r="F157" s="16"/>
      <c r="G157" s="14">
        <f t="shared" si="8"/>
        <v>0</v>
      </c>
      <c r="H157" s="21"/>
    </row>
    <row r="158" spans="2:8" s="40" customFormat="1" ht="37.5">
      <c r="B158" s="52">
        <f>+B157+0.001</f>
        <v>5.101</v>
      </c>
      <c r="C158" s="18" t="s">
        <v>904</v>
      </c>
      <c r="D158" s="16">
        <v>1.76</v>
      </c>
      <c r="E158" s="20" t="s">
        <v>19</v>
      </c>
      <c r="F158" s="16"/>
      <c r="G158" s="14">
        <f t="shared" si="8"/>
        <v>0</v>
      </c>
      <c r="H158" s="21"/>
    </row>
    <row r="159" spans="2:8" s="40" customFormat="1" ht="37.5">
      <c r="B159" s="52">
        <f t="shared" ref="B159:B180" si="11">+B158+0.001</f>
        <v>5.1020000000000003</v>
      </c>
      <c r="C159" s="18" t="s">
        <v>905</v>
      </c>
      <c r="D159" s="16">
        <v>1.94</v>
      </c>
      <c r="E159" s="20" t="s">
        <v>19</v>
      </c>
      <c r="F159" s="16"/>
      <c r="G159" s="14">
        <f t="shared" si="8"/>
        <v>0</v>
      </c>
      <c r="H159" s="21"/>
    </row>
    <row r="160" spans="2:8" s="40" customFormat="1" ht="37.5">
      <c r="B160" s="52">
        <f t="shared" si="11"/>
        <v>5.1030000000000006</v>
      </c>
      <c r="C160" s="18" t="s">
        <v>906</v>
      </c>
      <c r="D160" s="16">
        <f>0.45*0.45*6.6</f>
        <v>1.3365</v>
      </c>
      <c r="E160" s="20" t="s">
        <v>19</v>
      </c>
      <c r="F160" s="16"/>
      <c r="G160" s="14">
        <f t="shared" si="8"/>
        <v>0</v>
      </c>
      <c r="H160" s="21"/>
    </row>
    <row r="161" spans="2:8" s="40" customFormat="1" ht="37.5">
      <c r="B161" s="52">
        <f t="shared" si="11"/>
        <v>5.104000000000001</v>
      </c>
      <c r="C161" s="18" t="s">
        <v>907</v>
      </c>
      <c r="D161" s="16">
        <f>0.45*0.45*6.85</f>
        <v>1.3871249999999999</v>
      </c>
      <c r="E161" s="20" t="s">
        <v>19</v>
      </c>
      <c r="F161" s="16"/>
      <c r="G161" s="14">
        <f t="shared" si="8"/>
        <v>0</v>
      </c>
      <c r="H161" s="21"/>
    </row>
    <row r="162" spans="2:8" s="40" customFormat="1" ht="37.5">
      <c r="B162" s="52">
        <f t="shared" si="11"/>
        <v>5.1050000000000013</v>
      </c>
      <c r="C162" s="18" t="s">
        <v>908</v>
      </c>
      <c r="D162" s="16">
        <f>0.4*0.4*6.34</f>
        <v>1.0144000000000002</v>
      </c>
      <c r="E162" s="20" t="s">
        <v>19</v>
      </c>
      <c r="F162" s="16"/>
      <c r="G162" s="14">
        <f t="shared" si="8"/>
        <v>0</v>
      </c>
      <c r="H162" s="21"/>
    </row>
    <row r="163" spans="2:8" s="40" customFormat="1" ht="37.5">
      <c r="B163" s="52">
        <f t="shared" si="11"/>
        <v>5.1060000000000016</v>
      </c>
      <c r="C163" s="18" t="s">
        <v>909</v>
      </c>
      <c r="D163" s="16">
        <f>0.4*0.4*5.85</f>
        <v>0.93600000000000017</v>
      </c>
      <c r="E163" s="20" t="s">
        <v>19</v>
      </c>
      <c r="F163" s="16"/>
      <c r="G163" s="14">
        <f t="shared" si="8"/>
        <v>0</v>
      </c>
      <c r="H163" s="21"/>
    </row>
    <row r="164" spans="2:8" s="40" customFormat="1" ht="37.5">
      <c r="B164" s="52">
        <f t="shared" si="11"/>
        <v>5.107000000000002</v>
      </c>
      <c r="C164" s="18" t="s">
        <v>910</v>
      </c>
      <c r="D164" s="16">
        <f>0.4*0.4*4.07</f>
        <v>0.65120000000000022</v>
      </c>
      <c r="E164" s="20" t="s">
        <v>19</v>
      </c>
      <c r="F164" s="16"/>
      <c r="G164" s="14">
        <f t="shared" si="8"/>
        <v>0</v>
      </c>
      <c r="H164" s="21"/>
    </row>
    <row r="165" spans="2:8" s="40" customFormat="1" ht="37.5">
      <c r="B165" s="52">
        <f t="shared" si="11"/>
        <v>5.1080000000000023</v>
      </c>
      <c r="C165" s="18" t="s">
        <v>911</v>
      </c>
      <c r="D165" s="16">
        <f>0.4*0.4*4</f>
        <v>0.64000000000000012</v>
      </c>
      <c r="E165" s="20" t="s">
        <v>19</v>
      </c>
      <c r="F165" s="16"/>
      <c r="G165" s="14">
        <f t="shared" si="8"/>
        <v>0</v>
      </c>
      <c r="H165" s="21"/>
    </row>
    <row r="166" spans="2:8" s="40" customFormat="1" ht="37.5">
      <c r="B166" s="52">
        <f t="shared" si="11"/>
        <v>5.1090000000000027</v>
      </c>
      <c r="C166" s="18" t="s">
        <v>912</v>
      </c>
      <c r="D166" s="16">
        <f>0.4*0.4*4.95</f>
        <v>0.79200000000000015</v>
      </c>
      <c r="E166" s="20" t="s">
        <v>19</v>
      </c>
      <c r="F166" s="16"/>
      <c r="G166" s="14">
        <f t="shared" si="8"/>
        <v>0</v>
      </c>
      <c r="H166" s="21"/>
    </row>
    <row r="167" spans="2:8" s="40" customFormat="1" ht="37.5">
      <c r="B167" s="52">
        <f t="shared" si="11"/>
        <v>5.110000000000003</v>
      </c>
      <c r="C167" s="18" t="s">
        <v>913</v>
      </c>
      <c r="D167" s="16">
        <f>0.4*0.4*4.85</f>
        <v>0.77600000000000013</v>
      </c>
      <c r="E167" s="20" t="s">
        <v>19</v>
      </c>
      <c r="F167" s="16"/>
      <c r="G167" s="14">
        <f t="shared" si="8"/>
        <v>0</v>
      </c>
      <c r="H167" s="21"/>
    </row>
    <row r="168" spans="2:8" s="40" customFormat="1" ht="37.5">
      <c r="B168" s="52">
        <f t="shared" si="11"/>
        <v>5.1110000000000033</v>
      </c>
      <c r="C168" s="18" t="s">
        <v>914</v>
      </c>
      <c r="D168" s="16">
        <f>0.4*0.4*4.9</f>
        <v>0.78400000000000025</v>
      </c>
      <c r="E168" s="20" t="s">
        <v>19</v>
      </c>
      <c r="F168" s="16"/>
      <c r="G168" s="14">
        <f t="shared" si="8"/>
        <v>0</v>
      </c>
      <c r="H168" s="21"/>
    </row>
    <row r="169" spans="2:8" s="40" customFormat="1" ht="37.5">
      <c r="B169" s="52">
        <f t="shared" si="11"/>
        <v>5.1120000000000037</v>
      </c>
      <c r="C169" s="18" t="s">
        <v>915</v>
      </c>
      <c r="D169" s="16">
        <f>0.4*0.4*4.95</f>
        <v>0.79200000000000015</v>
      </c>
      <c r="E169" s="20" t="s">
        <v>19</v>
      </c>
      <c r="F169" s="16"/>
      <c r="G169" s="14">
        <f t="shared" si="8"/>
        <v>0</v>
      </c>
      <c r="H169" s="21"/>
    </row>
    <row r="170" spans="2:8" s="40" customFormat="1" ht="37.5">
      <c r="B170" s="52">
        <f t="shared" si="11"/>
        <v>5.113000000000004</v>
      </c>
      <c r="C170" s="18" t="s">
        <v>916</v>
      </c>
      <c r="D170" s="16">
        <f>0.55*0.55*6.2</f>
        <v>1.8755000000000004</v>
      </c>
      <c r="E170" s="20" t="s">
        <v>19</v>
      </c>
      <c r="F170" s="16"/>
      <c r="G170" s="14">
        <f t="shared" si="8"/>
        <v>0</v>
      </c>
      <c r="H170" s="21"/>
    </row>
    <row r="171" spans="2:8" s="40" customFormat="1" ht="37.5">
      <c r="B171" s="52">
        <f t="shared" si="11"/>
        <v>5.1140000000000043</v>
      </c>
      <c r="C171" s="18" t="s">
        <v>917</v>
      </c>
      <c r="D171" s="16">
        <v>1.94</v>
      </c>
      <c r="E171" s="20" t="s">
        <v>19</v>
      </c>
      <c r="F171" s="16"/>
      <c r="G171" s="14">
        <f t="shared" si="8"/>
        <v>0</v>
      </c>
      <c r="H171" s="21"/>
    </row>
    <row r="172" spans="2:8" s="40" customFormat="1" ht="37.5">
      <c r="B172" s="52">
        <f t="shared" si="11"/>
        <v>5.1150000000000047</v>
      </c>
      <c r="C172" s="18" t="s">
        <v>918</v>
      </c>
      <c r="D172" s="16">
        <v>1.94</v>
      </c>
      <c r="E172" s="20" t="s">
        <v>19</v>
      </c>
      <c r="F172" s="16"/>
      <c r="G172" s="14">
        <f t="shared" si="8"/>
        <v>0</v>
      </c>
      <c r="H172" s="21"/>
    </row>
    <row r="173" spans="2:8" s="40" customFormat="1" ht="37.5">
      <c r="B173" s="52">
        <f t="shared" si="11"/>
        <v>5.116000000000005</v>
      </c>
      <c r="C173" s="18" t="s">
        <v>919</v>
      </c>
      <c r="D173" s="16">
        <f>0.4*0.4*4.9</f>
        <v>0.78400000000000025</v>
      </c>
      <c r="E173" s="20" t="s">
        <v>19</v>
      </c>
      <c r="F173" s="16"/>
      <c r="G173" s="14">
        <f t="shared" si="8"/>
        <v>0</v>
      </c>
      <c r="H173" s="21"/>
    </row>
    <row r="174" spans="2:8" s="40" customFormat="1" ht="37.5">
      <c r="B174" s="52">
        <f t="shared" si="11"/>
        <v>5.1170000000000053</v>
      </c>
      <c r="C174" s="18" t="s">
        <v>920</v>
      </c>
      <c r="D174" s="16">
        <f>0.4*0.4*4.9</f>
        <v>0.78400000000000025</v>
      </c>
      <c r="E174" s="20" t="s">
        <v>19</v>
      </c>
      <c r="F174" s="16"/>
      <c r="G174" s="14">
        <f t="shared" si="8"/>
        <v>0</v>
      </c>
      <c r="H174" s="21"/>
    </row>
    <row r="175" spans="2:8" s="40" customFormat="1" ht="37.5">
      <c r="B175" s="52">
        <f t="shared" si="11"/>
        <v>5.1180000000000057</v>
      </c>
      <c r="C175" s="18" t="s">
        <v>921</v>
      </c>
      <c r="D175" s="16">
        <f>0.4*0.4*5.84</f>
        <v>0.93440000000000012</v>
      </c>
      <c r="E175" s="20" t="s">
        <v>19</v>
      </c>
      <c r="F175" s="16"/>
      <c r="G175" s="14">
        <f t="shared" si="8"/>
        <v>0</v>
      </c>
      <c r="H175" s="21"/>
    </row>
    <row r="176" spans="2:8" s="40" customFormat="1" ht="37.5">
      <c r="B176" s="52">
        <f t="shared" si="11"/>
        <v>5.119000000000006</v>
      </c>
      <c r="C176" s="18" t="s">
        <v>922</v>
      </c>
      <c r="D176" s="16">
        <v>0.74</v>
      </c>
      <c r="E176" s="20" t="s">
        <v>19</v>
      </c>
      <c r="F176" s="16"/>
      <c r="G176" s="14">
        <f t="shared" si="8"/>
        <v>0</v>
      </c>
      <c r="H176" s="21"/>
    </row>
    <row r="177" spans="2:8" s="40" customFormat="1" ht="37.5">
      <c r="B177" s="52">
        <f t="shared" si="11"/>
        <v>5.1200000000000063</v>
      </c>
      <c r="C177" s="18" t="s">
        <v>923</v>
      </c>
      <c r="D177" s="16">
        <v>0.74</v>
      </c>
      <c r="E177" s="20" t="s">
        <v>19</v>
      </c>
      <c r="F177" s="16"/>
      <c r="G177" s="14">
        <f t="shared" si="8"/>
        <v>0</v>
      </c>
      <c r="H177" s="21"/>
    </row>
    <row r="178" spans="2:8" s="40" customFormat="1" ht="37.5">
      <c r="B178" s="52">
        <f t="shared" si="11"/>
        <v>5.1210000000000067</v>
      </c>
      <c r="C178" s="18" t="s">
        <v>924</v>
      </c>
      <c r="D178" s="16">
        <f>0.4*0.4*6.4</f>
        <v>1.0240000000000002</v>
      </c>
      <c r="E178" s="20" t="s">
        <v>19</v>
      </c>
      <c r="F178" s="16"/>
      <c r="G178" s="14">
        <f t="shared" si="8"/>
        <v>0</v>
      </c>
      <c r="H178" s="21"/>
    </row>
    <row r="179" spans="2:8" s="40" customFormat="1" ht="37.5">
      <c r="B179" s="52">
        <f t="shared" si="11"/>
        <v>5.122000000000007</v>
      </c>
      <c r="C179" s="18" t="s">
        <v>925</v>
      </c>
      <c r="D179" s="16">
        <f>0.4*0.4*6.05</f>
        <v>0.96800000000000019</v>
      </c>
      <c r="E179" s="20" t="s">
        <v>19</v>
      </c>
      <c r="F179" s="16"/>
      <c r="G179" s="14">
        <f t="shared" si="8"/>
        <v>0</v>
      </c>
      <c r="H179" s="21"/>
    </row>
    <row r="180" spans="2:8" s="40" customFormat="1">
      <c r="B180" s="52">
        <f t="shared" si="11"/>
        <v>5.1230000000000073</v>
      </c>
      <c r="C180" s="18" t="s">
        <v>391</v>
      </c>
      <c r="D180" s="16">
        <v>105</v>
      </c>
      <c r="E180" s="20" t="s">
        <v>14</v>
      </c>
      <c r="F180" s="16"/>
      <c r="G180" s="14">
        <f t="shared" si="8"/>
        <v>0</v>
      </c>
      <c r="H180" s="21"/>
    </row>
    <row r="181" spans="2:8" s="40" customFormat="1">
      <c r="B181" s="52"/>
      <c r="C181" s="22" t="s">
        <v>82</v>
      </c>
      <c r="D181" s="16"/>
      <c r="E181" s="20" t="s">
        <v>163</v>
      </c>
      <c r="F181" s="16"/>
      <c r="G181" s="14">
        <f t="shared" si="8"/>
        <v>0</v>
      </c>
      <c r="H181" s="21"/>
    </row>
    <row r="182" spans="2:8" s="40" customFormat="1">
      <c r="B182" s="52">
        <f>+B180+0.001</f>
        <v>5.1240000000000077</v>
      </c>
      <c r="C182" s="18" t="s">
        <v>926</v>
      </c>
      <c r="D182" s="16">
        <v>6.84</v>
      </c>
      <c r="E182" s="20" t="s">
        <v>19</v>
      </c>
      <c r="F182" s="16"/>
      <c r="G182" s="14">
        <f t="shared" si="8"/>
        <v>0</v>
      </c>
      <c r="H182" s="21"/>
    </row>
    <row r="183" spans="2:8" s="40" customFormat="1">
      <c r="B183" s="52">
        <f t="shared" ref="B183:B234" si="12">+B182+0.001</f>
        <v>5.125000000000008</v>
      </c>
      <c r="C183" s="18" t="s">
        <v>927</v>
      </c>
      <c r="D183" s="16">
        <f>2316.76*0.15*0.2</f>
        <v>69.502800000000008</v>
      </c>
      <c r="E183" s="20" t="s">
        <v>19</v>
      </c>
      <c r="F183" s="16"/>
      <c r="G183" s="14">
        <f t="shared" si="8"/>
        <v>0</v>
      </c>
      <c r="H183" s="21"/>
    </row>
    <row r="184" spans="2:8" s="40" customFormat="1">
      <c r="B184" s="52">
        <f t="shared" si="12"/>
        <v>5.1260000000000083</v>
      </c>
      <c r="C184" s="18" t="s">
        <v>928</v>
      </c>
      <c r="D184" s="16">
        <v>9.93</v>
      </c>
      <c r="E184" s="20" t="s">
        <v>19</v>
      </c>
      <c r="F184" s="16"/>
      <c r="G184" s="14">
        <f t="shared" si="8"/>
        <v>0</v>
      </c>
      <c r="H184" s="21"/>
    </row>
    <row r="185" spans="2:8" s="40" customFormat="1">
      <c r="B185" s="52">
        <f t="shared" si="12"/>
        <v>5.1270000000000087</v>
      </c>
      <c r="C185" s="18" t="s">
        <v>929</v>
      </c>
      <c r="D185" s="16">
        <v>10.99</v>
      </c>
      <c r="E185" s="20" t="s">
        <v>19</v>
      </c>
      <c r="F185" s="16"/>
      <c r="G185" s="14">
        <f t="shared" si="8"/>
        <v>0</v>
      </c>
      <c r="H185" s="21"/>
    </row>
    <row r="186" spans="2:8" s="40" customFormat="1">
      <c r="B186" s="52">
        <f t="shared" si="12"/>
        <v>5.128000000000009</v>
      </c>
      <c r="C186" s="18" t="s">
        <v>930</v>
      </c>
      <c r="D186" s="16">
        <v>8.9</v>
      </c>
      <c r="E186" s="20" t="s">
        <v>19</v>
      </c>
      <c r="F186" s="16"/>
      <c r="G186" s="14">
        <f t="shared" si="8"/>
        <v>0</v>
      </c>
      <c r="H186" s="21"/>
    </row>
    <row r="187" spans="2:8" s="40" customFormat="1">
      <c r="B187" s="52">
        <f t="shared" si="12"/>
        <v>5.1290000000000093</v>
      </c>
      <c r="C187" s="18" t="s">
        <v>931</v>
      </c>
      <c r="D187" s="16">
        <v>0.38</v>
      </c>
      <c r="E187" s="20" t="s">
        <v>19</v>
      </c>
      <c r="F187" s="16"/>
      <c r="G187" s="14">
        <f t="shared" si="8"/>
        <v>0</v>
      </c>
      <c r="H187" s="21"/>
    </row>
    <row r="188" spans="2:8" s="40" customFormat="1">
      <c r="B188" s="52">
        <f t="shared" si="12"/>
        <v>5.1300000000000097</v>
      </c>
      <c r="C188" s="18" t="s">
        <v>932</v>
      </c>
      <c r="D188" s="16">
        <v>10.65</v>
      </c>
      <c r="E188" s="20" t="s">
        <v>19</v>
      </c>
      <c r="F188" s="16"/>
      <c r="G188" s="14">
        <f t="shared" si="8"/>
        <v>0</v>
      </c>
      <c r="H188" s="21"/>
    </row>
    <row r="189" spans="2:8" s="40" customFormat="1">
      <c r="B189" s="52">
        <f t="shared" si="12"/>
        <v>5.13100000000001</v>
      </c>
      <c r="C189" s="18" t="s">
        <v>933</v>
      </c>
      <c r="D189" s="16">
        <v>0.6</v>
      </c>
      <c r="E189" s="20" t="s">
        <v>19</v>
      </c>
      <c r="F189" s="16"/>
      <c r="G189" s="14">
        <f t="shared" si="8"/>
        <v>0</v>
      </c>
      <c r="H189" s="21"/>
    </row>
    <row r="190" spans="2:8" s="40" customFormat="1">
      <c r="B190" s="52">
        <f t="shared" si="12"/>
        <v>5.1320000000000103</v>
      </c>
      <c r="C190" s="18" t="s">
        <v>934</v>
      </c>
      <c r="D190" s="16">
        <v>6.39</v>
      </c>
      <c r="E190" s="20" t="s">
        <v>19</v>
      </c>
      <c r="F190" s="16"/>
      <c r="G190" s="14">
        <f t="shared" si="8"/>
        <v>0</v>
      </c>
      <c r="H190" s="21"/>
    </row>
    <row r="191" spans="2:8" s="40" customFormat="1">
      <c r="B191" s="52">
        <f t="shared" si="12"/>
        <v>5.1330000000000107</v>
      </c>
      <c r="C191" s="18" t="s">
        <v>935</v>
      </c>
      <c r="D191" s="16">
        <v>4.26</v>
      </c>
      <c r="E191" s="20" t="s">
        <v>19</v>
      </c>
      <c r="F191" s="16"/>
      <c r="G191" s="14">
        <f t="shared" si="8"/>
        <v>0</v>
      </c>
      <c r="H191" s="21"/>
    </row>
    <row r="192" spans="2:8" s="40" customFormat="1" ht="37.5">
      <c r="B192" s="52">
        <f t="shared" si="12"/>
        <v>5.134000000000011</v>
      </c>
      <c r="C192" s="18" t="s">
        <v>936</v>
      </c>
      <c r="D192" s="16">
        <v>3.2</v>
      </c>
      <c r="E192" s="20" t="s">
        <v>19</v>
      </c>
      <c r="F192" s="16"/>
      <c r="G192" s="14">
        <f t="shared" si="8"/>
        <v>0</v>
      </c>
      <c r="H192" s="21"/>
    </row>
    <row r="193" spans="2:8" s="40" customFormat="1" ht="37.5">
      <c r="B193" s="52">
        <f t="shared" si="12"/>
        <v>5.1350000000000113</v>
      </c>
      <c r="C193" s="18" t="s">
        <v>937</v>
      </c>
      <c r="D193" s="16">
        <v>2.5099999999999998</v>
      </c>
      <c r="E193" s="20" t="s">
        <v>19</v>
      </c>
      <c r="F193" s="16"/>
      <c r="G193" s="14">
        <f t="shared" si="8"/>
        <v>0</v>
      </c>
      <c r="H193" s="21"/>
    </row>
    <row r="194" spans="2:8" s="40" customFormat="1" ht="37.5">
      <c r="B194" s="52">
        <f t="shared" si="12"/>
        <v>5.1360000000000117</v>
      </c>
      <c r="C194" s="18" t="s">
        <v>938</v>
      </c>
      <c r="D194" s="16">
        <v>2.5099999999999998</v>
      </c>
      <c r="E194" s="20" t="s">
        <v>19</v>
      </c>
      <c r="F194" s="16"/>
      <c r="G194" s="14">
        <f t="shared" si="8"/>
        <v>0</v>
      </c>
      <c r="H194" s="21"/>
    </row>
    <row r="195" spans="2:8" s="40" customFormat="1" ht="37.5">
      <c r="B195" s="52">
        <f t="shared" si="12"/>
        <v>5.137000000000012</v>
      </c>
      <c r="C195" s="18" t="s">
        <v>939</v>
      </c>
      <c r="D195" s="16">
        <v>2.5099999999999998</v>
      </c>
      <c r="E195" s="20" t="s">
        <v>19</v>
      </c>
      <c r="F195" s="16"/>
      <c r="G195" s="14">
        <f t="shared" si="8"/>
        <v>0</v>
      </c>
      <c r="H195" s="21"/>
    </row>
    <row r="196" spans="2:8" s="40" customFormat="1" ht="37.5">
      <c r="B196" s="52">
        <f t="shared" si="12"/>
        <v>5.1380000000000123</v>
      </c>
      <c r="C196" s="18" t="s">
        <v>940</v>
      </c>
      <c r="D196" s="16">
        <v>1.88</v>
      </c>
      <c r="E196" s="20" t="s">
        <v>19</v>
      </c>
      <c r="F196" s="16"/>
      <c r="G196" s="14">
        <f t="shared" si="8"/>
        <v>0</v>
      </c>
      <c r="H196" s="21"/>
    </row>
    <row r="197" spans="2:8" s="40" customFormat="1" ht="37.5">
      <c r="B197" s="52">
        <f t="shared" si="12"/>
        <v>5.1390000000000127</v>
      </c>
      <c r="C197" s="18" t="s">
        <v>941</v>
      </c>
      <c r="D197" s="16">
        <v>1.88</v>
      </c>
      <c r="E197" s="20" t="s">
        <v>19</v>
      </c>
      <c r="F197" s="16"/>
      <c r="G197" s="14">
        <f t="shared" si="8"/>
        <v>0</v>
      </c>
      <c r="H197" s="21"/>
    </row>
    <row r="198" spans="2:8" s="40" customFormat="1" ht="37.5">
      <c r="B198" s="52">
        <f t="shared" si="12"/>
        <v>5.140000000000013</v>
      </c>
      <c r="C198" s="18" t="s">
        <v>942</v>
      </c>
      <c r="D198" s="16">
        <v>1.88</v>
      </c>
      <c r="E198" s="20" t="s">
        <v>19</v>
      </c>
      <c r="F198" s="16"/>
      <c r="G198" s="14">
        <f t="shared" si="8"/>
        <v>0</v>
      </c>
      <c r="H198" s="21"/>
    </row>
    <row r="199" spans="2:8" s="40" customFormat="1" ht="37.5">
      <c r="B199" s="52">
        <f t="shared" si="12"/>
        <v>5.1410000000000133</v>
      </c>
      <c r="C199" s="18" t="s">
        <v>943</v>
      </c>
      <c r="D199" s="16">
        <v>1.88</v>
      </c>
      <c r="E199" s="20" t="s">
        <v>19</v>
      </c>
      <c r="F199" s="16"/>
      <c r="G199" s="14">
        <f t="shared" ref="G199:G259" si="13">ROUND(F199*D199,2)</f>
        <v>0</v>
      </c>
      <c r="H199" s="21"/>
    </row>
    <row r="200" spans="2:8" s="40" customFormat="1" ht="37.5">
      <c r="B200" s="52">
        <f t="shared" si="12"/>
        <v>5.1420000000000137</v>
      </c>
      <c r="C200" s="18" t="s">
        <v>944</v>
      </c>
      <c r="D200" s="16">
        <v>1.88</v>
      </c>
      <c r="E200" s="20" t="s">
        <v>19</v>
      </c>
      <c r="F200" s="16"/>
      <c r="G200" s="14">
        <f t="shared" si="13"/>
        <v>0</v>
      </c>
      <c r="H200" s="21"/>
    </row>
    <row r="201" spans="2:8" s="40" customFormat="1" ht="37.5">
      <c r="B201" s="52">
        <f t="shared" si="12"/>
        <v>5.143000000000014</v>
      </c>
      <c r="C201" s="18" t="s">
        <v>945</v>
      </c>
      <c r="D201" s="16">
        <v>1.88</v>
      </c>
      <c r="E201" s="20" t="s">
        <v>19</v>
      </c>
      <c r="F201" s="16"/>
      <c r="G201" s="14">
        <f t="shared" si="13"/>
        <v>0</v>
      </c>
      <c r="H201" s="21"/>
    </row>
    <row r="202" spans="2:8" s="40" customFormat="1" ht="37.5">
      <c r="B202" s="52">
        <f t="shared" si="12"/>
        <v>5.1440000000000143</v>
      </c>
      <c r="C202" s="18" t="s">
        <v>946</v>
      </c>
      <c r="D202" s="16">
        <v>2.13</v>
      </c>
      <c r="E202" s="20" t="s">
        <v>19</v>
      </c>
      <c r="F202" s="16"/>
      <c r="G202" s="14">
        <f t="shared" si="13"/>
        <v>0</v>
      </c>
      <c r="H202" s="21"/>
    </row>
    <row r="203" spans="2:8" s="40" customFormat="1" ht="37.5">
      <c r="B203" s="52">
        <f t="shared" si="12"/>
        <v>5.1450000000000147</v>
      </c>
      <c r="C203" s="18" t="s">
        <v>947</v>
      </c>
      <c r="D203" s="16">
        <v>2.13</v>
      </c>
      <c r="E203" s="20" t="s">
        <v>19</v>
      </c>
      <c r="F203" s="16"/>
      <c r="G203" s="14">
        <f t="shared" si="13"/>
        <v>0</v>
      </c>
      <c r="H203" s="21"/>
    </row>
    <row r="204" spans="2:8" s="40" customFormat="1" ht="37.5">
      <c r="B204" s="52">
        <f t="shared" si="12"/>
        <v>5.146000000000015</v>
      </c>
      <c r="C204" s="18" t="s">
        <v>948</v>
      </c>
      <c r="D204" s="16">
        <v>3.2</v>
      </c>
      <c r="E204" s="20" t="s">
        <v>19</v>
      </c>
      <c r="F204" s="16"/>
      <c r="G204" s="14">
        <f t="shared" si="13"/>
        <v>0</v>
      </c>
      <c r="H204" s="21"/>
    </row>
    <row r="205" spans="2:8" s="40" customFormat="1" ht="37.5">
      <c r="B205" s="52">
        <f t="shared" si="12"/>
        <v>5.1470000000000153</v>
      </c>
      <c r="C205" s="18" t="s">
        <v>949</v>
      </c>
      <c r="D205" s="16">
        <v>2.13</v>
      </c>
      <c r="E205" s="20" t="s">
        <v>19</v>
      </c>
      <c r="F205" s="16"/>
      <c r="G205" s="14">
        <f t="shared" si="13"/>
        <v>0</v>
      </c>
      <c r="H205" s="21"/>
    </row>
    <row r="206" spans="2:8" s="40" customFormat="1" ht="37.5">
      <c r="B206" s="52">
        <f t="shared" si="12"/>
        <v>5.1480000000000157</v>
      </c>
      <c r="C206" s="18" t="s">
        <v>950</v>
      </c>
      <c r="D206" s="16">
        <v>6.39</v>
      </c>
      <c r="E206" s="20" t="s">
        <v>19</v>
      </c>
      <c r="F206" s="16"/>
      <c r="G206" s="14">
        <f t="shared" si="13"/>
        <v>0</v>
      </c>
      <c r="H206" s="21"/>
    </row>
    <row r="207" spans="2:8" s="40" customFormat="1" ht="37.5">
      <c r="B207" s="52">
        <f t="shared" si="12"/>
        <v>5.149000000000016</v>
      </c>
      <c r="C207" s="18" t="s">
        <v>951</v>
      </c>
      <c r="D207" s="16">
        <v>2.13</v>
      </c>
      <c r="E207" s="20" t="s">
        <v>19</v>
      </c>
      <c r="F207" s="16"/>
      <c r="G207" s="14">
        <f t="shared" si="13"/>
        <v>0</v>
      </c>
      <c r="H207" s="21"/>
    </row>
    <row r="208" spans="2:8" s="40" customFormat="1" ht="37.5">
      <c r="B208" s="52">
        <f t="shared" si="12"/>
        <v>5.1500000000000163</v>
      </c>
      <c r="C208" s="18" t="s">
        <v>952</v>
      </c>
      <c r="D208" s="16">
        <v>6.39</v>
      </c>
      <c r="E208" s="20" t="s">
        <v>19</v>
      </c>
      <c r="F208" s="16"/>
      <c r="G208" s="14">
        <f t="shared" si="13"/>
        <v>0</v>
      </c>
      <c r="H208" s="21"/>
    </row>
    <row r="209" spans="2:8" s="40" customFormat="1">
      <c r="B209" s="52">
        <f t="shared" si="12"/>
        <v>5.1510000000000167</v>
      </c>
      <c r="C209" s="18" t="s">
        <v>953</v>
      </c>
      <c r="D209" s="16">
        <v>1.88</v>
      </c>
      <c r="E209" s="20" t="s">
        <v>19</v>
      </c>
      <c r="F209" s="16"/>
      <c r="G209" s="14">
        <f t="shared" si="13"/>
        <v>0</v>
      </c>
      <c r="H209" s="21"/>
    </row>
    <row r="210" spans="2:8" s="40" customFormat="1">
      <c r="B210" s="52">
        <f t="shared" si="12"/>
        <v>5.152000000000017</v>
      </c>
      <c r="C210" s="18" t="s">
        <v>954</v>
      </c>
      <c r="D210" s="16">
        <v>11.28</v>
      </c>
      <c r="E210" s="20" t="s">
        <v>19</v>
      </c>
      <c r="F210" s="16"/>
      <c r="G210" s="14">
        <f t="shared" si="13"/>
        <v>0</v>
      </c>
      <c r="H210" s="21"/>
    </row>
    <row r="211" spans="2:8" s="40" customFormat="1">
      <c r="B211" s="52">
        <f t="shared" si="12"/>
        <v>5.1530000000000173</v>
      </c>
      <c r="C211" s="18" t="s">
        <v>955</v>
      </c>
      <c r="D211" s="16">
        <v>2.76</v>
      </c>
      <c r="E211" s="20" t="s">
        <v>19</v>
      </c>
      <c r="F211" s="16"/>
      <c r="G211" s="14">
        <f t="shared" si="13"/>
        <v>0</v>
      </c>
      <c r="H211" s="21"/>
    </row>
    <row r="212" spans="2:8" s="40" customFormat="1">
      <c r="B212" s="52">
        <f t="shared" si="12"/>
        <v>5.1540000000000177</v>
      </c>
      <c r="C212" s="18" t="s">
        <v>956</v>
      </c>
      <c r="D212" s="16">
        <v>2.76</v>
      </c>
      <c r="E212" s="20" t="s">
        <v>19</v>
      </c>
      <c r="F212" s="16"/>
      <c r="G212" s="14">
        <f t="shared" si="13"/>
        <v>0</v>
      </c>
      <c r="H212" s="21"/>
    </row>
    <row r="213" spans="2:8" s="40" customFormat="1">
      <c r="B213" s="52">
        <f t="shared" si="12"/>
        <v>5.155000000000018</v>
      </c>
      <c r="C213" s="18" t="s">
        <v>957</v>
      </c>
      <c r="D213" s="16">
        <v>4.8899999999999997</v>
      </c>
      <c r="E213" s="20" t="s">
        <v>19</v>
      </c>
      <c r="F213" s="16"/>
      <c r="G213" s="14">
        <f t="shared" si="13"/>
        <v>0</v>
      </c>
      <c r="H213" s="21"/>
    </row>
    <row r="214" spans="2:8" s="40" customFormat="1">
      <c r="B214" s="52">
        <f t="shared" si="12"/>
        <v>5.1560000000000183</v>
      </c>
      <c r="C214" s="18" t="s">
        <v>958</v>
      </c>
      <c r="D214" s="16">
        <v>2.82</v>
      </c>
      <c r="E214" s="20" t="s">
        <v>19</v>
      </c>
      <c r="F214" s="16"/>
      <c r="G214" s="14">
        <f t="shared" si="13"/>
        <v>0</v>
      </c>
      <c r="H214" s="21"/>
    </row>
    <row r="215" spans="2:8" s="40" customFormat="1">
      <c r="B215" s="52">
        <f t="shared" si="12"/>
        <v>5.1570000000000187</v>
      </c>
      <c r="C215" s="18" t="s">
        <v>959</v>
      </c>
      <c r="D215" s="16">
        <v>2.3199999999999998</v>
      </c>
      <c r="E215" s="20" t="s">
        <v>19</v>
      </c>
      <c r="F215" s="16"/>
      <c r="G215" s="14">
        <f t="shared" si="13"/>
        <v>0</v>
      </c>
      <c r="H215" s="21"/>
    </row>
    <row r="216" spans="2:8" s="40" customFormat="1">
      <c r="B216" s="52">
        <f t="shared" si="12"/>
        <v>5.158000000000019</v>
      </c>
      <c r="C216" s="18" t="s">
        <v>960</v>
      </c>
      <c r="D216" s="16">
        <v>1.55</v>
      </c>
      <c r="E216" s="20" t="s">
        <v>19</v>
      </c>
      <c r="F216" s="16"/>
      <c r="G216" s="14">
        <f t="shared" si="13"/>
        <v>0</v>
      </c>
      <c r="H216" s="21"/>
    </row>
    <row r="217" spans="2:8" s="40" customFormat="1">
      <c r="B217" s="52">
        <f t="shared" si="12"/>
        <v>5.1590000000000193</v>
      </c>
      <c r="C217" s="18" t="s">
        <v>961</v>
      </c>
      <c r="D217" s="16">
        <v>3.09</v>
      </c>
      <c r="E217" s="20" t="s">
        <v>19</v>
      </c>
      <c r="F217" s="16"/>
      <c r="G217" s="14">
        <f t="shared" si="13"/>
        <v>0</v>
      </c>
      <c r="H217" s="21"/>
    </row>
    <row r="218" spans="2:8" s="40" customFormat="1">
      <c r="B218" s="52">
        <f t="shared" si="12"/>
        <v>5.1600000000000197</v>
      </c>
      <c r="C218" s="18" t="s">
        <v>962</v>
      </c>
      <c r="D218" s="16">
        <v>0.38</v>
      </c>
      <c r="E218" s="20" t="s">
        <v>19</v>
      </c>
      <c r="F218" s="16"/>
      <c r="G218" s="14">
        <f t="shared" si="13"/>
        <v>0</v>
      </c>
      <c r="H218" s="21"/>
    </row>
    <row r="219" spans="2:8" s="40" customFormat="1">
      <c r="B219" s="52">
        <f t="shared" si="12"/>
        <v>5.16100000000002</v>
      </c>
      <c r="C219" s="18" t="s">
        <v>963</v>
      </c>
      <c r="D219" s="16">
        <v>3.09</v>
      </c>
      <c r="E219" s="20" t="s">
        <v>19</v>
      </c>
      <c r="F219" s="16"/>
      <c r="G219" s="14">
        <f t="shared" si="13"/>
        <v>0</v>
      </c>
      <c r="H219" s="21"/>
    </row>
    <row r="220" spans="2:8" s="40" customFormat="1">
      <c r="B220" s="52">
        <f t="shared" si="12"/>
        <v>5.1620000000000203</v>
      </c>
      <c r="C220" s="18" t="s">
        <v>964</v>
      </c>
      <c r="D220" s="16">
        <v>3.09</v>
      </c>
      <c r="E220" s="20" t="s">
        <v>19</v>
      </c>
      <c r="F220" s="16"/>
      <c r="G220" s="14">
        <f t="shared" si="13"/>
        <v>0</v>
      </c>
      <c r="H220" s="21"/>
    </row>
    <row r="221" spans="2:8" s="40" customFormat="1">
      <c r="B221" s="52">
        <f t="shared" si="12"/>
        <v>5.1630000000000207</v>
      </c>
      <c r="C221" s="18" t="s">
        <v>965</v>
      </c>
      <c r="D221" s="16">
        <v>3.09</v>
      </c>
      <c r="E221" s="20" t="s">
        <v>19</v>
      </c>
      <c r="F221" s="16"/>
      <c r="G221" s="14">
        <f t="shared" si="13"/>
        <v>0</v>
      </c>
      <c r="H221" s="21"/>
    </row>
    <row r="222" spans="2:8" s="40" customFormat="1">
      <c r="B222" s="52">
        <f t="shared" si="12"/>
        <v>5.164000000000021</v>
      </c>
      <c r="C222" s="18" t="s">
        <v>966</v>
      </c>
      <c r="D222" s="16">
        <v>3.09</v>
      </c>
      <c r="E222" s="20" t="s">
        <v>19</v>
      </c>
      <c r="F222" s="16"/>
      <c r="G222" s="14">
        <f t="shared" si="13"/>
        <v>0</v>
      </c>
      <c r="H222" s="21"/>
    </row>
    <row r="223" spans="2:8" s="40" customFormat="1">
      <c r="B223" s="52">
        <f t="shared" si="12"/>
        <v>5.1650000000000214</v>
      </c>
      <c r="C223" s="18" t="s">
        <v>967</v>
      </c>
      <c r="D223" s="16">
        <v>0.35</v>
      </c>
      <c r="E223" s="20" t="s">
        <v>19</v>
      </c>
      <c r="F223" s="16"/>
      <c r="G223" s="14">
        <f t="shared" si="13"/>
        <v>0</v>
      </c>
      <c r="H223" s="21"/>
    </row>
    <row r="224" spans="2:8" s="40" customFormat="1">
      <c r="B224" s="52">
        <f t="shared" si="12"/>
        <v>5.1660000000000217</v>
      </c>
      <c r="C224" s="18" t="s">
        <v>968</v>
      </c>
      <c r="D224" s="16">
        <v>3.09</v>
      </c>
      <c r="E224" s="20" t="s">
        <v>19</v>
      </c>
      <c r="F224" s="16"/>
      <c r="G224" s="14">
        <f t="shared" si="13"/>
        <v>0</v>
      </c>
      <c r="H224" s="21"/>
    </row>
    <row r="225" spans="2:8" s="40" customFormat="1">
      <c r="B225" s="52">
        <f t="shared" si="12"/>
        <v>5.167000000000022</v>
      </c>
      <c r="C225" s="18" t="s">
        <v>969</v>
      </c>
      <c r="D225" s="16">
        <v>0.35</v>
      </c>
      <c r="E225" s="20" t="s">
        <v>19</v>
      </c>
      <c r="F225" s="16"/>
      <c r="G225" s="14">
        <f t="shared" si="13"/>
        <v>0</v>
      </c>
      <c r="H225" s="21"/>
    </row>
    <row r="226" spans="2:8" s="40" customFormat="1">
      <c r="B226" s="52">
        <f t="shared" si="12"/>
        <v>5.1680000000000224</v>
      </c>
      <c r="C226" s="18" t="s">
        <v>970</v>
      </c>
      <c r="D226" s="16">
        <v>3.09</v>
      </c>
      <c r="E226" s="20" t="s">
        <v>19</v>
      </c>
      <c r="F226" s="16"/>
      <c r="G226" s="14">
        <f t="shared" si="13"/>
        <v>0</v>
      </c>
      <c r="H226" s="21"/>
    </row>
    <row r="227" spans="2:8" s="40" customFormat="1">
      <c r="B227" s="52">
        <f t="shared" si="12"/>
        <v>5.1690000000000227</v>
      </c>
      <c r="C227" s="18" t="s">
        <v>971</v>
      </c>
      <c r="D227" s="16">
        <v>5.95</v>
      </c>
      <c r="E227" s="20" t="s">
        <v>19</v>
      </c>
      <c r="F227" s="16"/>
      <c r="G227" s="14">
        <f t="shared" si="13"/>
        <v>0</v>
      </c>
      <c r="H227" s="21"/>
    </row>
    <row r="228" spans="2:8" s="40" customFormat="1">
      <c r="B228" s="52">
        <f t="shared" si="12"/>
        <v>5.170000000000023</v>
      </c>
      <c r="C228" s="18" t="s">
        <v>972</v>
      </c>
      <c r="D228" s="16">
        <v>0.35</v>
      </c>
      <c r="E228" s="20" t="s">
        <v>19</v>
      </c>
      <c r="F228" s="16"/>
      <c r="G228" s="14">
        <f t="shared" si="13"/>
        <v>0</v>
      </c>
      <c r="H228" s="21"/>
    </row>
    <row r="229" spans="2:8" s="40" customFormat="1">
      <c r="B229" s="52">
        <f t="shared" si="12"/>
        <v>5.1710000000000234</v>
      </c>
      <c r="C229" s="18" t="s">
        <v>973</v>
      </c>
      <c r="D229" s="16">
        <v>5.95</v>
      </c>
      <c r="E229" s="20" t="s">
        <v>19</v>
      </c>
      <c r="F229" s="16"/>
      <c r="G229" s="14">
        <f t="shared" si="13"/>
        <v>0</v>
      </c>
      <c r="H229" s="21"/>
    </row>
    <row r="230" spans="2:8" s="40" customFormat="1">
      <c r="B230" s="52">
        <f t="shared" si="12"/>
        <v>5.1720000000000237</v>
      </c>
      <c r="C230" s="18" t="s">
        <v>974</v>
      </c>
      <c r="D230" s="16">
        <v>5.95</v>
      </c>
      <c r="E230" s="20" t="s">
        <v>19</v>
      </c>
      <c r="F230" s="16"/>
      <c r="G230" s="14">
        <f t="shared" si="13"/>
        <v>0</v>
      </c>
      <c r="H230" s="21"/>
    </row>
    <row r="231" spans="2:8" s="40" customFormat="1">
      <c r="B231" s="52">
        <f t="shared" si="12"/>
        <v>5.173000000000024</v>
      </c>
      <c r="C231" s="18" t="s">
        <v>975</v>
      </c>
      <c r="D231" s="16">
        <v>1.34</v>
      </c>
      <c r="E231" s="20" t="s">
        <v>19</v>
      </c>
      <c r="F231" s="16"/>
      <c r="G231" s="14">
        <f t="shared" si="13"/>
        <v>0</v>
      </c>
      <c r="H231" s="21"/>
    </row>
    <row r="232" spans="2:8" s="40" customFormat="1">
      <c r="B232" s="52">
        <f t="shared" si="12"/>
        <v>5.1740000000000244</v>
      </c>
      <c r="C232" s="18" t="s">
        <v>976</v>
      </c>
      <c r="D232" s="16">
        <v>2.5099999999999998</v>
      </c>
      <c r="E232" s="20" t="s">
        <v>19</v>
      </c>
      <c r="F232" s="16"/>
      <c r="G232" s="14">
        <f t="shared" si="13"/>
        <v>0</v>
      </c>
      <c r="H232" s="21"/>
    </row>
    <row r="233" spans="2:8" s="40" customFormat="1">
      <c r="B233" s="52">
        <f t="shared" si="12"/>
        <v>5.1750000000000247</v>
      </c>
      <c r="C233" s="18" t="s">
        <v>977</v>
      </c>
      <c r="D233" s="16">
        <v>0.9</v>
      </c>
      <c r="E233" s="20" t="s">
        <v>19</v>
      </c>
      <c r="F233" s="16"/>
      <c r="G233" s="14">
        <f t="shared" si="13"/>
        <v>0</v>
      </c>
      <c r="H233" s="21"/>
    </row>
    <row r="234" spans="2:8" s="40" customFormat="1" ht="37.5">
      <c r="B234" s="52">
        <f t="shared" si="12"/>
        <v>5.176000000000025</v>
      </c>
      <c r="C234" s="18" t="s">
        <v>978</v>
      </c>
      <c r="D234" s="16">
        <v>1.36</v>
      </c>
      <c r="E234" s="20" t="s">
        <v>19</v>
      </c>
      <c r="F234" s="16"/>
      <c r="G234" s="14">
        <f t="shared" si="13"/>
        <v>0</v>
      </c>
      <c r="H234" s="21"/>
    </row>
    <row r="235" spans="2:8" s="40" customFormat="1">
      <c r="B235" s="52"/>
      <c r="C235" s="22" t="s">
        <v>83</v>
      </c>
      <c r="D235" s="16"/>
      <c r="E235" s="20" t="s">
        <v>163</v>
      </c>
      <c r="F235" s="16"/>
      <c r="G235" s="14">
        <f t="shared" si="13"/>
        <v>0</v>
      </c>
      <c r="H235" s="21"/>
    </row>
    <row r="236" spans="2:8" s="40" customFormat="1">
      <c r="B236" s="52">
        <f>+B234+0.001</f>
        <v>5.1770000000000254</v>
      </c>
      <c r="C236" s="18" t="s">
        <v>979</v>
      </c>
      <c r="D236" s="16">
        <v>381.72</v>
      </c>
      <c r="E236" s="20" t="s">
        <v>19</v>
      </c>
      <c r="F236" s="16"/>
      <c r="G236" s="14">
        <f t="shared" si="13"/>
        <v>0</v>
      </c>
      <c r="H236" s="21"/>
    </row>
    <row r="237" spans="2:8" s="40" customFormat="1">
      <c r="B237" s="52">
        <f>+B236+0.001</f>
        <v>5.1780000000000257</v>
      </c>
      <c r="C237" s="18" t="s">
        <v>392</v>
      </c>
      <c r="D237" s="16">
        <v>26</v>
      </c>
      <c r="E237" s="20" t="s">
        <v>16</v>
      </c>
      <c r="F237" s="16"/>
      <c r="G237" s="14">
        <f t="shared" si="13"/>
        <v>0</v>
      </c>
      <c r="H237" s="21"/>
    </row>
    <row r="238" spans="2:8" s="40" customFormat="1">
      <c r="B238" s="52">
        <f t="shared" ref="B238:B241" si="14">+B237+0.001</f>
        <v>5.179000000000026</v>
      </c>
      <c r="C238" s="18" t="s">
        <v>393</v>
      </c>
      <c r="D238" s="16">
        <v>132</v>
      </c>
      <c r="E238" s="20" t="s">
        <v>16</v>
      </c>
      <c r="F238" s="16"/>
      <c r="G238" s="14">
        <f t="shared" si="13"/>
        <v>0</v>
      </c>
      <c r="H238" s="21"/>
    </row>
    <row r="239" spans="2:8" s="40" customFormat="1">
      <c r="B239" s="52">
        <f t="shared" si="14"/>
        <v>5.1800000000000264</v>
      </c>
      <c r="C239" s="18" t="s">
        <v>394</v>
      </c>
      <c r="D239" s="16">
        <v>42</v>
      </c>
      <c r="E239" s="20" t="s">
        <v>14</v>
      </c>
      <c r="F239" s="16"/>
      <c r="G239" s="14">
        <f t="shared" si="13"/>
        <v>0</v>
      </c>
      <c r="H239" s="21"/>
    </row>
    <row r="240" spans="2:8" s="40" customFormat="1">
      <c r="B240" s="52">
        <f t="shared" si="14"/>
        <v>5.1810000000000267</v>
      </c>
      <c r="C240" s="18" t="s">
        <v>395</v>
      </c>
      <c r="D240" s="16">
        <v>8</v>
      </c>
      <c r="E240" s="20" t="s">
        <v>14</v>
      </c>
      <c r="F240" s="16"/>
      <c r="G240" s="14">
        <f t="shared" si="13"/>
        <v>0</v>
      </c>
      <c r="H240" s="21"/>
    </row>
    <row r="241" spans="2:8" s="40" customFormat="1">
      <c r="B241" s="52">
        <f t="shared" si="14"/>
        <v>5.182000000000027</v>
      </c>
      <c r="C241" s="18" t="s">
        <v>216</v>
      </c>
      <c r="D241" s="16">
        <v>27</v>
      </c>
      <c r="E241" s="20" t="s">
        <v>14</v>
      </c>
      <c r="F241" s="16"/>
      <c r="G241" s="14">
        <f t="shared" si="13"/>
        <v>0</v>
      </c>
      <c r="H241" s="21"/>
    </row>
    <row r="242" spans="2:8" s="40" customFormat="1">
      <c r="B242" s="50"/>
      <c r="C242" s="18"/>
      <c r="D242" s="16"/>
      <c r="E242" s="20" t="s">
        <v>163</v>
      </c>
      <c r="F242" s="16"/>
      <c r="G242" s="14">
        <f t="shared" si="13"/>
        <v>0</v>
      </c>
      <c r="H242" s="21">
        <f>SUM(G54:G241)</f>
        <v>0</v>
      </c>
    </row>
    <row r="243" spans="2:8" s="40" customFormat="1">
      <c r="B243" s="48">
        <v>6</v>
      </c>
      <c r="C243" s="22" t="s">
        <v>136</v>
      </c>
      <c r="D243" s="16"/>
      <c r="E243" s="20" t="s">
        <v>163</v>
      </c>
      <c r="F243" s="16"/>
      <c r="G243" s="14">
        <f t="shared" si="13"/>
        <v>0</v>
      </c>
      <c r="H243" s="21"/>
    </row>
    <row r="244" spans="2:8" s="40" customFormat="1">
      <c r="B244" s="50">
        <f t="shared" ref="B244:B257" si="15">+B243+0.01</f>
        <v>6.01</v>
      </c>
      <c r="C244" s="174" t="s">
        <v>144</v>
      </c>
      <c r="D244" s="16">
        <v>16856.547624999999</v>
      </c>
      <c r="E244" s="173" t="s">
        <v>143</v>
      </c>
      <c r="F244" s="145"/>
      <c r="G244" s="14">
        <f t="shared" si="13"/>
        <v>0</v>
      </c>
      <c r="H244" s="153"/>
    </row>
    <row r="245" spans="2:8" s="40" customFormat="1">
      <c r="B245" s="50">
        <f t="shared" si="15"/>
        <v>6.02</v>
      </c>
      <c r="C245" s="172" t="s">
        <v>145</v>
      </c>
      <c r="D245" s="171">
        <v>1933.7393749999997</v>
      </c>
      <c r="E245" s="170" t="s">
        <v>143</v>
      </c>
      <c r="F245" s="145"/>
      <c r="G245" s="14">
        <f t="shared" si="13"/>
        <v>0</v>
      </c>
      <c r="H245" s="21"/>
    </row>
    <row r="246" spans="2:8" s="40" customFormat="1">
      <c r="B246" s="50">
        <f t="shared" si="15"/>
        <v>6.0299999999999994</v>
      </c>
      <c r="C246" s="174" t="s">
        <v>146</v>
      </c>
      <c r="D246" s="16">
        <v>5523.8915999999999</v>
      </c>
      <c r="E246" s="173" t="s">
        <v>143</v>
      </c>
      <c r="F246" s="145"/>
      <c r="G246" s="14">
        <f t="shared" si="13"/>
        <v>0</v>
      </c>
      <c r="H246" s="21"/>
    </row>
    <row r="247" spans="2:8" s="40" customFormat="1">
      <c r="B247" s="50">
        <f t="shared" si="15"/>
        <v>6.0399999999999991</v>
      </c>
      <c r="C247" s="174" t="s">
        <v>147</v>
      </c>
      <c r="D247" s="16">
        <v>20302.844107499997</v>
      </c>
      <c r="E247" s="173" t="s">
        <v>143</v>
      </c>
      <c r="F247" s="145"/>
      <c r="G247" s="14">
        <f t="shared" si="13"/>
        <v>0</v>
      </c>
      <c r="H247" s="21"/>
    </row>
    <row r="248" spans="2:8" s="40" customFormat="1">
      <c r="B248" s="50">
        <f t="shared" si="15"/>
        <v>6.0499999999999989</v>
      </c>
      <c r="C248" s="18" t="s">
        <v>217</v>
      </c>
      <c r="D248" s="16">
        <v>546.53</v>
      </c>
      <c r="E248" s="20" t="s">
        <v>15</v>
      </c>
      <c r="F248" s="16"/>
      <c r="G248" s="14">
        <f t="shared" si="13"/>
        <v>0</v>
      </c>
      <c r="H248" s="21"/>
    </row>
    <row r="249" spans="2:8" s="40" customFormat="1">
      <c r="B249" s="50">
        <f t="shared" si="15"/>
        <v>6.0599999999999987</v>
      </c>
      <c r="C249" s="18" t="s">
        <v>658</v>
      </c>
      <c r="D249" s="16">
        <v>546.53</v>
      </c>
      <c r="E249" s="20" t="s">
        <v>15</v>
      </c>
      <c r="F249" s="16"/>
      <c r="G249" s="14">
        <f t="shared" si="13"/>
        <v>0</v>
      </c>
      <c r="H249" s="21"/>
    </row>
    <row r="250" spans="2:8" s="40" customFormat="1">
      <c r="B250" s="50">
        <f t="shared" si="15"/>
        <v>6.0699999999999985</v>
      </c>
      <c r="C250" s="18" t="s">
        <v>218</v>
      </c>
      <c r="D250" s="16">
        <v>48</v>
      </c>
      <c r="E250" s="20" t="s">
        <v>14</v>
      </c>
      <c r="F250" s="103"/>
      <c r="G250" s="14">
        <f t="shared" si="13"/>
        <v>0</v>
      </c>
      <c r="H250" s="21"/>
    </row>
    <row r="251" spans="2:8" s="40" customFormat="1">
      <c r="B251" s="50">
        <f t="shared" si="15"/>
        <v>6.0799999999999983</v>
      </c>
      <c r="C251" s="18" t="s">
        <v>219</v>
      </c>
      <c r="D251" s="16">
        <v>1</v>
      </c>
      <c r="E251" s="20" t="s">
        <v>14</v>
      </c>
      <c r="F251" s="103"/>
      <c r="G251" s="14">
        <f t="shared" si="13"/>
        <v>0</v>
      </c>
      <c r="H251" s="21"/>
    </row>
    <row r="252" spans="2:8" s="40" customFormat="1">
      <c r="B252" s="50">
        <f t="shared" si="15"/>
        <v>6.0899999999999981</v>
      </c>
      <c r="C252" s="18" t="s">
        <v>689</v>
      </c>
      <c r="D252" s="16">
        <v>17</v>
      </c>
      <c r="E252" s="20" t="s">
        <v>14</v>
      </c>
      <c r="F252" s="103"/>
      <c r="G252" s="14">
        <f t="shared" si="13"/>
        <v>0</v>
      </c>
      <c r="H252" s="21"/>
    </row>
    <row r="253" spans="2:8" s="40" customFormat="1">
      <c r="B253" s="50">
        <f t="shared" si="15"/>
        <v>6.0999999999999979</v>
      </c>
      <c r="C253" s="174" t="s">
        <v>150</v>
      </c>
      <c r="D253" s="16">
        <v>655</v>
      </c>
      <c r="E253" s="20" t="s">
        <v>14</v>
      </c>
      <c r="F253" s="145"/>
      <c r="G253" s="14">
        <f t="shared" si="13"/>
        <v>0</v>
      </c>
      <c r="H253" s="153"/>
    </row>
    <row r="254" spans="2:8" s="40" customFormat="1">
      <c r="B254" s="50">
        <f t="shared" si="15"/>
        <v>6.1099999999999977</v>
      </c>
      <c r="C254" s="174" t="s">
        <v>148</v>
      </c>
      <c r="D254" s="16">
        <v>529.76278349999995</v>
      </c>
      <c r="E254" s="20" t="s">
        <v>15</v>
      </c>
      <c r="F254" s="145"/>
      <c r="G254" s="14">
        <f t="shared" si="13"/>
        <v>0</v>
      </c>
      <c r="H254" s="153"/>
    </row>
    <row r="255" spans="2:8" s="40" customFormat="1">
      <c r="B255" s="50">
        <f t="shared" si="15"/>
        <v>6.1199999999999974</v>
      </c>
      <c r="C255" s="174" t="s">
        <v>149</v>
      </c>
      <c r="D255" s="16">
        <v>529.76278349999995</v>
      </c>
      <c r="E255" s="20" t="s">
        <v>15</v>
      </c>
      <c r="F255" s="145"/>
      <c r="G255" s="14">
        <f t="shared" si="13"/>
        <v>0</v>
      </c>
      <c r="H255" s="153"/>
    </row>
    <row r="256" spans="2:8" s="40" customFormat="1">
      <c r="B256" s="50">
        <f t="shared" si="15"/>
        <v>6.1299999999999972</v>
      </c>
      <c r="C256" s="18" t="s">
        <v>220</v>
      </c>
      <c r="D256" s="16">
        <v>1</v>
      </c>
      <c r="E256" s="20" t="s">
        <v>31</v>
      </c>
      <c r="F256" s="16"/>
      <c r="G256" s="14">
        <f t="shared" si="13"/>
        <v>0</v>
      </c>
      <c r="H256" s="21"/>
    </row>
    <row r="257" spans="2:8" s="40" customFormat="1">
      <c r="B257" s="50">
        <f t="shared" si="15"/>
        <v>6.139999999999997</v>
      </c>
      <c r="C257" s="18" t="s">
        <v>761</v>
      </c>
      <c r="D257" s="16">
        <v>0.05</v>
      </c>
      <c r="E257" s="20" t="s">
        <v>27</v>
      </c>
      <c r="F257" s="16"/>
      <c r="G257" s="14">
        <f t="shared" si="13"/>
        <v>0</v>
      </c>
      <c r="H257" s="21"/>
    </row>
    <row r="258" spans="2:8" s="40" customFormat="1">
      <c r="B258" s="50"/>
      <c r="C258" s="22"/>
      <c r="D258" s="16"/>
      <c r="E258" s="20"/>
      <c r="F258" s="16"/>
      <c r="G258" s="14">
        <f t="shared" si="13"/>
        <v>0</v>
      </c>
      <c r="H258" s="21">
        <f>SUM(G244:G257)</f>
        <v>0</v>
      </c>
    </row>
    <row r="259" spans="2:8" s="40" customFormat="1">
      <c r="B259" s="48">
        <v>7</v>
      </c>
      <c r="C259" s="22" t="s">
        <v>126</v>
      </c>
      <c r="D259" s="16"/>
      <c r="E259" s="20" t="s">
        <v>163</v>
      </c>
      <c r="F259" s="16"/>
      <c r="G259" s="14">
        <f t="shared" si="13"/>
        <v>0</v>
      </c>
      <c r="H259" s="21"/>
    </row>
    <row r="260" spans="2:8" s="40" customFormat="1">
      <c r="B260" s="50">
        <f t="shared" ref="B260:B329" si="16">+B259+0.01</f>
        <v>7.01</v>
      </c>
      <c r="C260" s="18" t="s">
        <v>167</v>
      </c>
      <c r="D260" s="16">
        <v>884.48</v>
      </c>
      <c r="E260" s="20" t="s">
        <v>15</v>
      </c>
      <c r="F260" s="16"/>
      <c r="G260" s="14">
        <f>ROUND(F260*D260,2)</f>
        <v>0</v>
      </c>
      <c r="H260" s="21"/>
    </row>
    <row r="261" spans="2:8" s="40" customFormat="1" ht="37.5">
      <c r="B261" s="50">
        <f t="shared" si="16"/>
        <v>7.02</v>
      </c>
      <c r="C261" s="18" t="s">
        <v>396</v>
      </c>
      <c r="D261" s="16">
        <v>5024.88</v>
      </c>
      <c r="E261" s="20" t="s">
        <v>15</v>
      </c>
      <c r="F261" s="16"/>
      <c r="G261" s="14">
        <f>ROUND(F261*D261,2)</f>
        <v>0</v>
      </c>
      <c r="H261" s="21"/>
    </row>
    <row r="262" spans="2:8" s="40" customFormat="1" ht="37.5">
      <c r="B262" s="50">
        <f t="shared" si="16"/>
        <v>7.0299999999999994</v>
      </c>
      <c r="C262" s="18" t="s">
        <v>397</v>
      </c>
      <c r="D262" s="16">
        <v>618.16</v>
      </c>
      <c r="E262" s="20" t="s">
        <v>15</v>
      </c>
      <c r="F262" s="16"/>
      <c r="G262" s="14">
        <f>ROUND(F262*D262,2)</f>
        <v>0</v>
      </c>
      <c r="H262" s="21"/>
    </row>
    <row r="263" spans="2:8" s="40" customFormat="1">
      <c r="B263" s="50"/>
      <c r="C263" s="18"/>
      <c r="D263" s="16"/>
      <c r="E263" s="20" t="s">
        <v>163</v>
      </c>
      <c r="F263" s="16"/>
      <c r="H263" s="21">
        <f>SUM(G260:G262)</f>
        <v>0</v>
      </c>
    </row>
    <row r="264" spans="2:8" s="40" customFormat="1">
      <c r="B264" s="48">
        <v>8</v>
      </c>
      <c r="C264" s="22" t="s">
        <v>127</v>
      </c>
      <c r="D264" s="16"/>
      <c r="E264" s="20" t="s">
        <v>163</v>
      </c>
      <c r="F264" s="16"/>
      <c r="G264" s="14">
        <f>ROUND(F264*D264,2)</f>
        <v>0</v>
      </c>
      <c r="H264" s="21"/>
    </row>
    <row r="265" spans="2:8" s="40" customFormat="1">
      <c r="B265" s="50">
        <f t="shared" si="16"/>
        <v>8.01</v>
      </c>
      <c r="C265" s="18" t="s">
        <v>84</v>
      </c>
      <c r="D265" s="16">
        <v>1102.29</v>
      </c>
      <c r="E265" s="20" t="s">
        <v>15</v>
      </c>
      <c r="F265" s="16"/>
      <c r="G265" s="14">
        <f>ROUND(F265*D265,2)</f>
        <v>0</v>
      </c>
      <c r="H265" s="21"/>
    </row>
    <row r="266" spans="2:8" s="40" customFormat="1">
      <c r="B266" s="50">
        <f t="shared" si="16"/>
        <v>8.02</v>
      </c>
      <c r="C266" s="18" t="s">
        <v>657</v>
      </c>
      <c r="D266" s="16">
        <v>5</v>
      </c>
      <c r="E266" s="20" t="s">
        <v>14</v>
      </c>
      <c r="F266" s="16"/>
      <c r="G266" s="14">
        <f t="shared" ref="G266:G268" si="17">ROUND(F266*D266,2)</f>
        <v>0</v>
      </c>
      <c r="H266" s="21"/>
    </row>
    <row r="267" spans="2:8" s="40" customFormat="1">
      <c r="B267" s="50">
        <f t="shared" si="16"/>
        <v>8.0299999999999994</v>
      </c>
      <c r="C267" s="18" t="s">
        <v>221</v>
      </c>
      <c r="D267" s="16">
        <v>270.97000000000003</v>
      </c>
      <c r="E267" s="20" t="s">
        <v>16</v>
      </c>
      <c r="F267" s="16"/>
      <c r="G267" s="14">
        <f t="shared" si="17"/>
        <v>0</v>
      </c>
      <c r="H267" s="21"/>
    </row>
    <row r="268" spans="2:8" s="40" customFormat="1">
      <c r="B268" s="50">
        <f t="shared" si="16"/>
        <v>8.0399999999999991</v>
      </c>
      <c r="C268" s="18" t="s">
        <v>222</v>
      </c>
      <c r="D268" s="16">
        <v>198.56</v>
      </c>
      <c r="E268" s="20" t="s">
        <v>16</v>
      </c>
      <c r="F268" s="16"/>
      <c r="G268" s="14">
        <f t="shared" si="17"/>
        <v>0</v>
      </c>
      <c r="H268" s="21"/>
    </row>
    <row r="269" spans="2:8" s="40" customFormat="1">
      <c r="B269" s="50"/>
      <c r="C269" s="18"/>
      <c r="D269" s="16"/>
      <c r="E269" s="20" t="s">
        <v>163</v>
      </c>
      <c r="F269" s="16"/>
      <c r="H269" s="21">
        <f>SUM(G265:G268)</f>
        <v>0</v>
      </c>
    </row>
    <row r="270" spans="2:8" s="40" customFormat="1">
      <c r="B270" s="48">
        <v>9</v>
      </c>
      <c r="C270" s="22" t="s">
        <v>128</v>
      </c>
      <c r="D270" s="16"/>
      <c r="E270" s="20" t="s">
        <v>163</v>
      </c>
      <c r="F270" s="16"/>
      <c r="G270" s="14">
        <f t="shared" ref="G270:G285" si="18">ROUND(F270*D270,2)</f>
        <v>0</v>
      </c>
      <c r="H270" s="21"/>
    </row>
    <row r="271" spans="2:8" s="40" customFormat="1">
      <c r="B271" s="50">
        <f t="shared" si="16"/>
        <v>9.01</v>
      </c>
      <c r="C271" s="18" t="s">
        <v>85</v>
      </c>
      <c r="D271" s="16">
        <v>613.20000000000005</v>
      </c>
      <c r="E271" s="20" t="s">
        <v>15</v>
      </c>
      <c r="F271" s="16"/>
      <c r="G271" s="14">
        <f t="shared" si="18"/>
        <v>0</v>
      </c>
      <c r="H271" s="21"/>
    </row>
    <row r="272" spans="2:8" s="40" customFormat="1">
      <c r="B272" s="50">
        <f t="shared" si="16"/>
        <v>9.02</v>
      </c>
      <c r="C272" s="18" t="s">
        <v>86</v>
      </c>
      <c r="D272" s="16">
        <v>16245.95</v>
      </c>
      <c r="E272" s="20" t="s">
        <v>15</v>
      </c>
      <c r="F272" s="16"/>
      <c r="G272" s="14">
        <f t="shared" si="18"/>
        <v>0</v>
      </c>
      <c r="H272" s="21"/>
    </row>
    <row r="273" spans="2:8" s="40" customFormat="1">
      <c r="B273" s="50">
        <f t="shared" si="16"/>
        <v>9.0299999999999994</v>
      </c>
      <c r="C273" s="18" t="s">
        <v>398</v>
      </c>
      <c r="D273" s="16">
        <f>7206.11</f>
        <v>7206.11</v>
      </c>
      <c r="E273" s="20" t="s">
        <v>15</v>
      </c>
      <c r="F273" s="16"/>
      <c r="G273" s="14">
        <f t="shared" si="18"/>
        <v>0</v>
      </c>
      <c r="H273" s="21"/>
    </row>
    <row r="274" spans="2:8" s="40" customFormat="1">
      <c r="B274" s="50">
        <f t="shared" si="16"/>
        <v>9.0399999999999991</v>
      </c>
      <c r="C274" s="18" t="s">
        <v>399</v>
      </c>
      <c r="D274" s="16">
        <v>1130.27</v>
      </c>
      <c r="E274" s="20" t="s">
        <v>15</v>
      </c>
      <c r="F274" s="16"/>
      <c r="G274" s="14">
        <f t="shared" si="18"/>
        <v>0</v>
      </c>
      <c r="H274" s="21"/>
    </row>
    <row r="275" spans="2:8" s="40" customFormat="1">
      <c r="B275" s="50">
        <f t="shared" si="16"/>
        <v>9.0499999999999989</v>
      </c>
      <c r="C275" s="18" t="s">
        <v>400</v>
      </c>
      <c r="D275" s="16">
        <v>1084.1400000000001</v>
      </c>
      <c r="E275" s="20" t="s">
        <v>15</v>
      </c>
      <c r="F275" s="16"/>
      <c r="G275" s="14">
        <f t="shared" si="18"/>
        <v>0</v>
      </c>
      <c r="H275" s="21"/>
    </row>
    <row r="276" spans="2:8" s="40" customFormat="1">
      <c r="B276" s="50">
        <f t="shared" si="16"/>
        <v>9.0599999999999987</v>
      </c>
      <c r="C276" s="18" t="s">
        <v>401</v>
      </c>
      <c r="D276" s="16">
        <f>624.84+1.24</f>
        <v>626.08000000000004</v>
      </c>
      <c r="E276" s="20" t="s">
        <v>15</v>
      </c>
      <c r="F276" s="16"/>
      <c r="G276" s="14">
        <f t="shared" si="18"/>
        <v>0</v>
      </c>
      <c r="H276" s="21"/>
    </row>
    <row r="277" spans="2:8" s="40" customFormat="1">
      <c r="B277" s="50">
        <f t="shared" si="16"/>
        <v>9.0699999999999985</v>
      </c>
      <c r="C277" s="18" t="s">
        <v>402</v>
      </c>
      <c r="D277" s="16">
        <f>262.14+44.89+288.45+94.88+69.46</f>
        <v>759.82</v>
      </c>
      <c r="E277" s="20" t="s">
        <v>15</v>
      </c>
      <c r="F277" s="16"/>
      <c r="G277" s="14">
        <f t="shared" si="18"/>
        <v>0</v>
      </c>
      <c r="H277" s="21"/>
    </row>
    <row r="278" spans="2:8" s="40" customFormat="1">
      <c r="B278" s="50">
        <f t="shared" si="16"/>
        <v>9.0799999999999983</v>
      </c>
      <c r="C278" s="18" t="s">
        <v>403</v>
      </c>
      <c r="D278" s="16">
        <f>153.15+61.8+198.46+17.36</f>
        <v>430.77</v>
      </c>
      <c r="E278" s="20" t="s">
        <v>15</v>
      </c>
      <c r="F278" s="16"/>
      <c r="G278" s="14">
        <f t="shared" si="18"/>
        <v>0</v>
      </c>
      <c r="H278" s="21"/>
    </row>
    <row r="279" spans="2:8" s="40" customFormat="1">
      <c r="B279" s="50">
        <f t="shared" si="16"/>
        <v>9.0899999999999981</v>
      </c>
      <c r="C279" s="18" t="s">
        <v>404</v>
      </c>
      <c r="D279" s="16">
        <f>669.96</f>
        <v>669.96</v>
      </c>
      <c r="E279" s="20" t="s">
        <v>15</v>
      </c>
      <c r="F279" s="16"/>
      <c r="G279" s="14">
        <f t="shared" si="18"/>
        <v>0</v>
      </c>
      <c r="H279" s="21"/>
    </row>
    <row r="280" spans="2:8" s="40" customFormat="1">
      <c r="B280" s="50">
        <f t="shared" si="16"/>
        <v>9.0999999999999979</v>
      </c>
      <c r="C280" s="18" t="s">
        <v>405</v>
      </c>
      <c r="D280" s="16">
        <f>43.89+71.55+112.41</f>
        <v>227.85</v>
      </c>
      <c r="E280" s="20" t="s">
        <v>15</v>
      </c>
      <c r="F280" s="16"/>
      <c r="G280" s="14">
        <f t="shared" si="18"/>
        <v>0</v>
      </c>
      <c r="H280" s="21"/>
    </row>
    <row r="281" spans="2:8" s="40" customFormat="1">
      <c r="B281" s="50">
        <f t="shared" si="16"/>
        <v>9.1099999999999977</v>
      </c>
      <c r="C281" s="18" t="s">
        <v>20</v>
      </c>
      <c r="D281" s="16">
        <f>237.43+2536.33+1814.84+163.01+9.6+2.28+2183.49</f>
        <v>6946.98</v>
      </c>
      <c r="E281" s="20" t="s">
        <v>16</v>
      </c>
      <c r="F281" s="16"/>
      <c r="G281" s="14">
        <f t="shared" si="18"/>
        <v>0</v>
      </c>
      <c r="H281" s="21"/>
    </row>
    <row r="282" spans="2:8" s="40" customFormat="1">
      <c r="B282" s="50">
        <f t="shared" si="16"/>
        <v>9.1199999999999974</v>
      </c>
      <c r="C282" s="18" t="s">
        <v>406</v>
      </c>
      <c r="D282" s="16">
        <v>922.85</v>
      </c>
      <c r="E282" s="20" t="s">
        <v>16</v>
      </c>
      <c r="F282" s="146"/>
      <c r="G282" s="14">
        <f t="shared" si="18"/>
        <v>0</v>
      </c>
      <c r="H282" s="21"/>
    </row>
    <row r="283" spans="2:8" s="40" customFormat="1">
      <c r="B283" s="50">
        <f t="shared" si="16"/>
        <v>9.1299999999999972</v>
      </c>
      <c r="C283" s="18" t="s">
        <v>407</v>
      </c>
      <c r="D283" s="16">
        <v>86.45</v>
      </c>
      <c r="E283" s="20" t="s">
        <v>16</v>
      </c>
      <c r="F283" s="16"/>
      <c r="G283" s="14">
        <f t="shared" si="18"/>
        <v>0</v>
      </c>
      <c r="H283" s="21"/>
    </row>
    <row r="284" spans="2:8" s="40" customFormat="1">
      <c r="B284" s="50">
        <f t="shared" si="16"/>
        <v>9.139999999999997</v>
      </c>
      <c r="C284" s="18" t="s">
        <v>408</v>
      </c>
      <c r="D284" s="16">
        <f>54.72+0.15</f>
        <v>54.87</v>
      </c>
      <c r="E284" s="20" t="s">
        <v>16</v>
      </c>
      <c r="F284" s="16"/>
      <c r="G284" s="14">
        <f t="shared" si="18"/>
        <v>0</v>
      </c>
      <c r="H284" s="21"/>
    </row>
    <row r="285" spans="2:8" s="40" customFormat="1">
      <c r="B285" s="50">
        <f t="shared" si="16"/>
        <v>9.1499999999999968</v>
      </c>
      <c r="C285" s="18" t="s">
        <v>409</v>
      </c>
      <c r="D285" s="16">
        <f>380.79+22.23+672.16+230.72+4.35</f>
        <v>1310.25</v>
      </c>
      <c r="E285" s="20" t="s">
        <v>15</v>
      </c>
      <c r="F285" s="16"/>
      <c r="G285" s="14">
        <f t="shared" si="18"/>
        <v>0</v>
      </c>
      <c r="H285" s="21"/>
    </row>
    <row r="286" spans="2:8" s="40" customFormat="1">
      <c r="B286" s="50"/>
      <c r="C286" s="18"/>
      <c r="D286" s="16"/>
      <c r="E286" s="20" t="s">
        <v>163</v>
      </c>
      <c r="F286" s="16"/>
      <c r="H286" s="21">
        <f>SUM(G270:G285)</f>
        <v>0</v>
      </c>
    </row>
    <row r="287" spans="2:8" s="40" customFormat="1">
      <c r="B287" s="48">
        <v>10</v>
      </c>
      <c r="C287" s="22" t="s">
        <v>129</v>
      </c>
      <c r="D287" s="16"/>
      <c r="E287" s="20" t="s">
        <v>163</v>
      </c>
      <c r="F287" s="16"/>
      <c r="G287" s="14">
        <f t="shared" ref="G287:G297" si="19">ROUND(F287*D287,2)</f>
        <v>0</v>
      </c>
      <c r="H287" s="21"/>
    </row>
    <row r="288" spans="2:8" s="40" customFormat="1">
      <c r="B288" s="50">
        <f t="shared" si="16"/>
        <v>10.01</v>
      </c>
      <c r="C288" s="18" t="s">
        <v>411</v>
      </c>
      <c r="D288" s="16">
        <f>+D289*0.15</f>
        <v>254.02499999999998</v>
      </c>
      <c r="E288" s="20" t="s">
        <v>19</v>
      </c>
      <c r="F288" s="16"/>
      <c r="G288" s="14">
        <f t="shared" si="19"/>
        <v>0</v>
      </c>
      <c r="H288" s="21"/>
    </row>
    <row r="289" spans="2:8" s="40" customFormat="1">
      <c r="B289" s="50">
        <f t="shared" si="16"/>
        <v>10.02</v>
      </c>
      <c r="C289" s="18" t="s">
        <v>410</v>
      </c>
      <c r="D289" s="16">
        <v>1693.5</v>
      </c>
      <c r="E289" s="20" t="s">
        <v>15</v>
      </c>
      <c r="F289" s="16"/>
      <c r="G289" s="14">
        <f t="shared" si="19"/>
        <v>0</v>
      </c>
      <c r="H289" s="21"/>
    </row>
    <row r="290" spans="2:8" s="40" customFormat="1">
      <c r="B290" s="50">
        <f t="shared" si="16"/>
        <v>10.029999999999999</v>
      </c>
      <c r="C290" s="18" t="s">
        <v>412</v>
      </c>
      <c r="D290" s="16">
        <f>782.22*0.15</f>
        <v>117.333</v>
      </c>
      <c r="E290" s="20" t="s">
        <v>19</v>
      </c>
      <c r="F290" s="16"/>
      <c r="G290" s="14">
        <f t="shared" si="19"/>
        <v>0</v>
      </c>
      <c r="H290" s="21"/>
    </row>
    <row r="291" spans="2:8" s="40" customFormat="1" ht="37.5">
      <c r="B291" s="50">
        <f t="shared" si="16"/>
        <v>10.039999999999999</v>
      </c>
      <c r="C291" s="18" t="s">
        <v>168</v>
      </c>
      <c r="D291" s="16">
        <f>1693.5</f>
        <v>1693.5</v>
      </c>
      <c r="E291" s="20" t="s">
        <v>15</v>
      </c>
      <c r="F291" s="16"/>
      <c r="G291" s="14">
        <f t="shared" si="19"/>
        <v>0</v>
      </c>
      <c r="H291" s="21"/>
    </row>
    <row r="292" spans="2:8" s="40" customFormat="1">
      <c r="B292" s="50">
        <f t="shared" si="16"/>
        <v>10.049999999999999</v>
      </c>
      <c r="C292" s="18" t="s">
        <v>169</v>
      </c>
      <c r="D292" s="16">
        <v>1328.7</v>
      </c>
      <c r="E292" s="20" t="s">
        <v>16</v>
      </c>
      <c r="F292" s="16"/>
      <c r="G292" s="14">
        <f t="shared" si="19"/>
        <v>0</v>
      </c>
      <c r="H292" s="21"/>
    </row>
    <row r="293" spans="2:8" s="40" customFormat="1">
      <c r="B293" s="50">
        <f t="shared" si="16"/>
        <v>10.059999999999999</v>
      </c>
      <c r="C293" s="18" t="s">
        <v>413</v>
      </c>
      <c r="D293" s="16">
        <v>109.51</v>
      </c>
      <c r="E293" s="20" t="s">
        <v>15</v>
      </c>
      <c r="F293" s="16"/>
      <c r="G293" s="14">
        <f t="shared" si="19"/>
        <v>0</v>
      </c>
      <c r="H293" s="21"/>
    </row>
    <row r="294" spans="2:8" s="40" customFormat="1">
      <c r="B294" s="50">
        <f t="shared" si="16"/>
        <v>10.069999999999999</v>
      </c>
      <c r="C294" s="18" t="s">
        <v>414</v>
      </c>
      <c r="D294" s="16">
        <f>117.62</f>
        <v>117.62</v>
      </c>
      <c r="E294" s="20" t="s">
        <v>16</v>
      </c>
      <c r="F294" s="16"/>
      <c r="G294" s="14">
        <f t="shared" si="19"/>
        <v>0</v>
      </c>
      <c r="H294" s="21"/>
    </row>
    <row r="295" spans="2:8" s="40" customFormat="1">
      <c r="B295" s="50">
        <f t="shared" si="16"/>
        <v>10.079999999999998</v>
      </c>
      <c r="C295" s="18" t="s">
        <v>415</v>
      </c>
      <c r="D295" s="16">
        <v>0.17</v>
      </c>
      <c r="E295" s="20" t="s">
        <v>19</v>
      </c>
      <c r="F295" s="16"/>
      <c r="G295" s="14">
        <f t="shared" si="19"/>
        <v>0</v>
      </c>
      <c r="H295" s="21"/>
    </row>
    <row r="296" spans="2:8" s="40" customFormat="1" ht="168.75">
      <c r="B296" s="50">
        <f t="shared" si="16"/>
        <v>10.089999999999998</v>
      </c>
      <c r="C296" s="18" t="s">
        <v>1742</v>
      </c>
      <c r="D296" s="16">
        <v>782.22</v>
      </c>
      <c r="E296" s="20" t="s">
        <v>15</v>
      </c>
      <c r="F296" s="16"/>
      <c r="G296" s="14">
        <f t="shared" si="19"/>
        <v>0</v>
      </c>
      <c r="H296" s="21"/>
    </row>
    <row r="297" spans="2:8" s="40" customFormat="1" ht="168.75">
      <c r="B297" s="50">
        <f t="shared" si="16"/>
        <v>10.099999999999998</v>
      </c>
      <c r="C297" s="18" t="s">
        <v>1743</v>
      </c>
      <c r="D297" s="16">
        <v>685.05</v>
      </c>
      <c r="E297" s="20" t="s">
        <v>16</v>
      </c>
      <c r="F297" s="16"/>
      <c r="G297" s="14">
        <f t="shared" si="19"/>
        <v>0</v>
      </c>
      <c r="H297" s="21"/>
    </row>
    <row r="298" spans="2:8" s="40" customFormat="1">
      <c r="B298" s="50"/>
      <c r="C298" s="18"/>
      <c r="D298" s="16"/>
      <c r="E298" s="20" t="s">
        <v>163</v>
      </c>
      <c r="F298" s="16"/>
      <c r="H298" s="21">
        <f>SUM(G287:G297)</f>
        <v>0</v>
      </c>
    </row>
    <row r="299" spans="2:8" s="40" customFormat="1">
      <c r="B299" s="48">
        <v>11</v>
      </c>
      <c r="C299" s="22" t="s">
        <v>416</v>
      </c>
      <c r="D299" s="16"/>
      <c r="E299" s="20" t="s">
        <v>163</v>
      </c>
      <c r="F299" s="16"/>
      <c r="G299" s="14">
        <f t="shared" ref="G299:G328" si="20">ROUND(F299*D299,2)</f>
        <v>0</v>
      </c>
      <c r="H299" s="21"/>
    </row>
    <row r="300" spans="2:8" s="40" customFormat="1" ht="19.5" customHeight="1">
      <c r="B300" s="50">
        <f t="shared" si="16"/>
        <v>11.01</v>
      </c>
      <c r="C300" s="18" t="s">
        <v>170</v>
      </c>
      <c r="D300" s="16">
        <v>639.55999999999995</v>
      </c>
      <c r="E300" s="20" t="s">
        <v>15</v>
      </c>
      <c r="F300" s="16"/>
      <c r="G300" s="14">
        <f t="shared" si="20"/>
        <v>0</v>
      </c>
      <c r="H300" s="21"/>
    </row>
    <row r="301" spans="2:8" s="40" customFormat="1">
      <c r="B301" s="50">
        <f t="shared" si="16"/>
        <v>11.02</v>
      </c>
      <c r="C301" s="18" t="s">
        <v>171</v>
      </c>
      <c r="D301" s="16">
        <v>51.2</v>
      </c>
      <c r="E301" s="20" t="s">
        <v>15</v>
      </c>
      <c r="F301" s="16"/>
      <c r="G301" s="14">
        <f t="shared" si="20"/>
        <v>0</v>
      </c>
      <c r="H301" s="21"/>
    </row>
    <row r="302" spans="2:8" s="40" customFormat="1">
      <c r="B302" s="50">
        <f t="shared" si="16"/>
        <v>11.03</v>
      </c>
      <c r="C302" s="18" t="s">
        <v>172</v>
      </c>
      <c r="D302" s="16">
        <v>31.52</v>
      </c>
      <c r="E302" s="20" t="s">
        <v>15</v>
      </c>
      <c r="F302" s="16"/>
      <c r="G302" s="14">
        <f t="shared" si="20"/>
        <v>0</v>
      </c>
      <c r="H302" s="21"/>
    </row>
    <row r="303" spans="2:8" s="40" customFormat="1">
      <c r="B303" s="50">
        <f t="shared" si="16"/>
        <v>11.04</v>
      </c>
      <c r="C303" s="18" t="s">
        <v>173</v>
      </c>
      <c r="D303" s="16">
        <v>41.6</v>
      </c>
      <c r="E303" s="20" t="s">
        <v>15</v>
      </c>
      <c r="F303" s="16"/>
      <c r="G303" s="14">
        <f t="shared" si="20"/>
        <v>0</v>
      </c>
      <c r="H303" s="21"/>
    </row>
    <row r="304" spans="2:8" s="40" customFormat="1">
      <c r="B304" s="50">
        <f t="shared" si="16"/>
        <v>11.049999999999999</v>
      </c>
      <c r="C304" s="18" t="s">
        <v>174</v>
      </c>
      <c r="D304" s="16">
        <v>38.96</v>
      </c>
      <c r="E304" s="20" t="s">
        <v>15</v>
      </c>
      <c r="F304" s="16"/>
      <c r="G304" s="14">
        <f t="shared" si="20"/>
        <v>0</v>
      </c>
      <c r="H304" s="21"/>
    </row>
    <row r="305" spans="2:8" s="40" customFormat="1">
      <c r="B305" s="50">
        <f t="shared" si="16"/>
        <v>11.059999999999999</v>
      </c>
      <c r="C305" s="18" t="s">
        <v>175</v>
      </c>
      <c r="D305" s="16">
        <v>45.92</v>
      </c>
      <c r="E305" s="20" t="s">
        <v>15</v>
      </c>
      <c r="F305" s="16"/>
      <c r="G305" s="14">
        <f t="shared" si="20"/>
        <v>0</v>
      </c>
      <c r="H305" s="21"/>
    </row>
    <row r="306" spans="2:8" s="40" customFormat="1" ht="22.5" customHeight="1">
      <c r="B306" s="50">
        <f t="shared" si="16"/>
        <v>11.069999999999999</v>
      </c>
      <c r="C306" s="18" t="s">
        <v>176</v>
      </c>
      <c r="D306" s="16">
        <v>92.32</v>
      </c>
      <c r="E306" s="20" t="s">
        <v>15</v>
      </c>
      <c r="F306" s="16"/>
      <c r="G306" s="14">
        <f t="shared" si="20"/>
        <v>0</v>
      </c>
      <c r="H306" s="21"/>
    </row>
    <row r="307" spans="2:8" s="40" customFormat="1" ht="18.75" customHeight="1">
      <c r="B307" s="50">
        <f t="shared" si="16"/>
        <v>11.079999999999998</v>
      </c>
      <c r="C307" s="18" t="s">
        <v>177</v>
      </c>
      <c r="D307" s="16">
        <v>89.31</v>
      </c>
      <c r="E307" s="20" t="s">
        <v>15</v>
      </c>
      <c r="F307" s="16"/>
      <c r="G307" s="14">
        <f t="shared" si="20"/>
        <v>0</v>
      </c>
      <c r="H307" s="21"/>
    </row>
    <row r="308" spans="2:8" s="40" customFormat="1">
      <c r="B308" s="50">
        <f t="shared" si="16"/>
        <v>11.089999999999998</v>
      </c>
      <c r="C308" s="18" t="s">
        <v>178</v>
      </c>
      <c r="D308" s="16">
        <v>16.13</v>
      </c>
      <c r="E308" s="20" t="s">
        <v>15</v>
      </c>
      <c r="F308" s="16"/>
      <c r="G308" s="14">
        <f t="shared" si="20"/>
        <v>0</v>
      </c>
      <c r="H308" s="21"/>
    </row>
    <row r="309" spans="2:8" s="40" customFormat="1" ht="20.100000000000001" customHeight="1">
      <c r="B309" s="50">
        <f t="shared" si="16"/>
        <v>11.099999999999998</v>
      </c>
      <c r="C309" s="18" t="s">
        <v>179</v>
      </c>
      <c r="D309" s="16">
        <v>19.850000000000001</v>
      </c>
      <c r="E309" s="20" t="s">
        <v>15</v>
      </c>
      <c r="F309" s="16"/>
      <c r="G309" s="14">
        <f t="shared" si="20"/>
        <v>0</v>
      </c>
      <c r="H309" s="21"/>
    </row>
    <row r="310" spans="2:8" s="40" customFormat="1" ht="20.100000000000001" customHeight="1">
      <c r="B310" s="50">
        <f t="shared" si="16"/>
        <v>11.109999999999998</v>
      </c>
      <c r="C310" s="18" t="s">
        <v>180</v>
      </c>
      <c r="D310" s="16">
        <v>39.840000000000003</v>
      </c>
      <c r="E310" s="20" t="s">
        <v>15</v>
      </c>
      <c r="F310" s="16"/>
      <c r="G310" s="14">
        <f t="shared" si="20"/>
        <v>0</v>
      </c>
      <c r="H310" s="21"/>
    </row>
    <row r="311" spans="2:8" s="40" customFormat="1" ht="20.100000000000001" customHeight="1">
      <c r="B311" s="50">
        <f t="shared" si="16"/>
        <v>11.119999999999997</v>
      </c>
      <c r="C311" s="18" t="s">
        <v>181</v>
      </c>
      <c r="D311" s="16">
        <v>25.92</v>
      </c>
      <c r="E311" s="20" t="s">
        <v>15</v>
      </c>
      <c r="F311" s="16"/>
      <c r="G311" s="14">
        <f t="shared" si="20"/>
        <v>0</v>
      </c>
      <c r="H311" s="21"/>
    </row>
    <row r="312" spans="2:8" s="40" customFormat="1" ht="20.100000000000001" customHeight="1">
      <c r="B312" s="50">
        <f t="shared" si="16"/>
        <v>11.129999999999997</v>
      </c>
      <c r="C312" s="18" t="s">
        <v>182</v>
      </c>
      <c r="D312" s="16">
        <v>19.579999999999998</v>
      </c>
      <c r="E312" s="20" t="s">
        <v>15</v>
      </c>
      <c r="F312" s="16"/>
      <c r="G312" s="14">
        <f t="shared" si="20"/>
        <v>0</v>
      </c>
      <c r="H312" s="21"/>
    </row>
    <row r="313" spans="2:8" s="40" customFormat="1" ht="20.100000000000001" customHeight="1">
      <c r="B313" s="50">
        <f t="shared" si="16"/>
        <v>11.139999999999997</v>
      </c>
      <c r="C313" s="18" t="s">
        <v>183</v>
      </c>
      <c r="D313" s="16">
        <v>27.5</v>
      </c>
      <c r="E313" s="20" t="s">
        <v>15</v>
      </c>
      <c r="F313" s="16"/>
      <c r="G313" s="14">
        <f t="shared" si="20"/>
        <v>0</v>
      </c>
      <c r="H313" s="21"/>
    </row>
    <row r="314" spans="2:8" s="40" customFormat="1" ht="20.100000000000001" customHeight="1">
      <c r="B314" s="50">
        <f t="shared" si="16"/>
        <v>11.149999999999997</v>
      </c>
      <c r="C314" s="18" t="s">
        <v>184</v>
      </c>
      <c r="D314" s="16">
        <v>36.19</v>
      </c>
      <c r="E314" s="20" t="s">
        <v>15</v>
      </c>
      <c r="F314" s="16"/>
      <c r="G314" s="14">
        <f t="shared" si="20"/>
        <v>0</v>
      </c>
      <c r="H314" s="21"/>
    </row>
    <row r="315" spans="2:8" s="40" customFormat="1" ht="20.100000000000001" customHeight="1">
      <c r="B315" s="50">
        <f t="shared" si="16"/>
        <v>11.159999999999997</v>
      </c>
      <c r="C315" s="18" t="s">
        <v>185</v>
      </c>
      <c r="D315" s="16">
        <v>34.75</v>
      </c>
      <c r="E315" s="20" t="s">
        <v>15</v>
      </c>
      <c r="F315" s="16"/>
      <c r="G315" s="14">
        <f t="shared" si="20"/>
        <v>0</v>
      </c>
      <c r="H315" s="21"/>
    </row>
    <row r="316" spans="2:8" s="40" customFormat="1" ht="20.100000000000001" customHeight="1">
      <c r="B316" s="50">
        <f t="shared" si="16"/>
        <v>11.169999999999996</v>
      </c>
      <c r="C316" s="18" t="s">
        <v>186</v>
      </c>
      <c r="D316" s="16">
        <v>14.64</v>
      </c>
      <c r="E316" s="20" t="s">
        <v>15</v>
      </c>
      <c r="F316" s="16"/>
      <c r="G316" s="14">
        <f t="shared" si="20"/>
        <v>0</v>
      </c>
      <c r="H316" s="21"/>
    </row>
    <row r="317" spans="2:8" s="40" customFormat="1" ht="20.100000000000001" customHeight="1">
      <c r="B317" s="50">
        <f t="shared" si="16"/>
        <v>11.179999999999996</v>
      </c>
      <c r="C317" s="18" t="s">
        <v>187</v>
      </c>
      <c r="D317" s="16">
        <v>41.76</v>
      </c>
      <c r="E317" s="20" t="s">
        <v>15</v>
      </c>
      <c r="F317" s="16"/>
      <c r="G317" s="14">
        <f t="shared" si="20"/>
        <v>0</v>
      </c>
      <c r="H317" s="21"/>
    </row>
    <row r="318" spans="2:8" s="40" customFormat="1" ht="20.100000000000001" customHeight="1">
      <c r="B318" s="50">
        <f t="shared" si="16"/>
        <v>11.189999999999996</v>
      </c>
      <c r="C318" s="18" t="s">
        <v>188</v>
      </c>
      <c r="D318" s="16">
        <v>65.760000000000005</v>
      </c>
      <c r="E318" s="20" t="s">
        <v>15</v>
      </c>
      <c r="F318" s="16"/>
      <c r="G318" s="14">
        <f t="shared" si="20"/>
        <v>0</v>
      </c>
      <c r="H318" s="21"/>
    </row>
    <row r="319" spans="2:8" s="40" customFormat="1" ht="20.100000000000001" customHeight="1">
      <c r="B319" s="50">
        <f t="shared" si="16"/>
        <v>11.199999999999996</v>
      </c>
      <c r="C319" s="18" t="s">
        <v>189</v>
      </c>
      <c r="D319" s="16">
        <v>40.659999999999997</v>
      </c>
      <c r="E319" s="20" t="s">
        <v>15</v>
      </c>
      <c r="F319" s="16"/>
      <c r="G319" s="14">
        <f t="shared" si="20"/>
        <v>0</v>
      </c>
      <c r="H319" s="21"/>
    </row>
    <row r="320" spans="2:8" s="40" customFormat="1" ht="20.100000000000001" customHeight="1">
      <c r="B320" s="50">
        <f t="shared" si="16"/>
        <v>11.209999999999996</v>
      </c>
      <c r="C320" s="18" t="s">
        <v>190</v>
      </c>
      <c r="D320" s="16">
        <v>36.29</v>
      </c>
      <c r="E320" s="20" t="s">
        <v>15</v>
      </c>
      <c r="F320" s="16"/>
      <c r="G320" s="14">
        <f t="shared" si="20"/>
        <v>0</v>
      </c>
      <c r="H320" s="21"/>
    </row>
    <row r="321" spans="2:8" s="40" customFormat="1" ht="20.100000000000001" customHeight="1">
      <c r="B321" s="50">
        <f t="shared" si="16"/>
        <v>11.219999999999995</v>
      </c>
      <c r="C321" s="18" t="s">
        <v>191</v>
      </c>
      <c r="D321" s="16">
        <v>30.38</v>
      </c>
      <c r="E321" s="20" t="s">
        <v>15</v>
      </c>
      <c r="F321" s="16"/>
      <c r="G321" s="14">
        <f t="shared" si="20"/>
        <v>0</v>
      </c>
      <c r="H321" s="21"/>
    </row>
    <row r="322" spans="2:8" s="40" customFormat="1" ht="20.100000000000001" customHeight="1">
      <c r="B322" s="50">
        <f t="shared" si="16"/>
        <v>11.229999999999995</v>
      </c>
      <c r="C322" s="18" t="s">
        <v>192</v>
      </c>
      <c r="D322" s="16">
        <v>17.760000000000002</v>
      </c>
      <c r="E322" s="20" t="s">
        <v>15</v>
      </c>
      <c r="F322" s="16"/>
      <c r="G322" s="14">
        <f t="shared" si="20"/>
        <v>0</v>
      </c>
      <c r="H322" s="21"/>
    </row>
    <row r="323" spans="2:8" s="40" customFormat="1" ht="20.100000000000001" customHeight="1">
      <c r="B323" s="50">
        <f t="shared" si="16"/>
        <v>11.239999999999995</v>
      </c>
      <c r="C323" s="18" t="s">
        <v>193</v>
      </c>
      <c r="D323" s="16">
        <v>17.18</v>
      </c>
      <c r="E323" s="20" t="s">
        <v>15</v>
      </c>
      <c r="F323" s="16"/>
      <c r="G323" s="14">
        <f t="shared" si="20"/>
        <v>0</v>
      </c>
      <c r="H323" s="21"/>
    </row>
    <row r="324" spans="2:8" s="40" customFormat="1" ht="20.100000000000001" customHeight="1">
      <c r="B324" s="50">
        <f t="shared" si="16"/>
        <v>11.249999999999995</v>
      </c>
      <c r="C324" s="18" t="s">
        <v>194</v>
      </c>
      <c r="D324" s="16">
        <v>20.99</v>
      </c>
      <c r="E324" s="20" t="s">
        <v>15</v>
      </c>
      <c r="F324" s="16"/>
      <c r="G324" s="14">
        <f t="shared" si="20"/>
        <v>0</v>
      </c>
      <c r="H324" s="21"/>
    </row>
    <row r="325" spans="2:8" s="40" customFormat="1" ht="20.100000000000001" customHeight="1">
      <c r="B325" s="50">
        <f t="shared" si="16"/>
        <v>11.259999999999994</v>
      </c>
      <c r="C325" s="18" t="s">
        <v>195</v>
      </c>
      <c r="D325" s="16">
        <v>75.62</v>
      </c>
      <c r="E325" s="20" t="s">
        <v>15</v>
      </c>
      <c r="F325" s="16"/>
      <c r="G325" s="14">
        <f t="shared" si="20"/>
        <v>0</v>
      </c>
      <c r="H325" s="21"/>
    </row>
    <row r="326" spans="2:8" s="40" customFormat="1" ht="20.100000000000001" customHeight="1">
      <c r="B326" s="50">
        <f t="shared" si="16"/>
        <v>11.269999999999994</v>
      </c>
      <c r="C326" s="18" t="s">
        <v>196</v>
      </c>
      <c r="D326" s="16">
        <v>12</v>
      </c>
      <c r="E326" s="20" t="s">
        <v>15</v>
      </c>
      <c r="F326" s="16"/>
      <c r="G326" s="14">
        <f t="shared" si="20"/>
        <v>0</v>
      </c>
      <c r="H326" s="21"/>
    </row>
    <row r="327" spans="2:8" s="40" customFormat="1" ht="20.100000000000001" customHeight="1">
      <c r="B327" s="50">
        <f t="shared" si="16"/>
        <v>11.279999999999994</v>
      </c>
      <c r="C327" s="18" t="s">
        <v>197</v>
      </c>
      <c r="D327" s="16">
        <v>35.520000000000003</v>
      </c>
      <c r="E327" s="20" t="s">
        <v>15</v>
      </c>
      <c r="F327" s="16"/>
      <c r="G327" s="14">
        <f t="shared" si="20"/>
        <v>0</v>
      </c>
      <c r="H327" s="21"/>
    </row>
    <row r="328" spans="2:8" s="40" customFormat="1" ht="20.100000000000001" customHeight="1">
      <c r="B328" s="50">
        <f t="shared" si="16"/>
        <v>11.289999999999994</v>
      </c>
      <c r="C328" s="18" t="s">
        <v>198</v>
      </c>
      <c r="D328" s="16">
        <v>38.590000000000003</v>
      </c>
      <c r="E328" s="20" t="s">
        <v>15</v>
      </c>
      <c r="F328" s="16"/>
      <c r="G328" s="14">
        <f t="shared" si="20"/>
        <v>0</v>
      </c>
      <c r="H328" s="21"/>
    </row>
    <row r="329" spans="2:8" s="40" customFormat="1" ht="20.100000000000001" customHeight="1">
      <c r="B329" s="50">
        <f t="shared" si="16"/>
        <v>11.299999999999994</v>
      </c>
      <c r="C329" s="198" t="s">
        <v>776</v>
      </c>
      <c r="D329" s="199">
        <v>51.2</v>
      </c>
      <c r="E329" s="150" t="s">
        <v>15</v>
      </c>
      <c r="F329" s="199"/>
      <c r="G329" s="199">
        <f>ROUND(F329*D329,2)</f>
        <v>0</v>
      </c>
      <c r="H329" s="153"/>
    </row>
    <row r="330" spans="2:8" s="40" customFormat="1" ht="20.100000000000001" customHeight="1">
      <c r="B330" s="50">
        <f t="shared" ref="B330:B331" si="21">+B329+0.01</f>
        <v>11.309999999999993</v>
      </c>
      <c r="C330" s="198" t="s">
        <v>777</v>
      </c>
      <c r="D330" s="199">
        <v>2101.0100000000002</v>
      </c>
      <c r="E330" s="150" t="s">
        <v>15</v>
      </c>
      <c r="F330" s="200"/>
      <c r="G330" s="199">
        <f>ROUND(F330*D330,2)</f>
        <v>0</v>
      </c>
      <c r="H330" s="153"/>
    </row>
    <row r="331" spans="2:8" s="40" customFormat="1" ht="20.100000000000001" customHeight="1">
      <c r="B331" s="50">
        <f t="shared" si="21"/>
        <v>11.319999999999993</v>
      </c>
      <c r="C331" s="198" t="s">
        <v>778</v>
      </c>
      <c r="D331" s="199">
        <v>536.34</v>
      </c>
      <c r="E331" s="150" t="s">
        <v>15</v>
      </c>
      <c r="F331" s="199"/>
      <c r="G331" s="199">
        <f>ROUND(F331*D331,2)</f>
        <v>0</v>
      </c>
      <c r="H331" s="153"/>
    </row>
    <row r="332" spans="2:8" s="40" customFormat="1" ht="20.100000000000001" customHeight="1">
      <c r="B332" s="50"/>
      <c r="C332" s="18"/>
      <c r="D332" s="16"/>
      <c r="E332" s="20" t="s">
        <v>163</v>
      </c>
      <c r="F332" s="16"/>
      <c r="H332" s="21">
        <f>SUM(G299:G331)</f>
        <v>0</v>
      </c>
    </row>
    <row r="333" spans="2:8" s="40" customFormat="1" ht="20.100000000000001" customHeight="1">
      <c r="B333" s="48">
        <v>12</v>
      </c>
      <c r="C333" s="22" t="s">
        <v>419</v>
      </c>
      <c r="D333" s="16"/>
      <c r="E333" s="20" t="s">
        <v>163</v>
      </c>
      <c r="F333" s="16"/>
      <c r="G333" s="14">
        <f>ROUND(F333*D333,2)</f>
        <v>0</v>
      </c>
      <c r="H333" s="21"/>
    </row>
    <row r="334" spans="2:8" s="40" customFormat="1">
      <c r="B334" s="50">
        <f t="shared" ref="B334:B450" si="22">+B333+0.01</f>
        <v>12.01</v>
      </c>
      <c r="C334" s="18" t="s">
        <v>89</v>
      </c>
      <c r="D334" s="16">
        <f>1207.53+626.3+60</f>
        <v>1893.83</v>
      </c>
      <c r="E334" s="20" t="s">
        <v>15</v>
      </c>
      <c r="F334" s="16"/>
      <c r="G334" s="14">
        <f>ROUND(F334*D334,2)</f>
        <v>0</v>
      </c>
      <c r="H334" s="21"/>
    </row>
    <row r="335" spans="2:8" s="40" customFormat="1">
      <c r="B335" s="50">
        <f t="shared" si="22"/>
        <v>12.02</v>
      </c>
      <c r="C335" s="18" t="s">
        <v>90</v>
      </c>
      <c r="D335" s="16">
        <v>202</v>
      </c>
      <c r="E335" s="20" t="s">
        <v>15</v>
      </c>
      <c r="F335" s="16"/>
      <c r="G335" s="14">
        <f>ROUND(F335*D335,2)</f>
        <v>0</v>
      </c>
      <c r="H335" s="21"/>
    </row>
    <row r="336" spans="2:8" s="40" customFormat="1">
      <c r="B336" s="50">
        <f t="shared" si="22"/>
        <v>12.03</v>
      </c>
      <c r="C336" s="18" t="s">
        <v>91</v>
      </c>
      <c r="D336" s="16">
        <v>249.06</v>
      </c>
      <c r="E336" s="20" t="s">
        <v>15</v>
      </c>
      <c r="F336" s="16"/>
      <c r="G336" s="14">
        <f>ROUND(F336*D336,2)</f>
        <v>0</v>
      </c>
      <c r="H336" s="21"/>
    </row>
    <row r="337" spans="2:8" s="40" customFormat="1">
      <c r="B337" s="50">
        <f t="shared" si="22"/>
        <v>12.04</v>
      </c>
      <c r="C337" s="18" t="s">
        <v>92</v>
      </c>
      <c r="D337" s="16">
        <v>782.22</v>
      </c>
      <c r="E337" s="20" t="s">
        <v>15</v>
      </c>
      <c r="F337" s="16"/>
      <c r="G337" s="14">
        <f>ROUND(F337*D337,2)</f>
        <v>0</v>
      </c>
      <c r="H337" s="21"/>
    </row>
    <row r="338" spans="2:8" s="40" customFormat="1">
      <c r="B338" s="50">
        <f t="shared" si="22"/>
        <v>12.049999999999999</v>
      </c>
      <c r="C338" s="18" t="s">
        <v>417</v>
      </c>
      <c r="D338" s="16">
        <v>233.04</v>
      </c>
      <c r="E338" s="20" t="s">
        <v>15</v>
      </c>
      <c r="F338" s="147"/>
      <c r="G338" s="14">
        <f t="shared" ref="G338:G340" si="23">ROUND(F338*D338,2)</f>
        <v>0</v>
      </c>
      <c r="H338" s="21"/>
    </row>
    <row r="339" spans="2:8" s="40" customFormat="1">
      <c r="B339" s="50">
        <f t="shared" si="22"/>
        <v>12.059999999999999</v>
      </c>
      <c r="C339" s="141" t="s">
        <v>684</v>
      </c>
      <c r="D339" s="16">
        <v>129.88</v>
      </c>
      <c r="E339" s="20" t="s">
        <v>16</v>
      </c>
      <c r="F339" s="140"/>
      <c r="G339" s="14">
        <f t="shared" si="23"/>
        <v>0</v>
      </c>
      <c r="H339" s="21"/>
    </row>
    <row r="340" spans="2:8" s="40" customFormat="1">
      <c r="B340" s="50">
        <f t="shared" si="22"/>
        <v>12.069999999999999</v>
      </c>
      <c r="C340" s="18" t="s">
        <v>418</v>
      </c>
      <c r="D340" s="16">
        <f>92.55+3.19</f>
        <v>95.74</v>
      </c>
      <c r="E340" s="20" t="s">
        <v>16</v>
      </c>
      <c r="F340" s="16"/>
      <c r="G340" s="14">
        <f t="shared" si="23"/>
        <v>0</v>
      </c>
      <c r="H340" s="21"/>
    </row>
    <row r="341" spans="2:8" s="40" customFormat="1">
      <c r="B341" s="50"/>
      <c r="C341" s="18"/>
      <c r="D341" s="16"/>
      <c r="E341" s="20" t="s">
        <v>163</v>
      </c>
      <c r="F341" s="16"/>
      <c r="G341" s="53"/>
      <c r="H341" s="21">
        <f>SUM(G334:G340)</f>
        <v>0</v>
      </c>
    </row>
    <row r="342" spans="2:8" s="40" customFormat="1">
      <c r="B342" s="48">
        <v>13</v>
      </c>
      <c r="C342" s="22" t="s">
        <v>420</v>
      </c>
      <c r="D342" s="16"/>
      <c r="E342" s="20" t="s">
        <v>163</v>
      </c>
      <c r="F342" s="16"/>
      <c r="G342" s="14">
        <f>ROUND(F342*D342,2)</f>
        <v>0</v>
      </c>
      <c r="H342" s="21"/>
    </row>
    <row r="343" spans="2:8" s="40" customFormat="1">
      <c r="B343" s="50">
        <f t="shared" si="22"/>
        <v>13.01</v>
      </c>
      <c r="C343" s="18" t="s">
        <v>93</v>
      </c>
      <c r="D343" s="16">
        <v>2917.1</v>
      </c>
      <c r="E343" s="20" t="s">
        <v>15</v>
      </c>
      <c r="F343" s="16"/>
      <c r="G343" s="14">
        <f>ROUND(F343*D343,2)</f>
        <v>0</v>
      </c>
      <c r="H343" s="21"/>
    </row>
    <row r="344" spans="2:8" s="40" customFormat="1">
      <c r="B344" s="50">
        <f t="shared" si="22"/>
        <v>13.02</v>
      </c>
      <c r="C344" s="18" t="s">
        <v>702</v>
      </c>
      <c r="D344" s="16">
        <v>30.7</v>
      </c>
      <c r="E344" s="20" t="s">
        <v>15</v>
      </c>
      <c r="F344" s="16"/>
      <c r="G344" s="14">
        <f t="shared" ref="G344:G346" si="24">ROUND(F344*D344,2)</f>
        <v>0</v>
      </c>
      <c r="H344" s="21"/>
    </row>
    <row r="345" spans="2:8" s="40" customFormat="1">
      <c r="B345" s="50">
        <f t="shared" si="22"/>
        <v>13.03</v>
      </c>
      <c r="C345" s="18" t="s">
        <v>94</v>
      </c>
      <c r="D345" s="16">
        <f>870.76+31.22</f>
        <v>901.98</v>
      </c>
      <c r="E345" s="20" t="s">
        <v>16</v>
      </c>
      <c r="F345" s="16"/>
      <c r="G345" s="14">
        <f t="shared" si="24"/>
        <v>0</v>
      </c>
      <c r="H345" s="21"/>
    </row>
    <row r="346" spans="2:8" s="40" customFormat="1">
      <c r="B346" s="50">
        <f t="shared" si="22"/>
        <v>13.04</v>
      </c>
      <c r="C346" s="18" t="s">
        <v>95</v>
      </c>
      <c r="D346" s="16">
        <v>3902.01</v>
      </c>
      <c r="E346" s="20" t="s">
        <v>15</v>
      </c>
      <c r="F346" s="16"/>
      <c r="G346" s="14">
        <f t="shared" si="24"/>
        <v>0</v>
      </c>
      <c r="H346" s="21"/>
    </row>
    <row r="347" spans="2:8" s="40" customFormat="1">
      <c r="B347" s="50"/>
      <c r="C347" s="18"/>
      <c r="D347" s="16"/>
      <c r="E347" s="20" t="s">
        <v>163</v>
      </c>
      <c r="F347" s="16"/>
      <c r="H347" s="21">
        <f>SUM(G343:G346)</f>
        <v>0</v>
      </c>
    </row>
    <row r="348" spans="2:8" s="40" customFormat="1">
      <c r="B348" s="48">
        <v>14</v>
      </c>
      <c r="C348" s="22" t="s">
        <v>421</v>
      </c>
      <c r="D348" s="16"/>
      <c r="E348" s="20" t="s">
        <v>163</v>
      </c>
      <c r="F348" s="27"/>
      <c r="G348" s="14">
        <f t="shared" ref="G348:G364" si="25">ROUND(F348*D348,2)</f>
        <v>0</v>
      </c>
      <c r="H348" s="21"/>
    </row>
    <row r="349" spans="2:8" s="40" customFormat="1" ht="37.5">
      <c r="B349" s="50">
        <f t="shared" si="22"/>
        <v>14.01</v>
      </c>
      <c r="C349" s="18" t="s">
        <v>422</v>
      </c>
      <c r="D349" s="16">
        <v>1</v>
      </c>
      <c r="E349" s="20" t="s">
        <v>14</v>
      </c>
      <c r="F349" s="16"/>
      <c r="G349" s="14">
        <f t="shared" si="25"/>
        <v>0</v>
      </c>
      <c r="H349" s="21"/>
    </row>
    <row r="350" spans="2:8" s="40" customFormat="1" ht="37.5">
      <c r="B350" s="50">
        <f t="shared" si="22"/>
        <v>14.02</v>
      </c>
      <c r="C350" s="18" t="s">
        <v>423</v>
      </c>
      <c r="D350" s="16">
        <v>2</v>
      </c>
      <c r="E350" s="20" t="s">
        <v>14</v>
      </c>
      <c r="F350" s="16"/>
      <c r="G350" s="14">
        <f t="shared" si="25"/>
        <v>0</v>
      </c>
      <c r="H350" s="21"/>
    </row>
    <row r="351" spans="2:8" s="40" customFormat="1" ht="37.5">
      <c r="B351" s="50">
        <f t="shared" si="22"/>
        <v>14.03</v>
      </c>
      <c r="C351" s="18" t="s">
        <v>424</v>
      </c>
      <c r="D351" s="16">
        <v>2</v>
      </c>
      <c r="E351" s="20" t="s">
        <v>14</v>
      </c>
      <c r="F351" s="16"/>
      <c r="G351" s="14">
        <f t="shared" si="25"/>
        <v>0</v>
      </c>
      <c r="H351" s="21"/>
    </row>
    <row r="352" spans="2:8" s="40" customFormat="1" ht="37.5">
      <c r="B352" s="50">
        <f t="shared" si="22"/>
        <v>14.04</v>
      </c>
      <c r="C352" s="18" t="s">
        <v>425</v>
      </c>
      <c r="D352" s="16">
        <v>1</v>
      </c>
      <c r="E352" s="20" t="s">
        <v>14</v>
      </c>
      <c r="F352" s="16"/>
      <c r="G352" s="14">
        <f t="shared" si="25"/>
        <v>0</v>
      </c>
      <c r="H352" s="21"/>
    </row>
    <row r="353" spans="2:8" s="40" customFormat="1" ht="37.5">
      <c r="B353" s="50">
        <f t="shared" si="22"/>
        <v>14.049999999999999</v>
      </c>
      <c r="C353" s="18" t="s">
        <v>426</v>
      </c>
      <c r="D353" s="16">
        <v>2</v>
      </c>
      <c r="E353" s="20" t="s">
        <v>14</v>
      </c>
      <c r="F353" s="16"/>
      <c r="G353" s="14">
        <f t="shared" si="25"/>
        <v>0</v>
      </c>
      <c r="H353" s="21"/>
    </row>
    <row r="354" spans="2:8" s="40" customFormat="1" ht="37.5">
      <c r="B354" s="50">
        <f t="shared" si="22"/>
        <v>14.059999999999999</v>
      </c>
      <c r="C354" s="18" t="s">
        <v>427</v>
      </c>
      <c r="D354" s="16">
        <v>3</v>
      </c>
      <c r="E354" s="20" t="s">
        <v>14</v>
      </c>
      <c r="F354" s="16"/>
      <c r="G354" s="14">
        <f t="shared" si="25"/>
        <v>0</v>
      </c>
      <c r="H354" s="21"/>
    </row>
    <row r="355" spans="2:8" s="40" customFormat="1" ht="37.5">
      <c r="B355" s="50">
        <f t="shared" si="22"/>
        <v>14.069999999999999</v>
      </c>
      <c r="C355" s="18" t="s">
        <v>428</v>
      </c>
      <c r="D355" s="16">
        <v>4</v>
      </c>
      <c r="E355" s="20" t="s">
        <v>14</v>
      </c>
      <c r="F355" s="16"/>
      <c r="G355" s="14">
        <f t="shared" si="25"/>
        <v>0</v>
      </c>
      <c r="H355" s="21"/>
    </row>
    <row r="356" spans="2:8" s="40" customFormat="1" ht="37.5">
      <c r="B356" s="50">
        <f t="shared" si="22"/>
        <v>14.079999999999998</v>
      </c>
      <c r="C356" s="18" t="s">
        <v>429</v>
      </c>
      <c r="D356" s="16">
        <v>5</v>
      </c>
      <c r="E356" s="20" t="s">
        <v>14</v>
      </c>
      <c r="F356" s="16"/>
      <c r="G356" s="14">
        <f t="shared" si="25"/>
        <v>0</v>
      </c>
      <c r="H356" s="21"/>
    </row>
    <row r="357" spans="2:8" s="40" customFormat="1" ht="37.5">
      <c r="B357" s="50">
        <f t="shared" si="22"/>
        <v>14.089999999999998</v>
      </c>
      <c r="C357" s="18" t="s">
        <v>430</v>
      </c>
      <c r="D357" s="16">
        <v>2</v>
      </c>
      <c r="E357" s="20" t="s">
        <v>14</v>
      </c>
      <c r="F357" s="16"/>
      <c r="G357" s="14">
        <f t="shared" si="25"/>
        <v>0</v>
      </c>
      <c r="H357" s="21"/>
    </row>
    <row r="358" spans="2:8" s="40" customFormat="1" ht="37.5">
      <c r="B358" s="50">
        <f t="shared" si="22"/>
        <v>14.099999999999998</v>
      </c>
      <c r="C358" s="18" t="s">
        <v>431</v>
      </c>
      <c r="D358" s="16">
        <v>2</v>
      </c>
      <c r="E358" s="20" t="s">
        <v>14</v>
      </c>
      <c r="F358" s="16"/>
      <c r="G358" s="14">
        <f t="shared" si="25"/>
        <v>0</v>
      </c>
      <c r="H358" s="21"/>
    </row>
    <row r="359" spans="2:8" s="40" customFormat="1" ht="37.5">
      <c r="B359" s="50">
        <f t="shared" si="22"/>
        <v>14.109999999999998</v>
      </c>
      <c r="C359" s="18" t="s">
        <v>432</v>
      </c>
      <c r="D359" s="16">
        <v>1</v>
      </c>
      <c r="E359" s="20" t="s">
        <v>14</v>
      </c>
      <c r="F359" s="16"/>
      <c r="G359" s="14">
        <f t="shared" si="25"/>
        <v>0</v>
      </c>
      <c r="H359" s="21"/>
    </row>
    <row r="360" spans="2:8" s="40" customFormat="1" ht="37.5">
      <c r="B360" s="50">
        <f t="shared" si="22"/>
        <v>14.119999999999997</v>
      </c>
      <c r="C360" s="18" t="s">
        <v>433</v>
      </c>
      <c r="D360" s="16">
        <v>2</v>
      </c>
      <c r="E360" s="20" t="s">
        <v>14</v>
      </c>
      <c r="F360" s="16"/>
      <c r="G360" s="14">
        <f t="shared" si="25"/>
        <v>0</v>
      </c>
      <c r="H360" s="21"/>
    </row>
    <row r="361" spans="2:8" s="40" customFormat="1" ht="37.5">
      <c r="B361" s="50">
        <f t="shared" si="22"/>
        <v>14.129999999999997</v>
      </c>
      <c r="C361" s="18" t="s">
        <v>434</v>
      </c>
      <c r="D361" s="16">
        <v>1</v>
      </c>
      <c r="E361" s="20" t="s">
        <v>14</v>
      </c>
      <c r="F361" s="16"/>
      <c r="G361" s="14">
        <f t="shared" si="25"/>
        <v>0</v>
      </c>
      <c r="H361" s="21"/>
    </row>
    <row r="362" spans="2:8" s="40" customFormat="1" ht="37.5">
      <c r="B362" s="50">
        <f t="shared" si="22"/>
        <v>14.139999999999997</v>
      </c>
      <c r="C362" s="18" t="s">
        <v>435</v>
      </c>
      <c r="D362" s="16">
        <v>1</v>
      </c>
      <c r="E362" s="20" t="s">
        <v>14</v>
      </c>
      <c r="F362" s="16"/>
      <c r="G362" s="14">
        <f t="shared" si="25"/>
        <v>0</v>
      </c>
      <c r="H362" s="21"/>
    </row>
    <row r="363" spans="2:8" s="40" customFormat="1" ht="37.5">
      <c r="B363" s="50">
        <f t="shared" si="22"/>
        <v>14.149999999999997</v>
      </c>
      <c r="C363" s="18" t="s">
        <v>436</v>
      </c>
      <c r="D363" s="16">
        <v>1</v>
      </c>
      <c r="E363" s="20" t="s">
        <v>14</v>
      </c>
      <c r="F363" s="16"/>
      <c r="G363" s="14">
        <f t="shared" si="25"/>
        <v>0</v>
      </c>
      <c r="H363" s="21"/>
    </row>
    <row r="364" spans="2:8" s="40" customFormat="1" ht="37.5">
      <c r="B364" s="50">
        <f t="shared" si="22"/>
        <v>14.159999999999997</v>
      </c>
      <c r="C364" s="18" t="s">
        <v>437</v>
      </c>
      <c r="D364" s="16">
        <v>2</v>
      </c>
      <c r="E364" s="20" t="s">
        <v>14</v>
      </c>
      <c r="F364" s="16"/>
      <c r="G364" s="14">
        <f t="shared" si="25"/>
        <v>0</v>
      </c>
      <c r="H364" s="21"/>
    </row>
    <row r="365" spans="2:8" s="40" customFormat="1">
      <c r="B365" s="104"/>
      <c r="C365" s="22" t="s">
        <v>440</v>
      </c>
      <c r="D365" s="105"/>
      <c r="E365" s="106"/>
      <c r="F365" s="27"/>
      <c r="G365" s="14"/>
      <c r="H365" s="21"/>
    </row>
    <row r="366" spans="2:8" s="40" customFormat="1">
      <c r="B366" s="50">
        <f>+B364+0.01</f>
        <v>14.169999999999996</v>
      </c>
      <c r="C366" s="18" t="s">
        <v>441</v>
      </c>
      <c r="D366" s="16">
        <v>1</v>
      </c>
      <c r="E366" s="20" t="s">
        <v>14</v>
      </c>
      <c r="F366" s="16"/>
      <c r="G366" s="14">
        <f t="shared" ref="G366:G419" si="26">ROUND(F366*D366,2)</f>
        <v>0</v>
      </c>
      <c r="H366" s="21"/>
    </row>
    <row r="367" spans="2:8" s="40" customFormat="1">
      <c r="B367" s="50">
        <f>+B366+0.01</f>
        <v>14.179999999999996</v>
      </c>
      <c r="C367" s="18" t="s">
        <v>442</v>
      </c>
      <c r="D367" s="16">
        <v>1</v>
      </c>
      <c r="E367" s="20" t="s">
        <v>14</v>
      </c>
      <c r="F367" s="16"/>
      <c r="G367" s="14">
        <f t="shared" si="26"/>
        <v>0</v>
      </c>
      <c r="H367" s="21"/>
    </row>
    <row r="368" spans="2:8" s="40" customFormat="1">
      <c r="B368" s="50">
        <f t="shared" ref="B368:B419" si="27">+B367+0.01</f>
        <v>14.189999999999996</v>
      </c>
      <c r="C368" s="18" t="s">
        <v>443</v>
      </c>
      <c r="D368" s="16">
        <v>1</v>
      </c>
      <c r="E368" s="20" t="s">
        <v>14</v>
      </c>
      <c r="F368" s="16"/>
      <c r="G368" s="14">
        <f t="shared" si="26"/>
        <v>0</v>
      </c>
      <c r="H368" s="21"/>
    </row>
    <row r="369" spans="2:8" s="40" customFormat="1">
      <c r="B369" s="50">
        <f t="shared" si="27"/>
        <v>14.199999999999996</v>
      </c>
      <c r="C369" s="18" t="s">
        <v>444</v>
      </c>
      <c r="D369" s="16">
        <v>1</v>
      </c>
      <c r="E369" s="20" t="s">
        <v>14</v>
      </c>
      <c r="F369" s="16"/>
      <c r="G369" s="14">
        <f t="shared" si="26"/>
        <v>0</v>
      </c>
      <c r="H369" s="21"/>
    </row>
    <row r="370" spans="2:8" s="40" customFormat="1">
      <c r="B370" s="50">
        <f t="shared" si="27"/>
        <v>14.209999999999996</v>
      </c>
      <c r="C370" s="18" t="s">
        <v>445</v>
      </c>
      <c r="D370" s="16">
        <v>1</v>
      </c>
      <c r="E370" s="20" t="s">
        <v>14</v>
      </c>
      <c r="F370" s="16"/>
      <c r="G370" s="14">
        <f t="shared" si="26"/>
        <v>0</v>
      </c>
      <c r="H370" s="21"/>
    </row>
    <row r="371" spans="2:8" s="40" customFormat="1">
      <c r="B371" s="50">
        <f t="shared" si="27"/>
        <v>14.219999999999995</v>
      </c>
      <c r="C371" s="18" t="s">
        <v>446</v>
      </c>
      <c r="D371" s="16">
        <v>1</v>
      </c>
      <c r="E371" s="20" t="s">
        <v>14</v>
      </c>
      <c r="F371" s="16"/>
      <c r="G371" s="14">
        <f t="shared" si="26"/>
        <v>0</v>
      </c>
      <c r="H371" s="21"/>
    </row>
    <row r="372" spans="2:8" s="40" customFormat="1">
      <c r="B372" s="50">
        <f t="shared" si="27"/>
        <v>14.229999999999995</v>
      </c>
      <c r="C372" s="18" t="s">
        <v>447</v>
      </c>
      <c r="D372" s="16">
        <v>1</v>
      </c>
      <c r="E372" s="20" t="s">
        <v>14</v>
      </c>
      <c r="F372" s="16"/>
      <c r="G372" s="14">
        <f t="shared" si="26"/>
        <v>0</v>
      </c>
      <c r="H372" s="21"/>
    </row>
    <row r="373" spans="2:8" s="40" customFormat="1">
      <c r="B373" s="50">
        <f t="shared" si="27"/>
        <v>14.239999999999995</v>
      </c>
      <c r="C373" s="18" t="s">
        <v>447</v>
      </c>
      <c r="D373" s="16">
        <v>1</v>
      </c>
      <c r="E373" s="20" t="s">
        <v>14</v>
      </c>
      <c r="F373" s="16"/>
      <c r="G373" s="14">
        <f t="shared" si="26"/>
        <v>0</v>
      </c>
      <c r="H373" s="21"/>
    </row>
    <row r="374" spans="2:8" s="40" customFormat="1">
      <c r="B374" s="50">
        <f t="shared" si="27"/>
        <v>14.249999999999995</v>
      </c>
      <c r="C374" s="18" t="s">
        <v>448</v>
      </c>
      <c r="D374" s="16">
        <v>1</v>
      </c>
      <c r="E374" s="20" t="s">
        <v>14</v>
      </c>
      <c r="F374" s="16"/>
      <c r="G374" s="14">
        <f t="shared" si="26"/>
        <v>0</v>
      </c>
      <c r="H374" s="21"/>
    </row>
    <row r="375" spans="2:8" s="40" customFormat="1">
      <c r="B375" s="50">
        <f t="shared" si="27"/>
        <v>14.259999999999994</v>
      </c>
      <c r="C375" s="18" t="s">
        <v>449</v>
      </c>
      <c r="D375" s="16">
        <v>1</v>
      </c>
      <c r="E375" s="20" t="s">
        <v>14</v>
      </c>
      <c r="F375" s="16"/>
      <c r="G375" s="14">
        <f t="shared" si="26"/>
        <v>0</v>
      </c>
      <c r="H375" s="21"/>
    </row>
    <row r="376" spans="2:8" s="40" customFormat="1">
      <c r="B376" s="50">
        <f t="shared" si="27"/>
        <v>14.269999999999994</v>
      </c>
      <c r="C376" s="18" t="s">
        <v>450</v>
      </c>
      <c r="D376" s="16">
        <v>1</v>
      </c>
      <c r="E376" s="20" t="s">
        <v>14</v>
      </c>
      <c r="F376" s="16"/>
      <c r="G376" s="14">
        <f t="shared" si="26"/>
        <v>0</v>
      </c>
      <c r="H376" s="21"/>
    </row>
    <row r="377" spans="2:8" s="40" customFormat="1">
      <c r="B377" s="50">
        <f t="shared" si="27"/>
        <v>14.279999999999994</v>
      </c>
      <c r="C377" s="18" t="s">
        <v>451</v>
      </c>
      <c r="D377" s="16">
        <v>1</v>
      </c>
      <c r="E377" s="20" t="s">
        <v>14</v>
      </c>
      <c r="F377" s="16"/>
      <c r="G377" s="14">
        <f t="shared" si="26"/>
        <v>0</v>
      </c>
      <c r="H377" s="21"/>
    </row>
    <row r="378" spans="2:8" s="40" customFormat="1">
      <c r="B378" s="50">
        <f t="shared" si="27"/>
        <v>14.289999999999994</v>
      </c>
      <c r="C378" s="18" t="s">
        <v>452</v>
      </c>
      <c r="D378" s="16">
        <v>1</v>
      </c>
      <c r="E378" s="20" t="s">
        <v>14</v>
      </c>
      <c r="F378" s="16"/>
      <c r="G378" s="14">
        <f t="shared" si="26"/>
        <v>0</v>
      </c>
      <c r="H378" s="21"/>
    </row>
    <row r="379" spans="2:8" s="40" customFormat="1">
      <c r="B379" s="50">
        <f t="shared" si="27"/>
        <v>14.299999999999994</v>
      </c>
      <c r="C379" s="18" t="s">
        <v>453</v>
      </c>
      <c r="D379" s="16">
        <v>1</v>
      </c>
      <c r="E379" s="20" t="s">
        <v>14</v>
      </c>
      <c r="F379" s="16"/>
      <c r="G379" s="14">
        <f t="shared" si="26"/>
        <v>0</v>
      </c>
      <c r="H379" s="21"/>
    </row>
    <row r="380" spans="2:8" s="40" customFormat="1">
      <c r="B380" s="50">
        <f t="shared" si="27"/>
        <v>14.309999999999993</v>
      </c>
      <c r="C380" s="18" t="s">
        <v>454</v>
      </c>
      <c r="D380" s="16">
        <v>1</v>
      </c>
      <c r="E380" s="20" t="s">
        <v>14</v>
      </c>
      <c r="F380" s="16"/>
      <c r="G380" s="14">
        <f t="shared" si="26"/>
        <v>0</v>
      </c>
      <c r="H380" s="21"/>
    </row>
    <row r="381" spans="2:8" s="40" customFormat="1">
      <c r="B381" s="50">
        <f t="shared" si="27"/>
        <v>14.319999999999993</v>
      </c>
      <c r="C381" s="18" t="s">
        <v>455</v>
      </c>
      <c r="D381" s="16">
        <v>1</v>
      </c>
      <c r="E381" s="20" t="s">
        <v>14</v>
      </c>
      <c r="F381" s="16"/>
      <c r="G381" s="14">
        <f t="shared" si="26"/>
        <v>0</v>
      </c>
      <c r="H381" s="21"/>
    </row>
    <row r="382" spans="2:8" s="40" customFormat="1">
      <c r="B382" s="50">
        <f t="shared" si="27"/>
        <v>14.329999999999993</v>
      </c>
      <c r="C382" s="18" t="s">
        <v>456</v>
      </c>
      <c r="D382" s="16">
        <v>1</v>
      </c>
      <c r="E382" s="20" t="s">
        <v>14</v>
      </c>
      <c r="F382" s="16"/>
      <c r="G382" s="14">
        <f t="shared" si="26"/>
        <v>0</v>
      </c>
      <c r="H382" s="21"/>
    </row>
    <row r="383" spans="2:8" s="40" customFormat="1">
      <c r="B383" s="50">
        <f t="shared" si="27"/>
        <v>14.339999999999993</v>
      </c>
      <c r="C383" s="18" t="s">
        <v>457</v>
      </c>
      <c r="D383" s="16">
        <v>1</v>
      </c>
      <c r="E383" s="20" t="s">
        <v>14</v>
      </c>
      <c r="F383" s="16"/>
      <c r="G383" s="14">
        <f t="shared" si="26"/>
        <v>0</v>
      </c>
      <c r="H383" s="21"/>
    </row>
    <row r="384" spans="2:8" s="40" customFormat="1">
      <c r="B384" s="50">
        <f t="shared" si="27"/>
        <v>14.349999999999993</v>
      </c>
      <c r="C384" s="18" t="s">
        <v>458</v>
      </c>
      <c r="D384" s="16">
        <v>1</v>
      </c>
      <c r="E384" s="20" t="s">
        <v>14</v>
      </c>
      <c r="F384" s="16"/>
      <c r="G384" s="14">
        <f t="shared" si="26"/>
        <v>0</v>
      </c>
      <c r="H384" s="21"/>
    </row>
    <row r="385" spans="2:8" s="40" customFormat="1">
      <c r="B385" s="50">
        <f t="shared" si="27"/>
        <v>14.359999999999992</v>
      </c>
      <c r="C385" s="18" t="s">
        <v>459</v>
      </c>
      <c r="D385" s="16">
        <v>1</v>
      </c>
      <c r="E385" s="20" t="s">
        <v>14</v>
      </c>
      <c r="F385" s="16"/>
      <c r="G385" s="14">
        <f t="shared" si="26"/>
        <v>0</v>
      </c>
      <c r="H385" s="21"/>
    </row>
    <row r="386" spans="2:8" s="40" customFormat="1">
      <c r="B386" s="50">
        <f t="shared" si="27"/>
        <v>14.369999999999992</v>
      </c>
      <c r="C386" s="18" t="s">
        <v>460</v>
      </c>
      <c r="D386" s="16">
        <v>1</v>
      </c>
      <c r="E386" s="20" t="s">
        <v>14</v>
      </c>
      <c r="F386" s="16"/>
      <c r="G386" s="14">
        <f t="shared" si="26"/>
        <v>0</v>
      </c>
      <c r="H386" s="21"/>
    </row>
    <row r="387" spans="2:8" s="40" customFormat="1">
      <c r="B387" s="50">
        <f t="shared" si="27"/>
        <v>14.379999999999992</v>
      </c>
      <c r="C387" s="18" t="s">
        <v>461</v>
      </c>
      <c r="D387" s="16">
        <v>1</v>
      </c>
      <c r="E387" s="20" t="s">
        <v>14</v>
      </c>
      <c r="F387" s="16"/>
      <c r="G387" s="14">
        <f t="shared" si="26"/>
        <v>0</v>
      </c>
      <c r="H387" s="21"/>
    </row>
    <row r="388" spans="2:8" s="40" customFormat="1">
      <c r="B388" s="50">
        <f t="shared" si="27"/>
        <v>14.389999999999992</v>
      </c>
      <c r="C388" s="18" t="s">
        <v>462</v>
      </c>
      <c r="D388" s="16">
        <v>1</v>
      </c>
      <c r="E388" s="20" t="s">
        <v>14</v>
      </c>
      <c r="F388" s="16"/>
      <c r="G388" s="14">
        <f t="shared" si="26"/>
        <v>0</v>
      </c>
      <c r="H388" s="21"/>
    </row>
    <row r="389" spans="2:8" s="40" customFormat="1">
      <c r="B389" s="50">
        <f t="shared" si="27"/>
        <v>14.399999999999991</v>
      </c>
      <c r="C389" s="18" t="s">
        <v>463</v>
      </c>
      <c r="D389" s="16">
        <v>1</v>
      </c>
      <c r="E389" s="20" t="s">
        <v>14</v>
      </c>
      <c r="F389" s="16"/>
      <c r="G389" s="14">
        <f t="shared" si="26"/>
        <v>0</v>
      </c>
      <c r="H389" s="21"/>
    </row>
    <row r="390" spans="2:8" s="40" customFormat="1">
      <c r="B390" s="50">
        <f t="shared" si="27"/>
        <v>14.409999999999991</v>
      </c>
      <c r="C390" s="18" t="s">
        <v>464</v>
      </c>
      <c r="D390" s="16">
        <v>1</v>
      </c>
      <c r="E390" s="20" t="s">
        <v>14</v>
      </c>
      <c r="F390" s="16"/>
      <c r="G390" s="14">
        <f t="shared" si="26"/>
        <v>0</v>
      </c>
      <c r="H390" s="21"/>
    </row>
    <row r="391" spans="2:8" s="40" customFormat="1">
      <c r="B391" s="50">
        <f t="shared" si="27"/>
        <v>14.419999999999991</v>
      </c>
      <c r="C391" s="18" t="s">
        <v>465</v>
      </c>
      <c r="D391" s="16">
        <v>1</v>
      </c>
      <c r="E391" s="20" t="s">
        <v>14</v>
      </c>
      <c r="F391" s="16"/>
      <c r="G391" s="14">
        <f t="shared" si="26"/>
        <v>0</v>
      </c>
      <c r="H391" s="21"/>
    </row>
    <row r="392" spans="2:8" s="40" customFormat="1">
      <c r="B392" s="50">
        <f t="shared" si="27"/>
        <v>14.429999999999991</v>
      </c>
      <c r="C392" s="18" t="s">
        <v>466</v>
      </c>
      <c r="D392" s="16">
        <v>1</v>
      </c>
      <c r="E392" s="20" t="s">
        <v>14</v>
      </c>
      <c r="F392" s="16"/>
      <c r="G392" s="14">
        <f t="shared" si="26"/>
        <v>0</v>
      </c>
      <c r="H392" s="21"/>
    </row>
    <row r="393" spans="2:8" s="40" customFormat="1">
      <c r="B393" s="50">
        <f t="shared" si="27"/>
        <v>14.439999999999991</v>
      </c>
      <c r="C393" s="18" t="s">
        <v>467</v>
      </c>
      <c r="D393" s="16">
        <v>1</v>
      </c>
      <c r="E393" s="20" t="s">
        <v>14</v>
      </c>
      <c r="F393" s="16"/>
      <c r="G393" s="14">
        <f t="shared" si="26"/>
        <v>0</v>
      </c>
      <c r="H393" s="21"/>
    </row>
    <row r="394" spans="2:8" s="40" customFormat="1">
      <c r="B394" s="50">
        <f t="shared" si="27"/>
        <v>14.44999999999999</v>
      </c>
      <c r="C394" s="18" t="s">
        <v>468</v>
      </c>
      <c r="D394" s="16">
        <v>1</v>
      </c>
      <c r="E394" s="20" t="s">
        <v>14</v>
      </c>
      <c r="F394" s="16"/>
      <c r="G394" s="14">
        <f t="shared" si="26"/>
        <v>0</v>
      </c>
      <c r="H394" s="21"/>
    </row>
    <row r="395" spans="2:8" s="40" customFormat="1">
      <c r="B395" s="50">
        <f t="shared" si="27"/>
        <v>14.45999999999999</v>
      </c>
      <c r="C395" s="18" t="s">
        <v>469</v>
      </c>
      <c r="D395" s="16">
        <v>1</v>
      </c>
      <c r="E395" s="20" t="s">
        <v>14</v>
      </c>
      <c r="F395" s="16"/>
      <c r="G395" s="14">
        <f t="shared" si="26"/>
        <v>0</v>
      </c>
      <c r="H395" s="21"/>
    </row>
    <row r="396" spans="2:8" s="40" customFormat="1">
      <c r="B396" s="50">
        <f t="shared" si="27"/>
        <v>14.46999999999999</v>
      </c>
      <c r="C396" s="18" t="s">
        <v>470</v>
      </c>
      <c r="D396" s="16">
        <v>1</v>
      </c>
      <c r="E396" s="20" t="s">
        <v>14</v>
      </c>
      <c r="F396" s="16"/>
      <c r="G396" s="14">
        <f t="shared" si="26"/>
        <v>0</v>
      </c>
      <c r="H396" s="21"/>
    </row>
    <row r="397" spans="2:8" s="40" customFormat="1">
      <c r="B397" s="50">
        <f t="shared" si="27"/>
        <v>14.47999999999999</v>
      </c>
      <c r="C397" s="18" t="s">
        <v>471</v>
      </c>
      <c r="D397" s="16">
        <v>1</v>
      </c>
      <c r="E397" s="20" t="s">
        <v>14</v>
      </c>
      <c r="F397" s="16"/>
      <c r="G397" s="14">
        <f t="shared" si="26"/>
        <v>0</v>
      </c>
      <c r="H397" s="21"/>
    </row>
    <row r="398" spans="2:8" s="40" customFormat="1">
      <c r="B398" s="50">
        <f t="shared" si="27"/>
        <v>14.48999999999999</v>
      </c>
      <c r="C398" s="18" t="s">
        <v>472</v>
      </c>
      <c r="D398" s="16">
        <v>1</v>
      </c>
      <c r="E398" s="20" t="s">
        <v>14</v>
      </c>
      <c r="F398" s="16"/>
      <c r="G398" s="14">
        <f t="shared" si="26"/>
        <v>0</v>
      </c>
      <c r="H398" s="21"/>
    </row>
    <row r="399" spans="2:8" s="40" customFormat="1">
      <c r="B399" s="50">
        <f t="shared" si="27"/>
        <v>14.499999999999989</v>
      </c>
      <c r="C399" s="18" t="s">
        <v>473</v>
      </c>
      <c r="D399" s="16">
        <v>1</v>
      </c>
      <c r="E399" s="20" t="s">
        <v>14</v>
      </c>
      <c r="F399" s="16"/>
      <c r="G399" s="14">
        <f t="shared" si="26"/>
        <v>0</v>
      </c>
      <c r="H399" s="21"/>
    </row>
    <row r="400" spans="2:8" s="40" customFormat="1">
      <c r="B400" s="50">
        <f t="shared" si="27"/>
        <v>14.509999999999989</v>
      </c>
      <c r="C400" s="18" t="s">
        <v>474</v>
      </c>
      <c r="D400" s="16">
        <v>1</v>
      </c>
      <c r="E400" s="20" t="s">
        <v>14</v>
      </c>
      <c r="F400" s="16"/>
      <c r="G400" s="14">
        <f t="shared" si="26"/>
        <v>0</v>
      </c>
      <c r="H400" s="21"/>
    </row>
    <row r="401" spans="2:8" s="40" customFormat="1">
      <c r="B401" s="50">
        <f t="shared" si="27"/>
        <v>14.519999999999989</v>
      </c>
      <c r="C401" s="18" t="s">
        <v>475</v>
      </c>
      <c r="D401" s="16">
        <v>1</v>
      </c>
      <c r="E401" s="20" t="s">
        <v>14</v>
      </c>
      <c r="F401" s="16"/>
      <c r="G401" s="14">
        <f t="shared" si="26"/>
        <v>0</v>
      </c>
      <c r="H401" s="21"/>
    </row>
    <row r="402" spans="2:8" s="40" customFormat="1">
      <c r="B402" s="50">
        <f t="shared" si="27"/>
        <v>14.529999999999989</v>
      </c>
      <c r="C402" s="18" t="s">
        <v>476</v>
      </c>
      <c r="D402" s="16">
        <v>1</v>
      </c>
      <c r="E402" s="20" t="s">
        <v>14</v>
      </c>
      <c r="F402" s="16"/>
      <c r="G402" s="14">
        <f t="shared" si="26"/>
        <v>0</v>
      </c>
      <c r="H402" s="21"/>
    </row>
    <row r="403" spans="2:8" s="40" customFormat="1">
      <c r="B403" s="50">
        <f t="shared" si="27"/>
        <v>14.539999999999988</v>
      </c>
      <c r="C403" s="18" t="s">
        <v>477</v>
      </c>
      <c r="D403" s="16">
        <v>1</v>
      </c>
      <c r="E403" s="20" t="s">
        <v>14</v>
      </c>
      <c r="F403" s="16"/>
      <c r="G403" s="14">
        <f t="shared" si="26"/>
        <v>0</v>
      </c>
      <c r="H403" s="21"/>
    </row>
    <row r="404" spans="2:8" s="40" customFormat="1">
      <c r="B404" s="50">
        <f t="shared" si="27"/>
        <v>14.549999999999988</v>
      </c>
      <c r="C404" s="18" t="s">
        <v>478</v>
      </c>
      <c r="D404" s="16">
        <v>1</v>
      </c>
      <c r="E404" s="20" t="s">
        <v>14</v>
      </c>
      <c r="F404" s="16"/>
      <c r="G404" s="14">
        <f t="shared" si="26"/>
        <v>0</v>
      </c>
      <c r="H404" s="21"/>
    </row>
    <row r="405" spans="2:8" s="40" customFormat="1">
      <c r="B405" s="50">
        <f t="shared" si="27"/>
        <v>14.559999999999988</v>
      </c>
      <c r="C405" s="18" t="s">
        <v>479</v>
      </c>
      <c r="D405" s="16">
        <v>1</v>
      </c>
      <c r="E405" s="20" t="s">
        <v>14</v>
      </c>
      <c r="F405" s="16"/>
      <c r="G405" s="14">
        <f t="shared" si="26"/>
        <v>0</v>
      </c>
      <c r="H405" s="21"/>
    </row>
    <row r="406" spans="2:8" s="40" customFormat="1">
      <c r="B406" s="50">
        <f t="shared" si="27"/>
        <v>14.569999999999988</v>
      </c>
      <c r="C406" s="18" t="s">
        <v>480</v>
      </c>
      <c r="D406" s="16">
        <v>1</v>
      </c>
      <c r="E406" s="20" t="s">
        <v>14</v>
      </c>
      <c r="F406" s="16"/>
      <c r="G406" s="14">
        <f t="shared" si="26"/>
        <v>0</v>
      </c>
      <c r="H406" s="21"/>
    </row>
    <row r="407" spans="2:8" s="40" customFormat="1">
      <c r="B407" s="50">
        <f t="shared" si="27"/>
        <v>14.579999999999988</v>
      </c>
      <c r="C407" s="18" t="s">
        <v>481</v>
      </c>
      <c r="D407" s="16">
        <v>1</v>
      </c>
      <c r="E407" s="20" t="s">
        <v>14</v>
      </c>
      <c r="F407" s="16"/>
      <c r="G407" s="14">
        <f t="shared" si="26"/>
        <v>0</v>
      </c>
      <c r="H407" s="21"/>
    </row>
    <row r="408" spans="2:8" s="40" customFormat="1" ht="37.5">
      <c r="B408" s="50">
        <f t="shared" si="27"/>
        <v>14.589999999999987</v>
      </c>
      <c r="C408" s="18" t="s">
        <v>482</v>
      </c>
      <c r="D408" s="16">
        <v>1</v>
      </c>
      <c r="E408" s="20" t="s">
        <v>14</v>
      </c>
      <c r="F408" s="16"/>
      <c r="G408" s="14">
        <f t="shared" si="26"/>
        <v>0</v>
      </c>
      <c r="H408" s="21"/>
    </row>
    <row r="409" spans="2:8" s="40" customFormat="1" ht="37.5">
      <c r="B409" s="50">
        <f t="shared" si="27"/>
        <v>14.599999999999987</v>
      </c>
      <c r="C409" s="18" t="s">
        <v>483</v>
      </c>
      <c r="D409" s="16">
        <v>1</v>
      </c>
      <c r="E409" s="20" t="s">
        <v>14</v>
      </c>
      <c r="F409" s="16"/>
      <c r="G409" s="14">
        <f t="shared" si="26"/>
        <v>0</v>
      </c>
      <c r="H409" s="21"/>
    </row>
    <row r="410" spans="2:8" s="40" customFormat="1">
      <c r="B410" s="50">
        <f t="shared" si="27"/>
        <v>14.609999999999987</v>
      </c>
      <c r="C410" s="18" t="s">
        <v>484</v>
      </c>
      <c r="D410" s="16">
        <v>1</v>
      </c>
      <c r="E410" s="20" t="s">
        <v>14</v>
      </c>
      <c r="F410" s="16"/>
      <c r="G410" s="14">
        <f t="shared" si="26"/>
        <v>0</v>
      </c>
      <c r="H410" s="21"/>
    </row>
    <row r="411" spans="2:8" s="40" customFormat="1">
      <c r="B411" s="50">
        <f t="shared" si="27"/>
        <v>14.619999999999987</v>
      </c>
      <c r="C411" s="18" t="s">
        <v>485</v>
      </c>
      <c r="D411" s="16">
        <v>1</v>
      </c>
      <c r="E411" s="20" t="s">
        <v>14</v>
      </c>
      <c r="F411" s="16"/>
      <c r="G411" s="14">
        <f t="shared" si="26"/>
        <v>0</v>
      </c>
      <c r="H411" s="21"/>
    </row>
    <row r="412" spans="2:8" s="40" customFormat="1" ht="37.5">
      <c r="B412" s="50">
        <f t="shared" si="27"/>
        <v>14.629999999999987</v>
      </c>
      <c r="C412" s="18" t="s">
        <v>486</v>
      </c>
      <c r="D412" s="16">
        <v>1</v>
      </c>
      <c r="E412" s="20" t="s">
        <v>14</v>
      </c>
      <c r="F412" s="16"/>
      <c r="G412" s="14">
        <f t="shared" si="26"/>
        <v>0</v>
      </c>
      <c r="H412" s="21"/>
    </row>
    <row r="413" spans="2:8" s="40" customFormat="1">
      <c r="B413" s="50">
        <f t="shared" si="27"/>
        <v>14.639999999999986</v>
      </c>
      <c r="C413" s="18" t="s">
        <v>487</v>
      </c>
      <c r="D413" s="16">
        <v>16</v>
      </c>
      <c r="E413" s="20" t="s">
        <v>14</v>
      </c>
      <c r="F413" s="16"/>
      <c r="G413" s="14">
        <f t="shared" si="26"/>
        <v>0</v>
      </c>
      <c r="H413" s="21"/>
    </row>
    <row r="414" spans="2:8" s="40" customFormat="1">
      <c r="B414" s="50">
        <f t="shared" si="27"/>
        <v>14.649999999999986</v>
      </c>
      <c r="C414" s="18" t="s">
        <v>488</v>
      </c>
      <c r="D414" s="16">
        <v>12</v>
      </c>
      <c r="E414" s="20" t="s">
        <v>14</v>
      </c>
      <c r="F414" s="16"/>
      <c r="G414" s="14">
        <f t="shared" si="26"/>
        <v>0</v>
      </c>
      <c r="H414" s="21"/>
    </row>
    <row r="415" spans="2:8" s="40" customFormat="1">
      <c r="B415" s="50">
        <f t="shared" si="27"/>
        <v>14.659999999999986</v>
      </c>
      <c r="C415" s="18" t="s">
        <v>489</v>
      </c>
      <c r="D415" s="16">
        <v>14</v>
      </c>
      <c r="E415" s="20" t="s">
        <v>14</v>
      </c>
      <c r="F415" s="16"/>
      <c r="G415" s="14">
        <f t="shared" si="26"/>
        <v>0</v>
      </c>
      <c r="H415" s="21"/>
    </row>
    <row r="416" spans="2:8" s="40" customFormat="1">
      <c r="B416" s="50">
        <f t="shared" si="27"/>
        <v>14.669999999999986</v>
      </c>
      <c r="C416" s="18" t="s">
        <v>490</v>
      </c>
      <c r="D416" s="16">
        <v>1</v>
      </c>
      <c r="E416" s="20" t="s">
        <v>14</v>
      </c>
      <c r="F416" s="16"/>
      <c r="G416" s="14">
        <f t="shared" si="26"/>
        <v>0</v>
      </c>
      <c r="H416" s="21"/>
    </row>
    <row r="417" spans="2:8" s="40" customFormat="1">
      <c r="B417" s="50">
        <f t="shared" si="27"/>
        <v>14.679999999999986</v>
      </c>
      <c r="C417" s="18" t="s">
        <v>491</v>
      </c>
      <c r="D417" s="16">
        <v>1</v>
      </c>
      <c r="E417" s="20" t="s">
        <v>14</v>
      </c>
      <c r="F417" s="16"/>
      <c r="G417" s="14">
        <f t="shared" si="26"/>
        <v>0</v>
      </c>
      <c r="H417" s="21"/>
    </row>
    <row r="418" spans="2:8" s="40" customFormat="1">
      <c r="B418" s="50">
        <f t="shared" si="27"/>
        <v>14.689999999999985</v>
      </c>
      <c r="C418" s="18" t="s">
        <v>492</v>
      </c>
      <c r="D418" s="16">
        <v>12</v>
      </c>
      <c r="E418" s="20" t="s">
        <v>14</v>
      </c>
      <c r="F418" s="16"/>
      <c r="G418" s="14">
        <f t="shared" si="26"/>
        <v>0</v>
      </c>
      <c r="H418" s="21"/>
    </row>
    <row r="419" spans="2:8" s="40" customFormat="1">
      <c r="B419" s="50">
        <f t="shared" si="27"/>
        <v>14.699999999999985</v>
      </c>
      <c r="C419" s="18" t="s">
        <v>223</v>
      </c>
      <c r="D419" s="16">
        <v>9</v>
      </c>
      <c r="E419" s="20" t="s">
        <v>14</v>
      </c>
      <c r="F419" s="16"/>
      <c r="G419" s="14">
        <f t="shared" si="26"/>
        <v>0</v>
      </c>
      <c r="H419" s="21"/>
    </row>
    <row r="420" spans="2:8" s="40" customFormat="1">
      <c r="B420" s="48"/>
      <c r="C420" s="22"/>
      <c r="D420" s="16"/>
      <c r="E420" s="20"/>
      <c r="F420" s="27"/>
      <c r="G420" s="14"/>
      <c r="H420" s="21">
        <f>SUM(G349:G419)</f>
        <v>0</v>
      </c>
    </row>
    <row r="421" spans="2:8" s="40" customFormat="1">
      <c r="B421" s="48">
        <v>15</v>
      </c>
      <c r="C421" s="22" t="s">
        <v>130</v>
      </c>
      <c r="D421" s="16"/>
      <c r="E421" s="20" t="s">
        <v>163</v>
      </c>
      <c r="F421" s="16"/>
      <c r="G421" s="14">
        <f>ROUND(F421*D421,2)</f>
        <v>0</v>
      </c>
      <c r="H421" s="21"/>
    </row>
    <row r="422" spans="2:8" s="40" customFormat="1">
      <c r="B422" s="50">
        <f t="shared" si="22"/>
        <v>15.01</v>
      </c>
      <c r="C422" s="18" t="s">
        <v>438</v>
      </c>
      <c r="D422" s="16">
        <v>566.02</v>
      </c>
      <c r="E422" s="20" t="s">
        <v>18</v>
      </c>
      <c r="F422" s="16"/>
      <c r="G422" s="14">
        <f>ROUND(F422*D422,2)</f>
        <v>0</v>
      </c>
      <c r="H422" s="21"/>
    </row>
    <row r="423" spans="2:8" s="40" customFormat="1">
      <c r="B423" s="50">
        <f t="shared" si="22"/>
        <v>15.02</v>
      </c>
      <c r="C423" s="18" t="s">
        <v>142</v>
      </c>
      <c r="D423" s="16">
        <v>483.41</v>
      </c>
      <c r="E423" s="20" t="s">
        <v>18</v>
      </c>
      <c r="F423" s="16"/>
      <c r="G423" s="14">
        <f>ROUND(F423*D423,2)</f>
        <v>0</v>
      </c>
      <c r="H423" s="21"/>
    </row>
    <row r="424" spans="2:8" s="40" customFormat="1">
      <c r="B424" s="50">
        <f t="shared" si="22"/>
        <v>15.03</v>
      </c>
      <c r="C424" s="18" t="s">
        <v>439</v>
      </c>
      <c r="D424" s="16">
        <v>35.51</v>
      </c>
      <c r="E424" s="20" t="s">
        <v>18</v>
      </c>
      <c r="F424" s="16"/>
      <c r="G424" s="14">
        <f>ROUND(F424*D424,2)</f>
        <v>0</v>
      </c>
      <c r="H424" s="21"/>
    </row>
    <row r="425" spans="2:8" s="40" customFormat="1">
      <c r="B425" s="50">
        <f t="shared" si="22"/>
        <v>15.04</v>
      </c>
      <c r="C425" s="18" t="s">
        <v>96</v>
      </c>
      <c r="D425" s="16">
        <v>17.28</v>
      </c>
      <c r="E425" s="20" t="s">
        <v>18</v>
      </c>
      <c r="F425" s="16"/>
      <c r="G425" s="14">
        <f>ROUND(F425*D425,2)</f>
        <v>0</v>
      </c>
      <c r="H425" s="21"/>
    </row>
    <row r="426" spans="2:8" s="40" customFormat="1">
      <c r="B426" s="50"/>
      <c r="C426" s="18"/>
      <c r="D426" s="16"/>
      <c r="E426" s="20" t="s">
        <v>163</v>
      </c>
      <c r="F426" s="16"/>
      <c r="H426" s="21">
        <f>SUM(G421:G425)</f>
        <v>0</v>
      </c>
    </row>
    <row r="427" spans="2:8" s="40" customFormat="1">
      <c r="B427" s="48">
        <v>16</v>
      </c>
      <c r="C427" s="22" t="s">
        <v>21</v>
      </c>
      <c r="D427" s="16"/>
      <c r="E427" s="20" t="s">
        <v>163</v>
      </c>
      <c r="F427" s="16"/>
      <c r="G427" s="14">
        <f>ROUND(F427*D427,2)</f>
        <v>0</v>
      </c>
      <c r="H427" s="21"/>
    </row>
    <row r="428" spans="2:8" s="40" customFormat="1">
      <c r="B428" s="50">
        <f t="shared" si="22"/>
        <v>16.010000000000002</v>
      </c>
      <c r="C428" s="18" t="s">
        <v>224</v>
      </c>
      <c r="D428" s="16">
        <f>11767.76+1003.37+2278.63+233.04+58.32</f>
        <v>15341.120000000003</v>
      </c>
      <c r="E428" s="20" t="s">
        <v>15</v>
      </c>
      <c r="F428" s="16"/>
      <c r="G428" s="14">
        <f t="shared" ref="G428:G450" si="28">ROUND(F428*D428,2)</f>
        <v>0</v>
      </c>
      <c r="H428" s="21"/>
    </row>
    <row r="429" spans="2:8" s="40" customFormat="1">
      <c r="B429" s="50">
        <f t="shared" si="22"/>
        <v>16.020000000000003</v>
      </c>
      <c r="C429" s="18" t="s">
        <v>225</v>
      </c>
      <c r="D429" s="16">
        <v>3824.32</v>
      </c>
      <c r="E429" s="20" t="s">
        <v>15</v>
      </c>
      <c r="F429" s="16"/>
      <c r="G429" s="14">
        <f t="shared" si="28"/>
        <v>0</v>
      </c>
      <c r="H429" s="21"/>
    </row>
    <row r="430" spans="2:8" s="40" customFormat="1" ht="131.25">
      <c r="B430" s="50">
        <f t="shared" si="22"/>
        <v>16.030000000000005</v>
      </c>
      <c r="C430" s="18" t="s">
        <v>1744</v>
      </c>
      <c r="D430" s="16">
        <v>2914.07</v>
      </c>
      <c r="E430" s="20" t="s">
        <v>15</v>
      </c>
      <c r="F430" s="16"/>
      <c r="G430" s="14">
        <f t="shared" si="28"/>
        <v>0</v>
      </c>
      <c r="H430" s="21"/>
    </row>
    <row r="431" spans="2:8" s="40" customFormat="1" ht="131.25">
      <c r="B431" s="50">
        <f t="shared" si="22"/>
        <v>16.040000000000006</v>
      </c>
      <c r="C431" s="18" t="s">
        <v>1745</v>
      </c>
      <c r="D431" s="16">
        <v>2134.9699999999998</v>
      </c>
      <c r="E431" s="20" t="s">
        <v>15</v>
      </c>
      <c r="F431" s="16"/>
      <c r="G431" s="14">
        <f t="shared" si="28"/>
        <v>0</v>
      </c>
      <c r="H431" s="21"/>
    </row>
    <row r="432" spans="2:8" s="40" customFormat="1" ht="112.5">
      <c r="B432" s="50">
        <f t="shared" si="22"/>
        <v>16.050000000000008</v>
      </c>
      <c r="C432" s="18" t="s">
        <v>1746</v>
      </c>
      <c r="D432" s="16">
        <f>308.93*0.35</f>
        <v>108.1255</v>
      </c>
      <c r="E432" s="20" t="s">
        <v>15</v>
      </c>
      <c r="F432" s="16"/>
      <c r="G432" s="14">
        <f t="shared" si="28"/>
        <v>0</v>
      </c>
      <c r="H432" s="21"/>
    </row>
    <row r="433" spans="2:8" s="40" customFormat="1">
      <c r="B433" s="50">
        <f t="shared" si="22"/>
        <v>16.060000000000009</v>
      </c>
      <c r="C433" s="18" t="s">
        <v>226</v>
      </c>
      <c r="D433" s="16">
        <f>1499.7-22.8-36.68-D435</f>
        <v>1380.74</v>
      </c>
      <c r="E433" s="20" t="s">
        <v>15</v>
      </c>
      <c r="F433" s="16"/>
      <c r="G433" s="14">
        <f t="shared" si="28"/>
        <v>0</v>
      </c>
      <c r="H433" s="21"/>
    </row>
    <row r="434" spans="2:8" s="40" customFormat="1">
      <c r="B434" s="50">
        <f t="shared" si="22"/>
        <v>16.070000000000011</v>
      </c>
      <c r="C434" s="18" t="s">
        <v>227</v>
      </c>
      <c r="D434" s="16">
        <f>1063.66-59.48</f>
        <v>1004.1800000000001</v>
      </c>
      <c r="E434" s="20" t="s">
        <v>15</v>
      </c>
      <c r="F434" s="16"/>
      <c r="G434" s="14">
        <f t="shared" si="28"/>
        <v>0</v>
      </c>
      <c r="H434" s="21"/>
    </row>
    <row r="435" spans="2:8" s="40" customFormat="1">
      <c r="B435" s="50">
        <f t="shared" si="22"/>
        <v>16.080000000000013</v>
      </c>
      <c r="C435" s="18" t="s">
        <v>228</v>
      </c>
      <c r="D435" s="16">
        <f>36.68+22.8</f>
        <v>59.480000000000004</v>
      </c>
      <c r="E435" s="20" t="s">
        <v>15</v>
      </c>
      <c r="F435" s="16"/>
      <c r="G435" s="14">
        <f t="shared" si="28"/>
        <v>0</v>
      </c>
      <c r="H435" s="21"/>
    </row>
    <row r="436" spans="2:8" s="40" customFormat="1">
      <c r="B436" s="50">
        <f t="shared" si="22"/>
        <v>16.090000000000014</v>
      </c>
      <c r="C436" s="18" t="s">
        <v>229</v>
      </c>
      <c r="D436" s="16">
        <f>36.68+22.8</f>
        <v>59.480000000000004</v>
      </c>
      <c r="E436" s="20" t="s">
        <v>15</v>
      </c>
      <c r="F436" s="16"/>
      <c r="G436" s="14">
        <f t="shared" si="28"/>
        <v>0</v>
      </c>
      <c r="H436" s="21"/>
    </row>
    <row r="437" spans="2:8" s="40" customFormat="1">
      <c r="B437" s="50">
        <f t="shared" si="22"/>
        <v>16.100000000000016</v>
      </c>
      <c r="C437" s="18" t="s">
        <v>230</v>
      </c>
      <c r="D437" s="16">
        <v>233.04</v>
      </c>
      <c r="E437" s="20" t="s">
        <v>15</v>
      </c>
      <c r="F437" s="16"/>
      <c r="G437" s="14">
        <f t="shared" si="28"/>
        <v>0</v>
      </c>
      <c r="H437" s="21"/>
    </row>
    <row r="438" spans="2:8" s="40" customFormat="1">
      <c r="B438" s="50">
        <f t="shared" si="22"/>
        <v>16.110000000000017</v>
      </c>
      <c r="C438" s="18" t="s">
        <v>231</v>
      </c>
      <c r="D438" s="16">
        <v>58.32</v>
      </c>
      <c r="E438" s="20" t="s">
        <v>15</v>
      </c>
      <c r="F438" s="16"/>
      <c r="G438" s="14">
        <f t="shared" si="28"/>
        <v>0</v>
      </c>
      <c r="H438" s="21"/>
    </row>
    <row r="439" spans="2:8" s="40" customFormat="1">
      <c r="B439" s="50">
        <f t="shared" si="22"/>
        <v>16.120000000000019</v>
      </c>
      <c r="C439" s="18" t="s">
        <v>232</v>
      </c>
      <c r="D439" s="16">
        <v>2693.74</v>
      </c>
      <c r="E439" s="20" t="s">
        <v>15</v>
      </c>
      <c r="F439" s="16"/>
      <c r="G439" s="14">
        <f t="shared" si="28"/>
        <v>0</v>
      </c>
      <c r="H439" s="21"/>
    </row>
    <row r="440" spans="2:8" s="40" customFormat="1">
      <c r="B440" s="50">
        <f t="shared" si="22"/>
        <v>16.13000000000002</v>
      </c>
      <c r="C440" s="18" t="s">
        <v>233</v>
      </c>
      <c r="D440" s="16">
        <f>D441+D443</f>
        <v>391.8</v>
      </c>
      <c r="E440" s="20" t="s">
        <v>15</v>
      </c>
      <c r="F440" s="16"/>
      <c r="G440" s="14">
        <f t="shared" si="28"/>
        <v>0</v>
      </c>
      <c r="H440" s="21"/>
    </row>
    <row r="441" spans="2:8" s="40" customFormat="1">
      <c r="B441" s="50">
        <f t="shared" si="22"/>
        <v>16.140000000000022</v>
      </c>
      <c r="C441" s="18" t="s">
        <v>493</v>
      </c>
      <c r="D441" s="16">
        <f>273.8</f>
        <v>273.8</v>
      </c>
      <c r="E441" s="20" t="s">
        <v>15</v>
      </c>
      <c r="F441" s="16"/>
      <c r="G441" s="14">
        <f t="shared" si="28"/>
        <v>0</v>
      </c>
      <c r="H441" s="21"/>
    </row>
    <row r="442" spans="2:8" s="40" customFormat="1" ht="37.5">
      <c r="B442" s="50">
        <f t="shared" si="22"/>
        <v>16.150000000000023</v>
      </c>
      <c r="C442" s="18" t="s">
        <v>494</v>
      </c>
      <c r="D442" s="16">
        <f>273.8</f>
        <v>273.8</v>
      </c>
      <c r="E442" s="20" t="s">
        <v>15</v>
      </c>
      <c r="F442" s="16"/>
      <c r="G442" s="14">
        <f t="shared" si="28"/>
        <v>0</v>
      </c>
      <c r="H442" s="21"/>
    </row>
    <row r="443" spans="2:8" s="40" customFormat="1">
      <c r="B443" s="50">
        <f t="shared" si="22"/>
        <v>16.160000000000025</v>
      </c>
      <c r="C443" s="18" t="s">
        <v>234</v>
      </c>
      <c r="D443" s="16">
        <f>118</f>
        <v>118</v>
      </c>
      <c r="E443" s="20" t="s">
        <v>15</v>
      </c>
      <c r="F443" s="16"/>
      <c r="G443" s="14">
        <f t="shared" si="28"/>
        <v>0</v>
      </c>
      <c r="H443" s="21"/>
    </row>
    <row r="444" spans="2:8" s="40" customFormat="1" ht="37.5">
      <c r="B444" s="50">
        <f t="shared" si="22"/>
        <v>16.170000000000027</v>
      </c>
      <c r="C444" s="18" t="s">
        <v>495</v>
      </c>
      <c r="D444" s="16">
        <f>118</f>
        <v>118</v>
      </c>
      <c r="E444" s="20" t="s">
        <v>15</v>
      </c>
      <c r="F444" s="16"/>
      <c r="G444" s="14">
        <f t="shared" si="28"/>
        <v>0</v>
      </c>
      <c r="H444" s="21"/>
    </row>
    <row r="445" spans="2:8" s="40" customFormat="1" ht="37.5">
      <c r="B445" s="50">
        <f t="shared" si="22"/>
        <v>16.180000000000028</v>
      </c>
      <c r="C445" s="18" t="s">
        <v>235</v>
      </c>
      <c r="D445" s="16">
        <v>520.54999999999995</v>
      </c>
      <c r="E445" s="20" t="s">
        <v>15</v>
      </c>
      <c r="F445" s="16"/>
      <c r="G445" s="14">
        <f t="shared" si="28"/>
        <v>0</v>
      </c>
      <c r="H445" s="21"/>
    </row>
    <row r="446" spans="2:8" s="40" customFormat="1" ht="37.5">
      <c r="B446" s="50">
        <f t="shared" si="22"/>
        <v>16.19000000000003</v>
      </c>
      <c r="C446" s="18" t="s">
        <v>659</v>
      </c>
      <c r="D446" s="16">
        <v>520.54999999999995</v>
      </c>
      <c r="E446" s="20" t="s">
        <v>15</v>
      </c>
      <c r="F446" s="16"/>
      <c r="G446" s="14">
        <f t="shared" si="28"/>
        <v>0</v>
      </c>
      <c r="H446" s="21"/>
    </row>
    <row r="447" spans="2:8" s="40" customFormat="1">
      <c r="B447" s="50">
        <f t="shared" si="22"/>
        <v>16.200000000000031</v>
      </c>
      <c r="C447" s="18" t="s">
        <v>236</v>
      </c>
      <c r="D447" s="16">
        <v>18.46</v>
      </c>
      <c r="E447" s="20" t="s">
        <v>15</v>
      </c>
      <c r="F447" s="16"/>
      <c r="G447" s="14">
        <f t="shared" si="28"/>
        <v>0</v>
      </c>
      <c r="H447" s="21"/>
    </row>
    <row r="448" spans="2:8" s="40" customFormat="1">
      <c r="B448" s="50">
        <f t="shared" si="22"/>
        <v>16.210000000000033</v>
      </c>
      <c r="C448" s="18" t="s">
        <v>496</v>
      </c>
      <c r="D448" s="16">
        <v>74.75</v>
      </c>
      <c r="E448" s="20" t="s">
        <v>15</v>
      </c>
      <c r="F448" s="16"/>
      <c r="G448" s="14">
        <f t="shared" si="28"/>
        <v>0</v>
      </c>
      <c r="H448" s="21"/>
    </row>
    <row r="449" spans="2:8" s="40" customFormat="1">
      <c r="B449" s="50">
        <f t="shared" si="22"/>
        <v>16.220000000000034</v>
      </c>
      <c r="C449" s="18" t="s">
        <v>237</v>
      </c>
      <c r="D449" s="16">
        <v>703.63</v>
      </c>
      <c r="E449" s="20" t="s">
        <v>15</v>
      </c>
      <c r="F449" s="16"/>
      <c r="G449" s="14">
        <f t="shared" si="28"/>
        <v>0</v>
      </c>
      <c r="H449" s="21"/>
    </row>
    <row r="450" spans="2:8" s="40" customFormat="1">
      <c r="B450" s="50">
        <f t="shared" si="22"/>
        <v>16.230000000000036</v>
      </c>
      <c r="C450" s="18" t="s">
        <v>238</v>
      </c>
      <c r="D450" s="16">
        <f>30000/130</f>
        <v>230.76923076923077</v>
      </c>
      <c r="E450" s="20" t="s">
        <v>15</v>
      </c>
      <c r="F450" s="16"/>
      <c r="G450" s="14">
        <f t="shared" si="28"/>
        <v>0</v>
      </c>
      <c r="H450" s="21"/>
    </row>
    <row r="451" spans="2:8" s="40" customFormat="1">
      <c r="B451" s="50"/>
      <c r="C451" s="18"/>
      <c r="D451" s="16"/>
      <c r="E451" s="20" t="s">
        <v>163</v>
      </c>
      <c r="F451" s="16"/>
      <c r="H451" s="21">
        <f>SUM(G427:G450)</f>
        <v>0</v>
      </c>
    </row>
    <row r="452" spans="2:8" s="40" customFormat="1">
      <c r="B452" s="575">
        <v>17</v>
      </c>
      <c r="C452" s="201" t="s">
        <v>779</v>
      </c>
      <c r="D452" s="199"/>
      <c r="E452" s="202"/>
      <c r="F452" s="199"/>
      <c r="G452" s="199">
        <f>ROUND(F452*D452,2)</f>
        <v>0</v>
      </c>
      <c r="H452" s="203"/>
    </row>
    <row r="453" spans="2:8" s="40" customFormat="1">
      <c r="B453" s="204">
        <f t="shared" ref="B453:B458" si="29">+B452+0.01</f>
        <v>17.010000000000002</v>
      </c>
      <c r="C453" s="205" t="s">
        <v>780</v>
      </c>
      <c r="D453" s="199">
        <f>10</f>
        <v>10</v>
      </c>
      <c r="E453" s="202" t="s">
        <v>14</v>
      </c>
      <c r="F453" s="199"/>
      <c r="G453" s="199">
        <f>ROUND(F453*D453,2)</f>
        <v>0</v>
      </c>
      <c r="H453" s="203"/>
    </row>
    <row r="454" spans="2:8" s="40" customFormat="1">
      <c r="B454" s="204">
        <f t="shared" si="29"/>
        <v>17.020000000000003</v>
      </c>
      <c r="C454" s="205" t="s">
        <v>781</v>
      </c>
      <c r="D454" s="199">
        <f>34</f>
        <v>34</v>
      </c>
      <c r="E454" s="202" t="s">
        <v>14</v>
      </c>
      <c r="F454" s="199"/>
      <c r="G454" s="199">
        <f>ROUND(F454*D454,2)</f>
        <v>0</v>
      </c>
      <c r="H454" s="203"/>
    </row>
    <row r="455" spans="2:8" s="40" customFormat="1">
      <c r="B455" s="204"/>
      <c r="C455" s="205"/>
      <c r="D455" s="199"/>
      <c r="E455" s="202"/>
      <c r="F455" s="199"/>
      <c r="G455" s="199"/>
      <c r="H455" s="206">
        <f>SUM(G452:G454)</f>
        <v>0</v>
      </c>
    </row>
    <row r="456" spans="2:8" s="40" customFormat="1">
      <c r="B456" s="575">
        <v>18</v>
      </c>
      <c r="C456" s="207" t="s">
        <v>1</v>
      </c>
      <c r="D456" s="199"/>
      <c r="E456" s="208"/>
      <c r="F456" s="199"/>
      <c r="G456" s="209"/>
      <c r="H456" s="206"/>
    </row>
    <row r="457" spans="2:8" s="40" customFormat="1" ht="37.5">
      <c r="B457" s="204">
        <f t="shared" si="29"/>
        <v>18.010000000000002</v>
      </c>
      <c r="C457" s="198" t="s">
        <v>782</v>
      </c>
      <c r="D457" s="199">
        <v>20</v>
      </c>
      <c r="E457" s="202" t="s">
        <v>208</v>
      </c>
      <c r="F457" s="199"/>
      <c r="G457" s="199">
        <f>ROUND(F457*D457,2)</f>
        <v>0</v>
      </c>
      <c r="H457" s="203"/>
    </row>
    <row r="458" spans="2:8" s="40" customFormat="1">
      <c r="B458" s="204">
        <f t="shared" si="29"/>
        <v>18.020000000000003</v>
      </c>
      <c r="C458" s="198" t="s">
        <v>783</v>
      </c>
      <c r="D458" s="199">
        <v>96</v>
      </c>
      <c r="E458" s="202" t="s">
        <v>784</v>
      </c>
      <c r="F458" s="199"/>
      <c r="G458" s="199">
        <f>ROUND(F458*D458,2)</f>
        <v>0</v>
      </c>
      <c r="H458" s="203"/>
    </row>
    <row r="459" spans="2:8" s="40" customFormat="1">
      <c r="B459" s="204"/>
      <c r="C459" s="198"/>
      <c r="D459" s="199"/>
      <c r="E459" s="202"/>
      <c r="F459" s="199"/>
      <c r="G459" s="199"/>
      <c r="H459" s="210">
        <f>SUM(G456:G458)</f>
        <v>0</v>
      </c>
    </row>
    <row r="460" spans="2:8" s="40" customFormat="1" ht="19.5" thickBot="1">
      <c r="B460" s="193"/>
      <c r="C460" s="190"/>
      <c r="D460" s="169"/>
      <c r="E460" s="191"/>
      <c r="F460" s="169"/>
      <c r="G460" s="178"/>
      <c r="H460" s="165"/>
    </row>
    <row r="461" spans="2:8" s="40" customFormat="1" ht="19.5" thickBot="1">
      <c r="B461" s="576"/>
      <c r="C461" s="577" t="s">
        <v>771</v>
      </c>
      <c r="D461" s="578"/>
      <c r="E461" s="579"/>
      <c r="F461" s="578"/>
      <c r="G461" s="580"/>
      <c r="H461" s="581">
        <f>SUM(H22:H459)</f>
        <v>0</v>
      </c>
    </row>
    <row r="462" spans="2:8" s="40" customFormat="1" ht="19.5" thickBot="1">
      <c r="B462" s="192"/>
      <c r="C462" s="99"/>
      <c r="D462" s="100"/>
      <c r="E462" s="167"/>
      <c r="F462" s="100"/>
      <c r="G462" s="180"/>
      <c r="H462" s="102"/>
    </row>
    <row r="463" spans="2:8" s="40" customFormat="1" ht="19.5" thickBot="1">
      <c r="B463" s="182"/>
      <c r="C463" s="117" t="s">
        <v>598</v>
      </c>
      <c r="D463" s="183"/>
      <c r="E463" s="113"/>
      <c r="F463" s="16"/>
      <c r="G463" s="53"/>
      <c r="H463" s="21"/>
    </row>
    <row r="464" spans="2:8" s="40" customFormat="1">
      <c r="B464" s="111"/>
      <c r="C464" s="126"/>
      <c r="D464" s="113"/>
      <c r="E464" s="113"/>
      <c r="F464" s="16"/>
      <c r="G464" s="53"/>
      <c r="H464" s="21"/>
    </row>
    <row r="465" spans="2:8" s="40" customFormat="1">
      <c r="B465" s="111">
        <v>1</v>
      </c>
      <c r="C465" s="112" t="s">
        <v>133</v>
      </c>
      <c r="D465" s="113"/>
      <c r="E465" s="113"/>
      <c r="F465" s="16"/>
      <c r="G465" s="53"/>
      <c r="H465" s="21"/>
    </row>
    <row r="466" spans="2:8" s="40" customFormat="1">
      <c r="B466" s="98">
        <v>1.01</v>
      </c>
      <c r="C466" s="114" t="s">
        <v>269</v>
      </c>
      <c r="D466" s="98">
        <v>1</v>
      </c>
      <c r="E466" s="98" t="s">
        <v>31</v>
      </c>
      <c r="F466" s="16"/>
      <c r="G466" s="14">
        <f t="shared" ref="G466:G471" si="30">ROUND(F466*D466,2)</f>
        <v>0</v>
      </c>
      <c r="H466" s="21"/>
    </row>
    <row r="467" spans="2:8" s="40" customFormat="1">
      <c r="B467" s="111"/>
      <c r="C467" s="112"/>
      <c r="D467" s="113"/>
      <c r="E467" s="113"/>
      <c r="F467" s="16"/>
      <c r="G467" s="14">
        <f t="shared" si="30"/>
        <v>0</v>
      </c>
      <c r="H467" s="21">
        <f>SUM(G466)</f>
        <v>0</v>
      </c>
    </row>
    <row r="468" spans="2:8" s="40" customFormat="1">
      <c r="B468" s="111">
        <v>2</v>
      </c>
      <c r="C468" s="112" t="s">
        <v>270</v>
      </c>
      <c r="D468" s="113"/>
      <c r="E468" s="113"/>
      <c r="F468" s="16"/>
      <c r="G468" s="14">
        <f t="shared" si="30"/>
        <v>0</v>
      </c>
      <c r="H468" s="21"/>
    </row>
    <row r="469" spans="2:8" s="40" customFormat="1">
      <c r="B469" s="98">
        <v>2.0099999999999998</v>
      </c>
      <c r="C469" s="114" t="s">
        <v>271</v>
      </c>
      <c r="D469" s="98">
        <v>86.591999999999999</v>
      </c>
      <c r="E469" s="98" t="s">
        <v>19</v>
      </c>
      <c r="F469" s="16"/>
      <c r="G469" s="14">
        <f t="shared" si="30"/>
        <v>0</v>
      </c>
      <c r="H469" s="21"/>
    </row>
    <row r="470" spans="2:8" s="40" customFormat="1">
      <c r="B470" s="98">
        <v>2.0199999999999996</v>
      </c>
      <c r="C470" s="114" t="s">
        <v>272</v>
      </c>
      <c r="D470" s="98">
        <v>26.66</v>
      </c>
      <c r="E470" s="98" t="s">
        <v>19</v>
      </c>
      <c r="F470" s="16"/>
      <c r="G470" s="14">
        <f t="shared" si="30"/>
        <v>0</v>
      </c>
      <c r="H470" s="21"/>
    </row>
    <row r="471" spans="2:8" s="40" customFormat="1">
      <c r="B471" s="98">
        <v>2.0299999999999994</v>
      </c>
      <c r="C471" s="114" t="s">
        <v>273</v>
      </c>
      <c r="D471" s="98">
        <v>112.56960000000001</v>
      </c>
      <c r="E471" s="98" t="s">
        <v>19</v>
      </c>
      <c r="F471" s="16"/>
      <c r="G471" s="14">
        <f t="shared" si="30"/>
        <v>0</v>
      </c>
      <c r="H471" s="21"/>
    </row>
    <row r="472" spans="2:8" s="40" customFormat="1">
      <c r="B472" s="111"/>
      <c r="C472" s="112"/>
      <c r="D472" s="113">
        <v>0</v>
      </c>
      <c r="E472" s="113"/>
      <c r="F472" s="16"/>
      <c r="G472" s="53"/>
      <c r="H472" s="21">
        <f>SUM(G469:G471)</f>
        <v>0</v>
      </c>
    </row>
    <row r="473" spans="2:8" s="40" customFormat="1" ht="37.5">
      <c r="B473" s="111">
        <v>3</v>
      </c>
      <c r="C473" s="112" t="s">
        <v>274</v>
      </c>
      <c r="D473" s="113">
        <v>0</v>
      </c>
      <c r="E473" s="113" t="s">
        <v>4</v>
      </c>
      <c r="F473" s="16"/>
      <c r="G473" s="53"/>
      <c r="H473" s="21"/>
    </row>
    <row r="474" spans="2:8" s="40" customFormat="1">
      <c r="B474" s="98">
        <v>3.01</v>
      </c>
      <c r="C474" s="114" t="s">
        <v>980</v>
      </c>
      <c r="D474" s="98">
        <v>1.32</v>
      </c>
      <c r="E474" s="98" t="s">
        <v>19</v>
      </c>
      <c r="F474" s="16"/>
      <c r="G474" s="14">
        <f t="shared" ref="G474:G540" si="31">ROUND(F474*D474,2)</f>
        <v>0</v>
      </c>
      <c r="H474" s="21"/>
    </row>
    <row r="475" spans="2:8" s="40" customFormat="1" ht="37.5">
      <c r="B475" s="98">
        <v>3.0199999999999996</v>
      </c>
      <c r="C475" s="114" t="s">
        <v>981</v>
      </c>
      <c r="D475" s="98">
        <v>4.4000000000000004</v>
      </c>
      <c r="E475" s="98" t="s">
        <v>19</v>
      </c>
      <c r="F475" s="16"/>
      <c r="G475" s="14">
        <f t="shared" si="31"/>
        <v>0</v>
      </c>
      <c r="H475" s="21"/>
    </row>
    <row r="476" spans="2:8" s="40" customFormat="1" ht="37.5">
      <c r="B476" s="98">
        <v>3.0299999999999994</v>
      </c>
      <c r="C476" s="114" t="s">
        <v>982</v>
      </c>
      <c r="D476" s="98">
        <v>2.6999999999999997</v>
      </c>
      <c r="E476" s="98" t="s">
        <v>19</v>
      </c>
      <c r="F476" s="16"/>
      <c r="G476" s="14">
        <f t="shared" si="31"/>
        <v>0</v>
      </c>
      <c r="H476" s="21"/>
    </row>
    <row r="477" spans="2:8" s="40" customFormat="1" ht="27" customHeight="1">
      <c r="B477" s="98">
        <v>3.0399999999999991</v>
      </c>
      <c r="C477" s="114" t="s">
        <v>983</v>
      </c>
      <c r="D477" s="98">
        <v>0.35000000000000003</v>
      </c>
      <c r="E477" s="98" t="s">
        <v>19</v>
      </c>
      <c r="F477" s="16"/>
      <c r="G477" s="14">
        <f t="shared" si="31"/>
        <v>0</v>
      </c>
      <c r="H477" s="21"/>
    </row>
    <row r="478" spans="2:8" s="40" customFormat="1" ht="37.5">
      <c r="B478" s="98">
        <v>3.0499999999999989</v>
      </c>
      <c r="C478" s="114" t="s">
        <v>984</v>
      </c>
      <c r="D478" s="98">
        <v>0.5</v>
      </c>
      <c r="E478" s="98" t="s">
        <v>19</v>
      </c>
      <c r="F478" s="16"/>
      <c r="G478" s="14">
        <f t="shared" si="31"/>
        <v>0</v>
      </c>
      <c r="H478" s="21"/>
    </row>
    <row r="479" spans="2:8" s="40" customFormat="1" ht="56.25">
      <c r="B479" s="98">
        <v>3.0599999999999987</v>
      </c>
      <c r="C479" s="114" t="s">
        <v>985</v>
      </c>
      <c r="D479" s="98">
        <v>11.25</v>
      </c>
      <c r="E479" s="98" t="s">
        <v>19</v>
      </c>
      <c r="F479" s="16"/>
      <c r="G479" s="14">
        <f t="shared" si="31"/>
        <v>0</v>
      </c>
      <c r="H479" s="21"/>
    </row>
    <row r="480" spans="2:8" s="40" customFormat="1" ht="37.5">
      <c r="B480" s="98">
        <v>3.0699999999999985</v>
      </c>
      <c r="C480" s="114" t="s">
        <v>986</v>
      </c>
      <c r="D480" s="98">
        <v>4.4000000000000004</v>
      </c>
      <c r="E480" s="98" t="s">
        <v>19</v>
      </c>
      <c r="F480" s="16"/>
      <c r="G480" s="14">
        <f t="shared" si="31"/>
        <v>0</v>
      </c>
      <c r="H480" s="21"/>
    </row>
    <row r="481" spans="2:8" s="40" customFormat="1">
      <c r="B481" s="111"/>
      <c r="C481" s="112"/>
      <c r="D481" s="113"/>
      <c r="E481" s="113"/>
      <c r="F481" s="16"/>
      <c r="G481" s="14">
        <f t="shared" si="31"/>
        <v>0</v>
      </c>
      <c r="H481" s="21">
        <f>SUM(G474:G480)</f>
        <v>0</v>
      </c>
    </row>
    <row r="482" spans="2:8" s="40" customFormat="1">
      <c r="B482" s="111">
        <v>4</v>
      </c>
      <c r="C482" s="112" t="s">
        <v>275</v>
      </c>
      <c r="D482" s="113"/>
      <c r="E482" s="113" t="s">
        <v>4</v>
      </c>
      <c r="F482" s="16"/>
      <c r="G482" s="14">
        <f t="shared" si="31"/>
        <v>0</v>
      </c>
      <c r="H482" s="21"/>
    </row>
    <row r="483" spans="2:8" s="40" customFormat="1">
      <c r="B483" s="98">
        <v>4.01</v>
      </c>
      <c r="C483" s="114" t="s">
        <v>47</v>
      </c>
      <c r="D483" s="98">
        <v>81.174999999999997</v>
      </c>
      <c r="E483" s="98" t="s">
        <v>15</v>
      </c>
      <c r="F483" s="16"/>
      <c r="G483" s="14">
        <f t="shared" si="31"/>
        <v>0</v>
      </c>
      <c r="H483" s="21"/>
    </row>
    <row r="484" spans="2:8" s="40" customFormat="1">
      <c r="B484" s="98">
        <v>4.0199999999999996</v>
      </c>
      <c r="C484" s="114" t="s">
        <v>276</v>
      </c>
      <c r="D484" s="98">
        <v>22</v>
      </c>
      <c r="E484" s="98" t="s">
        <v>15</v>
      </c>
      <c r="F484" s="16"/>
      <c r="G484" s="14">
        <f t="shared" si="31"/>
        <v>0</v>
      </c>
      <c r="H484" s="21"/>
    </row>
    <row r="485" spans="2:8" s="40" customFormat="1">
      <c r="B485" s="98">
        <v>4.0299999999999994</v>
      </c>
      <c r="C485" s="114" t="s">
        <v>277</v>
      </c>
      <c r="D485" s="98">
        <v>22</v>
      </c>
      <c r="E485" s="98" t="s">
        <v>15</v>
      </c>
      <c r="F485" s="16"/>
      <c r="G485" s="14">
        <f t="shared" si="31"/>
        <v>0</v>
      </c>
      <c r="H485" s="21"/>
    </row>
    <row r="486" spans="2:8" s="40" customFormat="1">
      <c r="B486" s="98">
        <v>4.0399999999999991</v>
      </c>
      <c r="C486" s="114" t="s">
        <v>278</v>
      </c>
      <c r="D486" s="98">
        <v>81.174999999999997</v>
      </c>
      <c r="E486" s="98" t="s">
        <v>15</v>
      </c>
      <c r="F486" s="16"/>
      <c r="G486" s="14">
        <f t="shared" si="31"/>
        <v>0</v>
      </c>
      <c r="H486" s="21"/>
    </row>
    <row r="487" spans="2:8" s="40" customFormat="1">
      <c r="B487" s="98">
        <v>4.0499999999999989</v>
      </c>
      <c r="C487" s="114" t="s">
        <v>68</v>
      </c>
      <c r="D487" s="98">
        <v>34</v>
      </c>
      <c r="E487" s="98" t="s">
        <v>16</v>
      </c>
      <c r="F487" s="16"/>
      <c r="G487" s="14">
        <f t="shared" si="31"/>
        <v>0</v>
      </c>
      <c r="H487" s="21"/>
    </row>
    <row r="488" spans="2:8" s="40" customFormat="1">
      <c r="B488" s="98">
        <v>4.0599999999999987</v>
      </c>
      <c r="C488" s="114" t="s">
        <v>20</v>
      </c>
      <c r="D488" s="98">
        <v>17</v>
      </c>
      <c r="E488" s="98" t="s">
        <v>16</v>
      </c>
      <c r="F488" s="16"/>
      <c r="G488" s="14">
        <f t="shared" si="31"/>
        <v>0</v>
      </c>
      <c r="H488" s="21"/>
    </row>
    <row r="489" spans="2:8" s="40" customFormat="1">
      <c r="B489" s="50"/>
      <c r="C489" s="18"/>
      <c r="D489" s="16"/>
      <c r="E489" s="20"/>
      <c r="F489" s="16"/>
      <c r="G489" s="14">
        <f t="shared" si="31"/>
        <v>0</v>
      </c>
      <c r="H489" s="21">
        <f>SUM(G483:G488)</f>
        <v>0</v>
      </c>
    </row>
    <row r="490" spans="2:8" s="40" customFormat="1" ht="19.5" thickBot="1">
      <c r="B490" s="193"/>
      <c r="C490" s="194"/>
      <c r="D490" s="163"/>
      <c r="E490" s="195"/>
      <c r="F490" s="163"/>
      <c r="G490" s="164"/>
      <c r="H490" s="165"/>
    </row>
    <row r="491" spans="2:8" s="40" customFormat="1" ht="19.5" thickBot="1">
      <c r="B491" s="576"/>
      <c r="C491" s="577" t="s">
        <v>772</v>
      </c>
      <c r="D491" s="578"/>
      <c r="E491" s="579"/>
      <c r="F491" s="578"/>
      <c r="G491" s="580"/>
      <c r="H491" s="581">
        <f>SUM(H467:H489)</f>
        <v>0</v>
      </c>
    </row>
    <row r="492" spans="2:8" s="40" customFormat="1" ht="19.5" thickBot="1">
      <c r="B492" s="196"/>
      <c r="C492" s="188"/>
      <c r="D492" s="100"/>
      <c r="E492" s="167"/>
      <c r="F492" s="100"/>
      <c r="G492" s="101"/>
      <c r="H492" s="102"/>
    </row>
    <row r="493" spans="2:8" s="40" customFormat="1" ht="19.5" thickBot="1">
      <c r="B493" s="182"/>
      <c r="C493" s="117" t="s">
        <v>599</v>
      </c>
      <c r="D493" s="183"/>
      <c r="E493" s="113"/>
      <c r="F493" s="16"/>
      <c r="G493" s="14">
        <f t="shared" si="31"/>
        <v>0</v>
      </c>
      <c r="H493" s="21"/>
    </row>
    <row r="494" spans="2:8" s="40" customFormat="1">
      <c r="B494" s="111"/>
      <c r="C494" s="126"/>
      <c r="D494" s="113"/>
      <c r="E494" s="113"/>
      <c r="F494" s="16"/>
      <c r="G494" s="14">
        <f t="shared" si="31"/>
        <v>0</v>
      </c>
      <c r="H494" s="21"/>
    </row>
    <row r="495" spans="2:8" s="40" customFormat="1">
      <c r="B495" s="111">
        <v>1</v>
      </c>
      <c r="C495" s="112" t="s">
        <v>600</v>
      </c>
      <c r="D495" s="113"/>
      <c r="E495" s="113"/>
      <c r="F495" s="16"/>
      <c r="G495" s="14">
        <f t="shared" si="31"/>
        <v>0</v>
      </c>
      <c r="H495" s="21"/>
    </row>
    <row r="496" spans="2:8" s="40" customFormat="1">
      <c r="B496" s="98">
        <v>1.01</v>
      </c>
      <c r="C496" s="114" t="s">
        <v>601</v>
      </c>
      <c r="D496" s="98">
        <v>32.940000000000005</v>
      </c>
      <c r="E496" s="98" t="s">
        <v>15</v>
      </c>
      <c r="F496" s="16"/>
      <c r="G496" s="14">
        <f t="shared" si="31"/>
        <v>0</v>
      </c>
      <c r="H496" s="21"/>
    </row>
    <row r="497" spans="2:8" s="40" customFormat="1">
      <c r="B497" s="98">
        <v>1.02</v>
      </c>
      <c r="C497" s="114" t="s">
        <v>279</v>
      </c>
      <c r="D497" s="98">
        <v>1</v>
      </c>
      <c r="E497" s="98" t="s">
        <v>15</v>
      </c>
      <c r="F497" s="16"/>
      <c r="G497" s="14">
        <f t="shared" si="31"/>
        <v>0</v>
      </c>
      <c r="H497" s="21"/>
    </row>
    <row r="498" spans="2:8" s="40" customFormat="1" ht="37.5">
      <c r="B498" s="98">
        <v>1.03</v>
      </c>
      <c r="C498" s="114" t="s">
        <v>987</v>
      </c>
      <c r="D498" s="98">
        <v>1.4985000000000002</v>
      </c>
      <c r="E498" s="98" t="s">
        <v>19</v>
      </c>
      <c r="F498" s="16"/>
      <c r="G498" s="14">
        <f t="shared" si="31"/>
        <v>0</v>
      </c>
      <c r="H498" s="21"/>
    </row>
    <row r="499" spans="2:8" s="40" customFormat="1" ht="35.25" customHeight="1">
      <c r="B499" s="98">
        <v>1.04</v>
      </c>
      <c r="C499" s="114" t="s">
        <v>988</v>
      </c>
      <c r="D499" s="98">
        <v>0.12</v>
      </c>
      <c r="E499" s="98" t="s">
        <v>19</v>
      </c>
      <c r="F499" s="16"/>
      <c r="G499" s="14">
        <f t="shared" si="31"/>
        <v>0</v>
      </c>
      <c r="H499" s="21"/>
    </row>
    <row r="500" spans="2:8" s="40" customFormat="1">
      <c r="B500" s="111"/>
      <c r="C500" s="112"/>
      <c r="D500" s="113"/>
      <c r="E500" s="113"/>
      <c r="F500" s="16"/>
      <c r="G500" s="14">
        <f t="shared" si="31"/>
        <v>0</v>
      </c>
      <c r="H500" s="21">
        <f>SUM(G496:G499)</f>
        <v>0</v>
      </c>
    </row>
    <row r="501" spans="2:8" s="40" customFormat="1">
      <c r="B501" s="111">
        <v>2</v>
      </c>
      <c r="C501" s="112" t="s">
        <v>280</v>
      </c>
      <c r="D501" s="113"/>
      <c r="E501" s="113" t="s">
        <v>4</v>
      </c>
      <c r="F501" s="16"/>
      <c r="G501" s="14">
        <f t="shared" si="31"/>
        <v>0</v>
      </c>
      <c r="H501" s="21"/>
    </row>
    <row r="502" spans="2:8" s="40" customFormat="1">
      <c r="B502" s="98">
        <v>2.0099999999999998</v>
      </c>
      <c r="C502" s="114" t="s">
        <v>277</v>
      </c>
      <c r="D502" s="98">
        <v>9.990000000000002</v>
      </c>
      <c r="E502" s="98" t="s">
        <v>15</v>
      </c>
      <c r="F502" s="16"/>
      <c r="G502" s="14">
        <f t="shared" si="31"/>
        <v>0</v>
      </c>
      <c r="H502" s="21"/>
    </row>
    <row r="503" spans="2:8" s="40" customFormat="1">
      <c r="B503" s="98">
        <v>2.0199999999999996</v>
      </c>
      <c r="C503" s="114" t="s">
        <v>281</v>
      </c>
      <c r="D503" s="98">
        <v>75.87</v>
      </c>
      <c r="E503" s="98" t="s">
        <v>15</v>
      </c>
      <c r="F503" s="16"/>
      <c r="G503" s="14">
        <f t="shared" si="31"/>
        <v>0</v>
      </c>
      <c r="H503" s="21"/>
    </row>
    <row r="504" spans="2:8" s="40" customFormat="1">
      <c r="B504" s="98">
        <v>2.0299999999999994</v>
      </c>
      <c r="C504" s="114" t="s">
        <v>42</v>
      </c>
      <c r="D504" s="98">
        <v>65.88000000000001</v>
      </c>
      <c r="E504" s="98" t="s">
        <v>15</v>
      </c>
      <c r="F504" s="16"/>
      <c r="G504" s="14">
        <f t="shared" si="31"/>
        <v>0</v>
      </c>
      <c r="H504" s="21"/>
    </row>
    <row r="505" spans="2:8" s="40" customFormat="1">
      <c r="B505" s="98">
        <v>2.0399999999999991</v>
      </c>
      <c r="C505" s="114" t="s">
        <v>278</v>
      </c>
      <c r="D505" s="98">
        <v>9.990000000000002</v>
      </c>
      <c r="E505" s="98" t="s">
        <v>15</v>
      </c>
      <c r="F505" s="16"/>
      <c r="G505" s="14">
        <f t="shared" si="31"/>
        <v>0</v>
      </c>
      <c r="H505" s="21"/>
    </row>
    <row r="506" spans="2:8" s="40" customFormat="1">
      <c r="B506" s="98">
        <v>2.0499999999999989</v>
      </c>
      <c r="C506" s="114" t="s">
        <v>20</v>
      </c>
      <c r="D506" s="98">
        <v>10.8</v>
      </c>
      <c r="E506" s="98" t="s">
        <v>16</v>
      </c>
      <c r="F506" s="16"/>
      <c r="G506" s="14">
        <f t="shared" si="31"/>
        <v>0</v>
      </c>
      <c r="H506" s="21"/>
    </row>
    <row r="507" spans="2:8" s="40" customFormat="1">
      <c r="B507" s="98">
        <v>2.0599999999999987</v>
      </c>
      <c r="C507" s="114" t="s">
        <v>680</v>
      </c>
      <c r="D507" s="98">
        <v>75.87</v>
      </c>
      <c r="E507" s="98" t="s">
        <v>15</v>
      </c>
      <c r="F507" s="16"/>
      <c r="G507" s="14">
        <f t="shared" si="31"/>
        <v>0</v>
      </c>
      <c r="H507" s="21"/>
    </row>
    <row r="508" spans="2:8" s="40" customFormat="1">
      <c r="B508" s="98">
        <v>2.0699999999999985</v>
      </c>
      <c r="C508" s="114" t="s">
        <v>681</v>
      </c>
      <c r="D508" s="98">
        <v>1</v>
      </c>
      <c r="E508" s="98" t="s">
        <v>14</v>
      </c>
      <c r="F508" s="16"/>
      <c r="G508" s="14">
        <f t="shared" si="31"/>
        <v>0</v>
      </c>
      <c r="H508" s="21"/>
    </row>
    <row r="509" spans="2:8" s="40" customFormat="1">
      <c r="B509" s="111"/>
      <c r="C509" s="112"/>
      <c r="D509" s="113">
        <v>0</v>
      </c>
      <c r="E509" s="113"/>
      <c r="F509" s="16"/>
      <c r="G509" s="14">
        <f t="shared" si="31"/>
        <v>0</v>
      </c>
      <c r="H509" s="21">
        <f>SUM(G502:G508)</f>
        <v>0</v>
      </c>
    </row>
    <row r="510" spans="2:8" s="40" customFormat="1" ht="37.5">
      <c r="B510" s="111">
        <v>3</v>
      </c>
      <c r="C510" s="112" t="s">
        <v>282</v>
      </c>
      <c r="D510" s="113">
        <v>0</v>
      </c>
      <c r="E510" s="113"/>
      <c r="F510" s="16"/>
      <c r="G510" s="14">
        <f t="shared" si="31"/>
        <v>0</v>
      </c>
      <c r="H510" s="21"/>
    </row>
    <row r="511" spans="2:8" s="40" customFormat="1">
      <c r="B511" s="98">
        <v>3.01</v>
      </c>
      <c r="C511" s="114" t="s">
        <v>283</v>
      </c>
      <c r="D511" s="98">
        <v>4</v>
      </c>
      <c r="E511" s="98" t="s">
        <v>14</v>
      </c>
      <c r="F511" s="16"/>
      <c r="G511" s="14">
        <f t="shared" si="31"/>
        <v>0</v>
      </c>
      <c r="H511" s="21"/>
    </row>
    <row r="512" spans="2:8" s="40" customFormat="1">
      <c r="B512" s="98">
        <v>3.0199999999999996</v>
      </c>
      <c r="C512" s="114" t="s">
        <v>602</v>
      </c>
      <c r="D512" s="98">
        <v>4</v>
      </c>
      <c r="E512" s="98" t="s">
        <v>14</v>
      </c>
      <c r="F512" s="16"/>
      <c r="G512" s="14">
        <f t="shared" si="31"/>
        <v>0</v>
      </c>
      <c r="H512" s="21"/>
    </row>
    <row r="513" spans="2:8" s="40" customFormat="1">
      <c r="B513" s="98">
        <v>3.0299999999999994</v>
      </c>
      <c r="C513" s="114" t="s">
        <v>603</v>
      </c>
      <c r="D513" s="98">
        <v>4</v>
      </c>
      <c r="E513" s="98" t="s">
        <v>14</v>
      </c>
      <c r="F513" s="16"/>
      <c r="G513" s="14">
        <f t="shared" si="31"/>
        <v>0</v>
      </c>
      <c r="H513" s="21"/>
    </row>
    <row r="514" spans="2:8" s="40" customFormat="1">
      <c r="B514" s="98">
        <v>3.0399999999999991</v>
      </c>
      <c r="C514" s="114" t="s">
        <v>604</v>
      </c>
      <c r="D514" s="98">
        <v>4</v>
      </c>
      <c r="E514" s="98" t="s">
        <v>14</v>
      </c>
      <c r="F514" s="16"/>
      <c r="G514" s="14">
        <f t="shared" si="31"/>
        <v>0</v>
      </c>
      <c r="H514" s="21"/>
    </row>
    <row r="515" spans="2:8" s="40" customFormat="1">
      <c r="B515" s="98">
        <v>3.0499999999999989</v>
      </c>
      <c r="C515" s="114" t="s">
        <v>768</v>
      </c>
      <c r="D515" s="98">
        <v>4</v>
      </c>
      <c r="E515" s="98" t="s">
        <v>14</v>
      </c>
      <c r="F515" s="16"/>
      <c r="G515" s="14">
        <f t="shared" si="31"/>
        <v>0</v>
      </c>
      <c r="H515" s="21"/>
    </row>
    <row r="516" spans="2:8" s="40" customFormat="1">
      <c r="B516" s="98">
        <v>3.0599999999999987</v>
      </c>
      <c r="C516" s="114" t="s">
        <v>605</v>
      </c>
      <c r="D516" s="98">
        <v>4</v>
      </c>
      <c r="E516" s="98" t="s">
        <v>14</v>
      </c>
      <c r="F516" s="16"/>
      <c r="G516" s="14">
        <f t="shared" si="31"/>
        <v>0</v>
      </c>
      <c r="H516" s="21"/>
    </row>
    <row r="517" spans="2:8" s="40" customFormat="1">
      <c r="B517" s="98">
        <v>3.0699999999999985</v>
      </c>
      <c r="C517" s="114" t="s">
        <v>284</v>
      </c>
      <c r="D517" s="98">
        <v>4</v>
      </c>
      <c r="E517" s="98" t="s">
        <v>14</v>
      </c>
      <c r="F517" s="16"/>
      <c r="G517" s="14">
        <f t="shared" si="31"/>
        <v>0</v>
      </c>
      <c r="H517" s="21"/>
    </row>
    <row r="518" spans="2:8" s="40" customFormat="1">
      <c r="B518" s="115"/>
      <c r="C518" s="114"/>
      <c r="D518" s="98"/>
      <c r="E518" s="98"/>
      <c r="F518" s="16"/>
      <c r="G518" s="14">
        <f t="shared" si="31"/>
        <v>0</v>
      </c>
      <c r="H518" s="21">
        <f>SUM(G511:G517)</f>
        <v>0</v>
      </c>
    </row>
    <row r="519" spans="2:8" s="40" customFormat="1" ht="56.25">
      <c r="B519" s="111">
        <v>4</v>
      </c>
      <c r="C519" s="112" t="s">
        <v>285</v>
      </c>
      <c r="D519" s="113"/>
      <c r="E519" s="113"/>
      <c r="F519" s="16"/>
      <c r="G519" s="14">
        <f t="shared" si="31"/>
        <v>0</v>
      </c>
      <c r="H519" s="21"/>
    </row>
    <row r="520" spans="2:8" s="40" customFormat="1">
      <c r="B520" s="98">
        <v>4.01</v>
      </c>
      <c r="C520" s="114" t="s">
        <v>286</v>
      </c>
      <c r="D520" s="98">
        <v>3</v>
      </c>
      <c r="E520" s="98" t="s">
        <v>16</v>
      </c>
      <c r="F520" s="16"/>
      <c r="G520" s="14">
        <f t="shared" si="31"/>
        <v>0</v>
      </c>
      <c r="H520" s="21"/>
    </row>
    <row r="521" spans="2:8" s="40" customFormat="1">
      <c r="B521" s="111"/>
      <c r="C521" s="112"/>
      <c r="D521" s="113"/>
      <c r="E521" s="113"/>
      <c r="F521" s="16"/>
      <c r="G521" s="14">
        <f t="shared" si="31"/>
        <v>0</v>
      </c>
      <c r="H521" s="21">
        <f>SUM(G520)</f>
        <v>0</v>
      </c>
    </row>
    <row r="522" spans="2:8" s="40" customFormat="1">
      <c r="B522" s="111">
        <v>5</v>
      </c>
      <c r="C522" s="112" t="s">
        <v>606</v>
      </c>
      <c r="D522" s="113"/>
      <c r="E522" s="113"/>
      <c r="F522" s="16"/>
      <c r="G522" s="14">
        <f t="shared" si="31"/>
        <v>0</v>
      </c>
      <c r="H522" s="21"/>
    </row>
    <row r="523" spans="2:8" s="40" customFormat="1">
      <c r="B523" s="98">
        <v>5.01</v>
      </c>
      <c r="C523" s="114" t="s">
        <v>769</v>
      </c>
      <c r="D523" s="98">
        <v>30</v>
      </c>
      <c r="E523" s="98" t="s">
        <v>16</v>
      </c>
      <c r="F523" s="16"/>
      <c r="G523" s="14">
        <f t="shared" si="31"/>
        <v>0</v>
      </c>
      <c r="H523" s="21"/>
    </row>
    <row r="524" spans="2:8" s="40" customFormat="1">
      <c r="B524" s="98">
        <v>5.0199999999999996</v>
      </c>
      <c r="C524" s="114" t="s">
        <v>287</v>
      </c>
      <c r="D524" s="98">
        <v>1</v>
      </c>
      <c r="E524" s="98" t="s">
        <v>14</v>
      </c>
      <c r="F524" s="16"/>
      <c r="G524" s="14">
        <f t="shared" si="31"/>
        <v>0</v>
      </c>
      <c r="H524" s="21"/>
    </row>
    <row r="525" spans="2:8" s="40" customFormat="1">
      <c r="B525" s="98">
        <v>5.0299999999999994</v>
      </c>
      <c r="C525" s="114" t="s">
        <v>607</v>
      </c>
      <c r="D525" s="98">
        <v>1</v>
      </c>
      <c r="E525" s="98" t="s">
        <v>14</v>
      </c>
      <c r="F525" s="16"/>
      <c r="G525" s="14">
        <f t="shared" si="31"/>
        <v>0</v>
      </c>
      <c r="H525" s="21"/>
    </row>
    <row r="526" spans="2:8" s="40" customFormat="1">
      <c r="B526" s="98">
        <v>5.0399999999999991</v>
      </c>
      <c r="C526" s="114" t="s">
        <v>737</v>
      </c>
      <c r="D526" s="98">
        <v>8.5</v>
      </c>
      <c r="E526" s="98" t="s">
        <v>16</v>
      </c>
      <c r="F526" s="16"/>
      <c r="G526" s="14">
        <f t="shared" si="31"/>
        <v>0</v>
      </c>
      <c r="H526" s="21"/>
    </row>
    <row r="527" spans="2:8" s="40" customFormat="1">
      <c r="B527" s="98">
        <v>5.0499999999999989</v>
      </c>
      <c r="C527" s="114" t="s">
        <v>608</v>
      </c>
      <c r="D527" s="98">
        <v>1</v>
      </c>
      <c r="E527" s="98" t="s">
        <v>14</v>
      </c>
      <c r="F527" s="16"/>
      <c r="G527" s="14">
        <f t="shared" si="31"/>
        <v>0</v>
      </c>
      <c r="H527" s="21"/>
    </row>
    <row r="528" spans="2:8" s="40" customFormat="1">
      <c r="B528" s="98">
        <v>5.0599999999999987</v>
      </c>
      <c r="C528" s="114" t="s">
        <v>609</v>
      </c>
      <c r="D528" s="98">
        <v>6.5</v>
      </c>
      <c r="E528" s="98" t="s">
        <v>16</v>
      </c>
      <c r="F528" s="16"/>
      <c r="G528" s="14">
        <f t="shared" si="31"/>
        <v>0</v>
      </c>
      <c r="H528" s="21"/>
    </row>
    <row r="529" spans="2:8" s="40" customFormat="1" ht="37.5">
      <c r="B529" s="98">
        <v>5.0699999999999985</v>
      </c>
      <c r="C529" s="114" t="s">
        <v>610</v>
      </c>
      <c r="D529" s="98">
        <v>1</v>
      </c>
      <c r="E529" s="98" t="s">
        <v>14</v>
      </c>
      <c r="F529" s="16"/>
      <c r="G529" s="14">
        <f t="shared" si="31"/>
        <v>0</v>
      </c>
      <c r="H529" s="21"/>
    </row>
    <row r="530" spans="2:8" s="40" customFormat="1">
      <c r="B530" s="98">
        <v>5.0799999999999983</v>
      </c>
      <c r="C530" s="114" t="s">
        <v>748</v>
      </c>
      <c r="D530" s="98">
        <v>1</v>
      </c>
      <c r="E530" s="98" t="s">
        <v>14</v>
      </c>
      <c r="F530" s="16"/>
      <c r="G530" s="14">
        <f t="shared" si="31"/>
        <v>0</v>
      </c>
      <c r="H530" s="21"/>
    </row>
    <row r="531" spans="2:8" s="40" customFormat="1">
      <c r="B531" s="98">
        <v>5.0899999999999981</v>
      </c>
      <c r="C531" s="114" t="s">
        <v>611</v>
      </c>
      <c r="D531" s="98">
        <v>1</v>
      </c>
      <c r="E531" s="98" t="s">
        <v>14</v>
      </c>
      <c r="F531" s="16"/>
      <c r="G531" s="14">
        <f t="shared" si="31"/>
        <v>0</v>
      </c>
      <c r="H531" s="21"/>
    </row>
    <row r="532" spans="2:8" s="40" customFormat="1">
      <c r="B532" s="98">
        <v>5.0999999999999979</v>
      </c>
      <c r="C532" s="114" t="s">
        <v>749</v>
      </c>
      <c r="D532" s="98">
        <v>1</v>
      </c>
      <c r="E532" s="98" t="s">
        <v>14</v>
      </c>
      <c r="F532" s="16"/>
      <c r="G532" s="14">
        <f t="shared" si="31"/>
        <v>0</v>
      </c>
      <c r="H532" s="21"/>
    </row>
    <row r="533" spans="2:8" s="40" customFormat="1">
      <c r="B533" s="98">
        <v>5.1099999999999977</v>
      </c>
      <c r="C533" s="114" t="s">
        <v>750</v>
      </c>
      <c r="D533" s="98">
        <v>1</v>
      </c>
      <c r="E533" s="98" t="s">
        <v>14</v>
      </c>
      <c r="F533" s="16"/>
      <c r="G533" s="14">
        <f t="shared" si="31"/>
        <v>0</v>
      </c>
      <c r="H533" s="21"/>
    </row>
    <row r="534" spans="2:8" s="40" customFormat="1">
      <c r="B534" s="98">
        <v>5.1199999999999974</v>
      </c>
      <c r="C534" s="114" t="s">
        <v>612</v>
      </c>
      <c r="D534" s="98">
        <v>1</v>
      </c>
      <c r="E534" s="98" t="s">
        <v>14</v>
      </c>
      <c r="F534" s="16"/>
      <c r="G534" s="14">
        <f t="shared" si="31"/>
        <v>0</v>
      </c>
      <c r="H534" s="21"/>
    </row>
    <row r="535" spans="2:8" s="40" customFormat="1">
      <c r="B535" s="98">
        <v>5.1299999999999972</v>
      </c>
      <c r="C535" s="114" t="s">
        <v>613</v>
      </c>
      <c r="D535" s="98">
        <v>1</v>
      </c>
      <c r="E535" s="98" t="s">
        <v>14</v>
      </c>
      <c r="F535" s="16"/>
      <c r="G535" s="14">
        <f t="shared" si="31"/>
        <v>0</v>
      </c>
      <c r="H535" s="21"/>
    </row>
    <row r="536" spans="2:8" s="40" customFormat="1">
      <c r="B536" s="111"/>
      <c r="C536" s="112"/>
      <c r="D536" s="113"/>
      <c r="E536" s="113"/>
      <c r="F536" s="16"/>
      <c r="G536" s="14">
        <f t="shared" si="31"/>
        <v>0</v>
      </c>
      <c r="H536" s="21">
        <f>SUM(G523:G535)</f>
        <v>0</v>
      </c>
    </row>
    <row r="537" spans="2:8" s="40" customFormat="1">
      <c r="B537" s="111">
        <v>6</v>
      </c>
      <c r="C537" s="112" t="s">
        <v>614</v>
      </c>
      <c r="D537" s="113"/>
      <c r="E537" s="113"/>
      <c r="F537" s="16"/>
      <c r="G537" s="14">
        <f t="shared" si="31"/>
        <v>0</v>
      </c>
      <c r="H537" s="21"/>
    </row>
    <row r="538" spans="2:8" s="40" customFormat="1">
      <c r="B538" s="98">
        <v>6.01</v>
      </c>
      <c r="C538" s="114" t="s">
        <v>742</v>
      </c>
      <c r="D538" s="98">
        <v>30</v>
      </c>
      <c r="E538" s="98" t="s">
        <v>16</v>
      </c>
      <c r="F538" s="16"/>
      <c r="G538" s="14">
        <f t="shared" si="31"/>
        <v>0</v>
      </c>
      <c r="H538" s="21"/>
    </row>
    <row r="539" spans="2:8" s="40" customFormat="1">
      <c r="B539" s="98">
        <v>6.02</v>
      </c>
      <c r="C539" s="114" t="s">
        <v>615</v>
      </c>
      <c r="D539" s="98">
        <v>2</v>
      </c>
      <c r="E539" s="98" t="s">
        <v>14</v>
      </c>
      <c r="F539" s="16"/>
      <c r="G539" s="14">
        <f t="shared" si="31"/>
        <v>0</v>
      </c>
      <c r="H539" s="21"/>
    </row>
    <row r="540" spans="2:8" s="40" customFormat="1">
      <c r="B540" s="98">
        <v>6.0299999999999994</v>
      </c>
      <c r="C540" s="114" t="s">
        <v>288</v>
      </c>
      <c r="D540" s="98">
        <v>2</v>
      </c>
      <c r="E540" s="98" t="s">
        <v>14</v>
      </c>
      <c r="F540" s="16"/>
      <c r="G540" s="14">
        <f t="shared" si="31"/>
        <v>0</v>
      </c>
      <c r="H540" s="21"/>
    </row>
    <row r="541" spans="2:8" s="40" customFormat="1">
      <c r="B541" s="98">
        <v>6.0399999999999991</v>
      </c>
      <c r="C541" s="114" t="s">
        <v>755</v>
      </c>
      <c r="D541" s="98">
        <v>2</v>
      </c>
      <c r="E541" s="98" t="s">
        <v>14</v>
      </c>
      <c r="F541" s="16"/>
      <c r="G541" s="14">
        <f t="shared" ref="G541:G604" si="32">ROUND(F541*D541,2)</f>
        <v>0</v>
      </c>
      <c r="H541" s="21"/>
    </row>
    <row r="542" spans="2:8" s="40" customFormat="1">
      <c r="B542" s="98">
        <v>6.0499999999999989</v>
      </c>
      <c r="C542" s="114" t="s">
        <v>739</v>
      </c>
      <c r="D542" s="98">
        <v>2</v>
      </c>
      <c r="E542" s="98" t="s">
        <v>14</v>
      </c>
      <c r="F542" s="16"/>
      <c r="G542" s="14">
        <f t="shared" si="32"/>
        <v>0</v>
      </c>
      <c r="H542" s="21"/>
    </row>
    <row r="543" spans="2:8" s="40" customFormat="1">
      <c r="B543" s="98">
        <v>6.0599999999999987</v>
      </c>
      <c r="C543" s="114" t="s">
        <v>751</v>
      </c>
      <c r="D543" s="98">
        <v>2</v>
      </c>
      <c r="E543" s="98" t="s">
        <v>14</v>
      </c>
      <c r="F543" s="16"/>
      <c r="G543" s="14">
        <f t="shared" si="32"/>
        <v>0</v>
      </c>
      <c r="H543" s="21"/>
    </row>
    <row r="544" spans="2:8" s="40" customFormat="1">
      <c r="B544" s="98">
        <v>6.0699999999999985</v>
      </c>
      <c r="C544" s="114" t="s">
        <v>752</v>
      </c>
      <c r="D544" s="98">
        <v>2</v>
      </c>
      <c r="E544" s="98" t="s">
        <v>14</v>
      </c>
      <c r="F544" s="16"/>
      <c r="G544" s="14">
        <f t="shared" si="32"/>
        <v>0</v>
      </c>
      <c r="H544" s="21"/>
    </row>
    <row r="545" spans="2:8" s="40" customFormat="1">
      <c r="B545" s="98">
        <v>6.0799999999999983</v>
      </c>
      <c r="C545" s="114" t="s">
        <v>753</v>
      </c>
      <c r="D545" s="98">
        <v>2</v>
      </c>
      <c r="E545" s="98" t="s">
        <v>14</v>
      </c>
      <c r="F545" s="16"/>
      <c r="G545" s="14">
        <f t="shared" si="32"/>
        <v>0</v>
      </c>
      <c r="H545" s="21"/>
    </row>
    <row r="546" spans="2:8" s="40" customFormat="1" ht="243.75">
      <c r="B546" s="98">
        <v>6.0899999999999981</v>
      </c>
      <c r="C546" s="114" t="s">
        <v>1747</v>
      </c>
      <c r="D546" s="98">
        <v>2</v>
      </c>
      <c r="E546" s="98" t="s">
        <v>14</v>
      </c>
      <c r="F546" s="16"/>
      <c r="G546" s="14">
        <f t="shared" si="32"/>
        <v>0</v>
      </c>
      <c r="H546" s="21"/>
    </row>
    <row r="547" spans="2:8" s="40" customFormat="1">
      <c r="B547" s="98">
        <v>6.0999999999999979</v>
      </c>
      <c r="C547" s="114" t="s">
        <v>754</v>
      </c>
      <c r="D547" s="98">
        <v>2</v>
      </c>
      <c r="E547" s="98" t="s">
        <v>14</v>
      </c>
      <c r="F547" s="16"/>
      <c r="G547" s="14">
        <f t="shared" si="32"/>
        <v>0</v>
      </c>
      <c r="H547" s="21"/>
    </row>
    <row r="548" spans="2:8" s="40" customFormat="1">
      <c r="B548" s="98">
        <v>6.1099999999999977</v>
      </c>
      <c r="C548" s="114" t="s">
        <v>740</v>
      </c>
      <c r="D548" s="98">
        <v>2</v>
      </c>
      <c r="E548" s="98" t="s">
        <v>14</v>
      </c>
      <c r="F548" s="16"/>
      <c r="G548" s="14">
        <f t="shared" si="32"/>
        <v>0</v>
      </c>
      <c r="H548" s="21"/>
    </row>
    <row r="549" spans="2:8" s="40" customFormat="1">
      <c r="B549" s="98">
        <v>6.1199999999999974</v>
      </c>
      <c r="C549" s="114" t="s">
        <v>289</v>
      </c>
      <c r="D549" s="98">
        <v>2</v>
      </c>
      <c r="E549" s="98" t="s">
        <v>14</v>
      </c>
      <c r="F549" s="16"/>
      <c r="G549" s="14">
        <f t="shared" si="32"/>
        <v>0</v>
      </c>
      <c r="H549" s="21"/>
    </row>
    <row r="550" spans="2:8" s="40" customFormat="1">
      <c r="B550" s="98">
        <v>6.1299999999999972</v>
      </c>
      <c r="C550" s="114" t="s">
        <v>738</v>
      </c>
      <c r="D550" s="98">
        <v>2</v>
      </c>
      <c r="E550" s="98" t="s">
        <v>14</v>
      </c>
      <c r="F550" s="16"/>
      <c r="G550" s="14">
        <f t="shared" si="32"/>
        <v>0</v>
      </c>
      <c r="H550" s="21"/>
    </row>
    <row r="551" spans="2:8" s="40" customFormat="1">
      <c r="B551" s="98">
        <v>6.139999999999997</v>
      </c>
      <c r="C551" s="114" t="s">
        <v>743</v>
      </c>
      <c r="D551" s="98">
        <v>2</v>
      </c>
      <c r="E551" s="98" t="s">
        <v>14</v>
      </c>
      <c r="F551" s="16"/>
      <c r="G551" s="14">
        <f t="shared" si="32"/>
        <v>0</v>
      </c>
      <c r="H551" s="21"/>
    </row>
    <row r="552" spans="2:8" s="40" customFormat="1">
      <c r="B552" s="98">
        <v>6.1499999999999968</v>
      </c>
      <c r="C552" s="114" t="s">
        <v>616</v>
      </c>
      <c r="D552" s="98">
        <v>2</v>
      </c>
      <c r="E552" s="98" t="s">
        <v>14</v>
      </c>
      <c r="F552" s="16"/>
      <c r="G552" s="14">
        <f t="shared" si="32"/>
        <v>0</v>
      </c>
      <c r="H552" s="21"/>
    </row>
    <row r="553" spans="2:8" s="40" customFormat="1">
      <c r="B553" s="98">
        <v>6.1599999999999966</v>
      </c>
      <c r="C553" s="114" t="s">
        <v>617</v>
      </c>
      <c r="D553" s="98">
        <v>2</v>
      </c>
      <c r="E553" s="98" t="s">
        <v>14</v>
      </c>
      <c r="F553" s="16"/>
      <c r="G553" s="14">
        <f t="shared" si="32"/>
        <v>0</v>
      </c>
      <c r="H553" s="21"/>
    </row>
    <row r="554" spans="2:8" s="40" customFormat="1">
      <c r="B554" s="98">
        <v>6.1699999999999964</v>
      </c>
      <c r="C554" s="114" t="s">
        <v>756</v>
      </c>
      <c r="D554" s="98">
        <v>2</v>
      </c>
      <c r="E554" s="98" t="s">
        <v>14</v>
      </c>
      <c r="F554" s="16"/>
      <c r="G554" s="14">
        <f t="shared" si="32"/>
        <v>0</v>
      </c>
      <c r="H554" s="21"/>
    </row>
    <row r="555" spans="2:8" s="40" customFormat="1">
      <c r="B555" s="98">
        <v>6.1799999999999962</v>
      </c>
      <c r="C555" s="114" t="s">
        <v>618</v>
      </c>
      <c r="D555" s="98">
        <v>2</v>
      </c>
      <c r="E555" s="98" t="s">
        <v>14</v>
      </c>
      <c r="F555" s="16"/>
      <c r="G555" s="14">
        <f t="shared" si="32"/>
        <v>0</v>
      </c>
      <c r="H555" s="21"/>
    </row>
    <row r="556" spans="2:8" s="40" customFormat="1">
      <c r="B556" s="98">
        <v>6.1899999999999959</v>
      </c>
      <c r="C556" s="114" t="s">
        <v>757</v>
      </c>
      <c r="D556" s="98">
        <v>2</v>
      </c>
      <c r="E556" s="98" t="s">
        <v>14</v>
      </c>
      <c r="F556" s="16"/>
      <c r="G556" s="14">
        <f t="shared" si="32"/>
        <v>0</v>
      </c>
      <c r="H556" s="21"/>
    </row>
    <row r="557" spans="2:8" s="40" customFormat="1">
      <c r="B557" s="98">
        <v>6.1999999999999957</v>
      </c>
      <c r="C557" s="114" t="s">
        <v>290</v>
      </c>
      <c r="D557" s="98">
        <v>2</v>
      </c>
      <c r="E557" s="98" t="s">
        <v>14</v>
      </c>
      <c r="F557" s="16"/>
      <c r="G557" s="14">
        <f t="shared" si="32"/>
        <v>0</v>
      </c>
      <c r="H557" s="21"/>
    </row>
    <row r="558" spans="2:8" s="40" customFormat="1">
      <c r="B558" s="98">
        <v>6.2099999999999955</v>
      </c>
      <c r="C558" s="114" t="s">
        <v>291</v>
      </c>
      <c r="D558" s="98">
        <v>2</v>
      </c>
      <c r="E558" s="98" t="s">
        <v>14</v>
      </c>
      <c r="F558" s="16"/>
      <c r="G558" s="14">
        <f t="shared" si="32"/>
        <v>0</v>
      </c>
      <c r="H558" s="21"/>
    </row>
    <row r="559" spans="2:8" s="40" customFormat="1">
      <c r="B559" s="98">
        <v>6.2199999999999953</v>
      </c>
      <c r="C559" s="114" t="s">
        <v>706</v>
      </c>
      <c r="D559" s="98">
        <v>1</v>
      </c>
      <c r="E559" s="98" t="s">
        <v>14</v>
      </c>
      <c r="F559" s="16"/>
      <c r="G559" s="14">
        <f t="shared" si="32"/>
        <v>0</v>
      </c>
      <c r="H559" s="21"/>
    </row>
    <row r="560" spans="2:8" s="40" customFormat="1">
      <c r="B560" s="98">
        <v>6.2299999999999951</v>
      </c>
      <c r="C560" s="114" t="s">
        <v>292</v>
      </c>
      <c r="D560" s="98">
        <v>2</v>
      </c>
      <c r="E560" s="98" t="s">
        <v>14</v>
      </c>
      <c r="F560" s="16"/>
      <c r="G560" s="14">
        <f t="shared" si="32"/>
        <v>0</v>
      </c>
      <c r="H560" s="21"/>
    </row>
    <row r="561" spans="2:8" s="40" customFormat="1">
      <c r="B561" s="98">
        <v>6.2399999999999949</v>
      </c>
      <c r="C561" s="114" t="s">
        <v>741</v>
      </c>
      <c r="D561" s="98">
        <v>2</v>
      </c>
      <c r="E561" s="98" t="s">
        <v>14</v>
      </c>
      <c r="F561" s="16"/>
      <c r="G561" s="14">
        <f t="shared" si="32"/>
        <v>0</v>
      </c>
      <c r="H561" s="21"/>
    </row>
    <row r="562" spans="2:8" s="40" customFormat="1">
      <c r="B562" s="98">
        <v>6.2499999999999947</v>
      </c>
      <c r="C562" s="114" t="s">
        <v>758</v>
      </c>
      <c r="D562" s="98">
        <v>2</v>
      </c>
      <c r="E562" s="98" t="s">
        <v>14</v>
      </c>
      <c r="F562" s="16"/>
      <c r="G562" s="14">
        <f t="shared" si="32"/>
        <v>0</v>
      </c>
      <c r="H562" s="21"/>
    </row>
    <row r="563" spans="2:8" s="40" customFormat="1">
      <c r="B563" s="98">
        <v>6.2599999999999945</v>
      </c>
      <c r="C563" s="114" t="s">
        <v>619</v>
      </c>
      <c r="D563" s="98">
        <v>1</v>
      </c>
      <c r="E563" s="98" t="s">
        <v>14</v>
      </c>
      <c r="F563" s="16"/>
      <c r="G563" s="14">
        <f t="shared" si="32"/>
        <v>0</v>
      </c>
      <c r="H563" s="21"/>
    </row>
    <row r="564" spans="2:8" s="40" customFormat="1">
      <c r="B564" s="98">
        <v>6.2699999999999942</v>
      </c>
      <c r="C564" s="114" t="s">
        <v>293</v>
      </c>
      <c r="D564" s="98">
        <v>1</v>
      </c>
      <c r="E564" s="98" t="s">
        <v>14</v>
      </c>
      <c r="F564" s="16"/>
      <c r="G564" s="14">
        <f t="shared" si="32"/>
        <v>0</v>
      </c>
      <c r="H564" s="21"/>
    </row>
    <row r="565" spans="2:8" s="40" customFormat="1">
      <c r="B565" s="98">
        <v>6.279999999999994</v>
      </c>
      <c r="C565" s="114" t="s">
        <v>620</v>
      </c>
      <c r="D565" s="98">
        <v>1</v>
      </c>
      <c r="E565" s="98" t="s">
        <v>14</v>
      </c>
      <c r="F565" s="16"/>
      <c r="G565" s="14">
        <f t="shared" si="32"/>
        <v>0</v>
      </c>
      <c r="H565" s="21"/>
    </row>
    <row r="566" spans="2:8" s="40" customFormat="1">
      <c r="B566" s="98">
        <v>6.2899999999999938</v>
      </c>
      <c r="C566" s="114" t="s">
        <v>731</v>
      </c>
      <c r="D566" s="98">
        <v>1</v>
      </c>
      <c r="E566" s="98" t="s">
        <v>14</v>
      </c>
      <c r="F566" s="16"/>
      <c r="G566" s="14">
        <f t="shared" si="32"/>
        <v>0</v>
      </c>
      <c r="H566" s="21"/>
    </row>
    <row r="567" spans="2:8" s="40" customFormat="1">
      <c r="B567" s="98">
        <v>6.2999999999999936</v>
      </c>
      <c r="C567" s="114" t="s">
        <v>621</v>
      </c>
      <c r="D567" s="98">
        <v>1</v>
      </c>
      <c r="E567" s="98" t="s">
        <v>14</v>
      </c>
      <c r="F567" s="16"/>
      <c r="G567" s="14">
        <f t="shared" si="32"/>
        <v>0</v>
      </c>
      <c r="H567" s="21"/>
    </row>
    <row r="568" spans="2:8" s="40" customFormat="1">
      <c r="B568" s="111"/>
      <c r="C568" s="112"/>
      <c r="D568" s="113"/>
      <c r="E568" s="113"/>
      <c r="F568" s="16"/>
      <c r="G568" s="14">
        <f t="shared" si="32"/>
        <v>0</v>
      </c>
      <c r="H568" s="21">
        <f>SUM(G538:G567)</f>
        <v>0</v>
      </c>
    </row>
    <row r="569" spans="2:8" s="40" customFormat="1" ht="19.5" thickBot="1">
      <c r="B569" s="160"/>
      <c r="C569" s="161"/>
      <c r="D569" s="162"/>
      <c r="E569" s="162"/>
      <c r="F569" s="163"/>
      <c r="G569" s="164">
        <f t="shared" si="32"/>
        <v>0</v>
      </c>
      <c r="H569" s="165"/>
    </row>
    <row r="570" spans="2:8" s="40" customFormat="1" ht="19.5" thickBot="1">
      <c r="B570" s="576"/>
      <c r="C570" s="577" t="s">
        <v>773</v>
      </c>
      <c r="D570" s="578"/>
      <c r="E570" s="579"/>
      <c r="F570" s="578"/>
      <c r="G570" s="580">
        <f t="shared" si="32"/>
        <v>0</v>
      </c>
      <c r="H570" s="581">
        <f>SUM(H500:H568)</f>
        <v>0</v>
      </c>
    </row>
    <row r="571" spans="2:8" s="40" customFormat="1" ht="19.5" thickBot="1">
      <c r="B571" s="166"/>
      <c r="C571" s="99"/>
      <c r="D571" s="100"/>
      <c r="E571" s="167"/>
      <c r="F571" s="100"/>
      <c r="G571" s="101">
        <f t="shared" si="32"/>
        <v>0</v>
      </c>
      <c r="H571" s="102"/>
    </row>
    <row r="572" spans="2:8" s="40" customFormat="1" ht="57" thickBot="1">
      <c r="B572" s="116"/>
      <c r="C572" s="117" t="s">
        <v>294</v>
      </c>
      <c r="D572" s="118"/>
      <c r="E572" s="98"/>
      <c r="F572" s="16"/>
      <c r="G572" s="14">
        <f t="shared" si="32"/>
        <v>0</v>
      </c>
      <c r="H572" s="21"/>
    </row>
    <row r="573" spans="2:8" s="40" customFormat="1">
      <c r="B573" s="115"/>
      <c r="C573" s="119"/>
      <c r="D573" s="98"/>
      <c r="E573" s="98"/>
      <c r="F573" s="16"/>
      <c r="G573" s="14">
        <f t="shared" si="32"/>
        <v>0</v>
      </c>
      <c r="H573" s="21"/>
    </row>
    <row r="574" spans="2:8" s="40" customFormat="1">
      <c r="B574" s="111">
        <v>1</v>
      </c>
      <c r="C574" s="112" t="s">
        <v>133</v>
      </c>
      <c r="D574" s="98"/>
      <c r="E574" s="98"/>
      <c r="F574" s="16"/>
      <c r="G574" s="14">
        <f t="shared" si="32"/>
        <v>0</v>
      </c>
      <c r="H574" s="21"/>
    </row>
    <row r="575" spans="2:8" s="40" customFormat="1">
      <c r="B575" s="120">
        <v>1.01</v>
      </c>
      <c r="C575" s="114" t="s">
        <v>295</v>
      </c>
      <c r="D575" s="98">
        <v>28.200000000000003</v>
      </c>
      <c r="E575" s="98" t="s">
        <v>15</v>
      </c>
      <c r="F575" s="237"/>
      <c r="G575" s="14">
        <f t="shared" si="32"/>
        <v>0</v>
      </c>
      <c r="H575" s="21"/>
    </row>
    <row r="576" spans="2:8" s="40" customFormat="1">
      <c r="B576" s="120">
        <v>1.02</v>
      </c>
      <c r="C576" s="114" t="s">
        <v>296</v>
      </c>
      <c r="D576" s="98">
        <v>28.200000000000003</v>
      </c>
      <c r="E576" s="98" t="s">
        <v>15</v>
      </c>
      <c r="F576" s="16"/>
      <c r="G576" s="14">
        <f t="shared" si="32"/>
        <v>0</v>
      </c>
      <c r="H576" s="21"/>
    </row>
    <row r="577" spans="2:8" s="40" customFormat="1">
      <c r="B577" s="120">
        <v>1.03</v>
      </c>
      <c r="C577" s="114" t="s">
        <v>297</v>
      </c>
      <c r="D577" s="98">
        <v>28.200000000000003</v>
      </c>
      <c r="E577" s="98" t="s">
        <v>15</v>
      </c>
      <c r="F577" s="16"/>
      <c r="G577" s="14">
        <f t="shared" si="32"/>
        <v>0</v>
      </c>
      <c r="H577" s="21"/>
    </row>
    <row r="578" spans="2:8" s="40" customFormat="1">
      <c r="B578" s="115"/>
      <c r="C578" s="114"/>
      <c r="D578" s="98"/>
      <c r="E578" s="98"/>
      <c r="F578" s="16"/>
      <c r="G578" s="14">
        <f t="shared" si="32"/>
        <v>0</v>
      </c>
      <c r="H578" s="21">
        <f>SUM(G575:G577)</f>
        <v>0</v>
      </c>
    </row>
    <row r="579" spans="2:8" s="40" customFormat="1">
      <c r="B579" s="111">
        <v>2</v>
      </c>
      <c r="C579" s="112" t="s">
        <v>39</v>
      </c>
      <c r="D579" s="98"/>
      <c r="E579" s="98"/>
      <c r="F579" s="16"/>
      <c r="G579" s="14">
        <f t="shared" si="32"/>
        <v>0</v>
      </c>
      <c r="H579" s="21"/>
    </row>
    <row r="580" spans="2:8" s="40" customFormat="1">
      <c r="B580" s="120">
        <v>2.0099999999999998</v>
      </c>
      <c r="C580" s="114" t="s">
        <v>298</v>
      </c>
      <c r="D580" s="98">
        <v>5.6400000000000006</v>
      </c>
      <c r="E580" s="98" t="s">
        <v>19</v>
      </c>
      <c r="F580" s="16"/>
      <c r="G580" s="14">
        <f t="shared" si="32"/>
        <v>0</v>
      </c>
      <c r="H580" s="21"/>
    </row>
    <row r="581" spans="2:8" s="40" customFormat="1">
      <c r="B581" s="120">
        <v>2.0199999999999996</v>
      </c>
      <c r="C581" s="114" t="s">
        <v>299</v>
      </c>
      <c r="D581" s="98">
        <v>141</v>
      </c>
      <c r="E581" s="98" t="s">
        <v>19</v>
      </c>
      <c r="F581" s="16"/>
      <c r="G581" s="14">
        <f t="shared" si="32"/>
        <v>0</v>
      </c>
      <c r="H581" s="21"/>
    </row>
    <row r="582" spans="2:8" s="40" customFormat="1">
      <c r="B582" s="120">
        <v>2.0299999999999994</v>
      </c>
      <c r="C582" s="114" t="s">
        <v>300</v>
      </c>
      <c r="D582" s="98">
        <v>112.80000000000001</v>
      </c>
      <c r="E582" s="98" t="s">
        <v>19</v>
      </c>
      <c r="F582" s="16"/>
      <c r="G582" s="14">
        <f t="shared" si="32"/>
        <v>0</v>
      </c>
      <c r="H582" s="21"/>
    </row>
    <row r="583" spans="2:8" s="40" customFormat="1">
      <c r="B583" s="120">
        <v>2.0399999999999991</v>
      </c>
      <c r="C583" s="114" t="s">
        <v>301</v>
      </c>
      <c r="D583" s="98">
        <v>3.6472000000000002</v>
      </c>
      <c r="E583" s="98" t="s">
        <v>19</v>
      </c>
      <c r="F583" s="16"/>
      <c r="G583" s="14">
        <f t="shared" si="32"/>
        <v>0</v>
      </c>
      <c r="H583" s="21"/>
    </row>
    <row r="584" spans="2:8" s="40" customFormat="1">
      <c r="B584" s="120">
        <v>2.0499999999999989</v>
      </c>
      <c r="C584" s="114" t="s">
        <v>302</v>
      </c>
      <c r="D584" s="98">
        <v>6.7680000000000007</v>
      </c>
      <c r="E584" s="98" t="s">
        <v>19</v>
      </c>
      <c r="F584" s="16"/>
      <c r="G584" s="14">
        <f t="shared" si="32"/>
        <v>0</v>
      </c>
      <c r="H584" s="21"/>
    </row>
    <row r="585" spans="2:8" s="40" customFormat="1">
      <c r="B585" s="120">
        <v>2.0599999999999987</v>
      </c>
      <c r="C585" s="114" t="s">
        <v>303</v>
      </c>
      <c r="D585" s="98">
        <v>8.4600000000000009</v>
      </c>
      <c r="E585" s="98" t="s">
        <v>19</v>
      </c>
      <c r="F585" s="16"/>
      <c r="G585" s="14">
        <f t="shared" si="32"/>
        <v>0</v>
      </c>
      <c r="H585" s="21"/>
    </row>
    <row r="586" spans="2:8" s="40" customFormat="1">
      <c r="B586" s="120">
        <v>2.0699999999999985</v>
      </c>
      <c r="C586" s="114" t="s">
        <v>304</v>
      </c>
      <c r="D586" s="98">
        <v>190.63199999999998</v>
      </c>
      <c r="E586" s="98" t="s">
        <v>19</v>
      </c>
      <c r="F586" s="16"/>
      <c r="G586" s="14">
        <f t="shared" si="32"/>
        <v>0</v>
      </c>
      <c r="H586" s="21"/>
    </row>
    <row r="587" spans="2:8" s="40" customFormat="1">
      <c r="B587" s="115"/>
      <c r="C587" s="114"/>
      <c r="D587" s="98"/>
      <c r="E587" s="98"/>
      <c r="F587" s="16"/>
      <c r="G587" s="14">
        <f t="shared" si="32"/>
        <v>0</v>
      </c>
      <c r="H587" s="21">
        <f>SUM(G580:G586)</f>
        <v>0</v>
      </c>
    </row>
    <row r="588" spans="2:8" s="40" customFormat="1">
      <c r="B588" s="111">
        <v>3</v>
      </c>
      <c r="C588" s="112" t="s">
        <v>305</v>
      </c>
      <c r="D588" s="98"/>
      <c r="E588" s="98"/>
      <c r="F588" s="16"/>
      <c r="G588" s="14">
        <f t="shared" si="32"/>
        <v>0</v>
      </c>
      <c r="H588" s="21"/>
    </row>
    <row r="589" spans="2:8" s="40" customFormat="1">
      <c r="B589" s="120">
        <v>3.01</v>
      </c>
      <c r="C589" s="114" t="s">
        <v>989</v>
      </c>
      <c r="D589" s="98">
        <v>28.200000000000003</v>
      </c>
      <c r="E589" s="98" t="s">
        <v>15</v>
      </c>
      <c r="F589" s="16"/>
      <c r="G589" s="14">
        <f t="shared" si="32"/>
        <v>0</v>
      </c>
      <c r="H589" s="21"/>
    </row>
    <row r="590" spans="2:8" s="40" customFormat="1" ht="37.5">
      <c r="B590" s="120">
        <v>3.0199999999999996</v>
      </c>
      <c r="C590" s="114" t="s">
        <v>990</v>
      </c>
      <c r="D590" s="98">
        <v>5.6400000000000006</v>
      </c>
      <c r="E590" s="98" t="s">
        <v>19</v>
      </c>
      <c r="F590" s="16"/>
      <c r="G590" s="14">
        <f t="shared" si="32"/>
        <v>0</v>
      </c>
      <c r="H590" s="21"/>
    </row>
    <row r="591" spans="2:8" s="40" customFormat="1" ht="37.5">
      <c r="B591" s="120">
        <v>3.0299999999999994</v>
      </c>
      <c r="C591" s="114" t="s">
        <v>991</v>
      </c>
      <c r="D591" s="98">
        <v>2.7040000000000002</v>
      </c>
      <c r="E591" s="98" t="s">
        <v>19</v>
      </c>
      <c r="F591" s="16"/>
      <c r="G591" s="14">
        <f t="shared" si="32"/>
        <v>0</v>
      </c>
      <c r="H591" s="21"/>
    </row>
    <row r="592" spans="2:8" s="40" customFormat="1" ht="37.5">
      <c r="B592" s="120">
        <v>3.0399999999999991</v>
      </c>
      <c r="C592" s="114" t="s">
        <v>992</v>
      </c>
      <c r="D592" s="98">
        <v>1.1600000000000001</v>
      </c>
      <c r="E592" s="98" t="s">
        <v>19</v>
      </c>
      <c r="F592" s="16"/>
      <c r="G592" s="14">
        <f t="shared" si="32"/>
        <v>0</v>
      </c>
      <c r="H592" s="21"/>
    </row>
    <row r="593" spans="2:8" s="40" customFormat="1" ht="37.5">
      <c r="B593" s="120">
        <v>3.0499999999999989</v>
      </c>
      <c r="C593" s="114" t="s">
        <v>993</v>
      </c>
      <c r="D593" s="98">
        <v>5.6400000000000006</v>
      </c>
      <c r="E593" s="98" t="s">
        <v>19</v>
      </c>
      <c r="F593" s="16"/>
      <c r="G593" s="14">
        <f t="shared" si="32"/>
        <v>0</v>
      </c>
      <c r="H593" s="21"/>
    </row>
    <row r="594" spans="2:8" s="40" customFormat="1" ht="37.5">
      <c r="B594" s="120">
        <v>3.0599999999999987</v>
      </c>
      <c r="C594" s="114" t="s">
        <v>994</v>
      </c>
      <c r="D594" s="98">
        <v>14.384</v>
      </c>
      <c r="E594" s="98" t="s">
        <v>19</v>
      </c>
      <c r="F594" s="16"/>
      <c r="G594" s="14">
        <f t="shared" si="32"/>
        <v>0</v>
      </c>
      <c r="H594" s="21"/>
    </row>
    <row r="595" spans="2:8" s="40" customFormat="1">
      <c r="B595" s="115"/>
      <c r="C595" s="114"/>
      <c r="D595" s="98"/>
      <c r="E595" s="98"/>
      <c r="F595" s="16"/>
      <c r="G595" s="14">
        <f t="shared" si="32"/>
        <v>0</v>
      </c>
      <c r="H595" s="21">
        <f>SUM(G589:G594)</f>
        <v>0</v>
      </c>
    </row>
    <row r="596" spans="2:8" s="40" customFormat="1">
      <c r="B596" s="111">
        <v>4</v>
      </c>
      <c r="C596" s="112" t="s">
        <v>126</v>
      </c>
      <c r="D596" s="98"/>
      <c r="E596" s="98"/>
      <c r="F596" s="16"/>
      <c r="G596" s="14">
        <f t="shared" si="32"/>
        <v>0</v>
      </c>
      <c r="H596" s="21"/>
    </row>
    <row r="597" spans="2:8" s="40" customFormat="1" ht="37.5">
      <c r="B597" s="120">
        <v>4.01</v>
      </c>
      <c r="C597" s="114" t="s">
        <v>306</v>
      </c>
      <c r="D597" s="98">
        <v>26.099999999999998</v>
      </c>
      <c r="E597" s="98" t="s">
        <v>15</v>
      </c>
      <c r="F597" s="16"/>
      <c r="G597" s="14">
        <f t="shared" si="32"/>
        <v>0</v>
      </c>
      <c r="H597" s="21"/>
    </row>
    <row r="598" spans="2:8" s="40" customFormat="1">
      <c r="B598" s="115"/>
      <c r="C598" s="114"/>
      <c r="D598" s="98"/>
      <c r="E598" s="98"/>
      <c r="F598" s="16"/>
      <c r="G598" s="14">
        <f t="shared" si="32"/>
        <v>0</v>
      </c>
      <c r="H598" s="21">
        <f>SUM(G597)</f>
        <v>0</v>
      </c>
    </row>
    <row r="599" spans="2:8" s="40" customFormat="1">
      <c r="B599" s="111">
        <v>5</v>
      </c>
      <c r="C599" s="112" t="s">
        <v>23</v>
      </c>
      <c r="D599" s="98"/>
      <c r="E599" s="98"/>
      <c r="F599" s="16"/>
      <c r="G599" s="14">
        <f t="shared" si="32"/>
        <v>0</v>
      </c>
      <c r="H599" s="21"/>
    </row>
    <row r="600" spans="2:8" s="40" customFormat="1">
      <c r="B600" s="120">
        <v>5.01</v>
      </c>
      <c r="C600" s="114" t="s">
        <v>42</v>
      </c>
      <c r="D600" s="98">
        <v>196.04000000000002</v>
      </c>
      <c r="E600" s="98" t="s">
        <v>15</v>
      </c>
      <c r="F600" s="16"/>
      <c r="G600" s="14">
        <f t="shared" si="32"/>
        <v>0</v>
      </c>
      <c r="H600" s="21"/>
    </row>
    <row r="601" spans="2:8" s="40" customFormat="1">
      <c r="B601" s="120">
        <v>5.0199999999999996</v>
      </c>
      <c r="C601" s="114" t="s">
        <v>278</v>
      </c>
      <c r="D601" s="98">
        <v>119.03999999999999</v>
      </c>
      <c r="E601" s="98" t="s">
        <v>15</v>
      </c>
      <c r="F601" s="16"/>
      <c r="G601" s="14">
        <f t="shared" si="32"/>
        <v>0</v>
      </c>
      <c r="H601" s="21"/>
    </row>
    <row r="602" spans="2:8" s="40" customFormat="1">
      <c r="B602" s="120">
        <v>5.0299999999999994</v>
      </c>
      <c r="C602" s="114" t="s">
        <v>307</v>
      </c>
      <c r="D602" s="98">
        <v>511.12</v>
      </c>
      <c r="E602" s="98" t="s">
        <v>15</v>
      </c>
      <c r="F602" s="16"/>
      <c r="G602" s="14">
        <f t="shared" si="32"/>
        <v>0</v>
      </c>
      <c r="H602" s="21"/>
    </row>
    <row r="603" spans="2:8" s="40" customFormat="1">
      <c r="B603" s="120">
        <v>5.0399999999999991</v>
      </c>
      <c r="C603" s="114" t="s">
        <v>308</v>
      </c>
      <c r="D603" s="98">
        <v>116</v>
      </c>
      <c r="E603" s="98" t="s">
        <v>16</v>
      </c>
      <c r="F603" s="16"/>
      <c r="G603" s="14">
        <f t="shared" si="32"/>
        <v>0</v>
      </c>
      <c r="H603" s="21"/>
    </row>
    <row r="604" spans="2:8" s="40" customFormat="1">
      <c r="B604" s="120">
        <v>5.0499999999999989</v>
      </c>
      <c r="C604" s="114" t="s">
        <v>309</v>
      </c>
      <c r="D604" s="98">
        <v>28.200000000000003</v>
      </c>
      <c r="E604" s="98" t="s">
        <v>15</v>
      </c>
      <c r="F604" s="16"/>
      <c r="G604" s="14">
        <f t="shared" si="32"/>
        <v>0</v>
      </c>
      <c r="H604" s="21"/>
    </row>
    <row r="605" spans="2:8" s="40" customFormat="1">
      <c r="B605" s="120">
        <v>5.0599999999999987</v>
      </c>
      <c r="C605" s="114" t="s">
        <v>310</v>
      </c>
      <c r="D605" s="98">
        <v>24.8</v>
      </c>
      <c r="E605" s="98" t="s">
        <v>16</v>
      </c>
      <c r="F605" s="16"/>
      <c r="G605" s="14">
        <f t="shared" ref="G605:G655" si="33">ROUND(F605*D605,2)</f>
        <v>0</v>
      </c>
      <c r="H605" s="21"/>
    </row>
    <row r="606" spans="2:8" s="40" customFormat="1">
      <c r="B606" s="115"/>
      <c r="C606" s="114"/>
      <c r="D606" s="98"/>
      <c r="E606" s="98"/>
      <c r="F606" s="16"/>
      <c r="G606" s="14">
        <f t="shared" si="33"/>
        <v>0</v>
      </c>
      <c r="H606" s="21">
        <f>SUM(G600:G605)</f>
        <v>0</v>
      </c>
    </row>
    <row r="607" spans="2:8" s="40" customFormat="1">
      <c r="B607" s="111">
        <v>6</v>
      </c>
      <c r="C607" s="112" t="s">
        <v>311</v>
      </c>
      <c r="D607" s="98"/>
      <c r="E607" s="98"/>
      <c r="F607" s="16"/>
      <c r="G607" s="14">
        <f t="shared" si="33"/>
        <v>0</v>
      </c>
      <c r="H607" s="21"/>
    </row>
    <row r="608" spans="2:8" s="40" customFormat="1" ht="26.25" customHeight="1">
      <c r="B608" s="120">
        <v>6.01</v>
      </c>
      <c r="C608" s="114" t="s">
        <v>622</v>
      </c>
      <c r="D608" s="98">
        <v>5</v>
      </c>
      <c r="E608" s="98" t="s">
        <v>14</v>
      </c>
      <c r="F608" s="16"/>
      <c r="G608" s="14">
        <f t="shared" si="33"/>
        <v>0</v>
      </c>
      <c r="H608" s="21"/>
    </row>
    <row r="609" spans="2:8" s="40" customFormat="1">
      <c r="B609" s="115"/>
      <c r="C609" s="114"/>
      <c r="D609" s="98"/>
      <c r="E609" s="98"/>
      <c r="F609" s="16"/>
      <c r="G609" s="14">
        <f t="shared" si="33"/>
        <v>0</v>
      </c>
      <c r="H609" s="21">
        <f>SUM(G608)</f>
        <v>0</v>
      </c>
    </row>
    <row r="610" spans="2:8" s="40" customFormat="1" ht="37.5">
      <c r="B610" s="111">
        <v>7</v>
      </c>
      <c r="C610" s="112" t="s">
        <v>312</v>
      </c>
      <c r="D610" s="98"/>
      <c r="E610" s="98"/>
      <c r="F610" s="16"/>
      <c r="G610" s="14">
        <f t="shared" si="33"/>
        <v>0</v>
      </c>
      <c r="H610" s="21"/>
    </row>
    <row r="611" spans="2:8" s="40" customFormat="1">
      <c r="B611" s="120">
        <v>7.01</v>
      </c>
      <c r="C611" s="114" t="s">
        <v>313</v>
      </c>
      <c r="D611" s="98">
        <v>21.895695360000001</v>
      </c>
      <c r="E611" s="121" t="s">
        <v>19</v>
      </c>
      <c r="F611" s="16"/>
      <c r="G611" s="14">
        <f t="shared" si="33"/>
        <v>0</v>
      </c>
      <c r="H611" s="21"/>
    </row>
    <row r="612" spans="2:8" s="40" customFormat="1">
      <c r="B612" s="120">
        <v>7.02</v>
      </c>
      <c r="C612" s="114" t="s">
        <v>314</v>
      </c>
      <c r="D612" s="98">
        <v>21.895695360000001</v>
      </c>
      <c r="E612" s="121" t="s">
        <v>19</v>
      </c>
      <c r="F612" s="16"/>
      <c r="G612" s="14">
        <f t="shared" si="33"/>
        <v>0</v>
      </c>
      <c r="H612" s="21"/>
    </row>
    <row r="613" spans="2:8" s="40" customFormat="1">
      <c r="B613" s="115"/>
      <c r="C613" s="114"/>
      <c r="D613" s="98"/>
      <c r="E613" s="121"/>
      <c r="F613" s="16"/>
      <c r="G613" s="14">
        <f t="shared" si="33"/>
        <v>0</v>
      </c>
      <c r="H613" s="21">
        <f>SUM(G611:G612)</f>
        <v>0</v>
      </c>
    </row>
    <row r="614" spans="2:8" s="40" customFormat="1">
      <c r="B614" s="111">
        <v>8</v>
      </c>
      <c r="C614" s="112" t="s">
        <v>315</v>
      </c>
      <c r="D614" s="98"/>
      <c r="E614" s="121"/>
      <c r="F614" s="16"/>
      <c r="G614" s="14">
        <f t="shared" si="33"/>
        <v>0</v>
      </c>
      <c r="H614" s="21"/>
    </row>
    <row r="615" spans="2:8" s="40" customFormat="1">
      <c r="B615" s="120">
        <v>8.01</v>
      </c>
      <c r="C615" s="114" t="s">
        <v>623</v>
      </c>
      <c r="D615" s="98">
        <v>85</v>
      </c>
      <c r="E615" s="121" t="s">
        <v>16</v>
      </c>
      <c r="F615" s="16"/>
      <c r="G615" s="14">
        <f t="shared" si="33"/>
        <v>0</v>
      </c>
      <c r="H615" s="21"/>
    </row>
    <row r="616" spans="2:8" s="40" customFormat="1">
      <c r="B616" s="120">
        <v>8.02</v>
      </c>
      <c r="C616" s="114" t="s">
        <v>624</v>
      </c>
      <c r="D616" s="98">
        <v>60</v>
      </c>
      <c r="E616" s="121" t="s">
        <v>16</v>
      </c>
      <c r="F616" s="16"/>
      <c r="G616" s="14">
        <f t="shared" si="33"/>
        <v>0</v>
      </c>
      <c r="H616" s="21"/>
    </row>
    <row r="617" spans="2:8" s="40" customFormat="1">
      <c r="B617" s="120">
        <v>8.0299999999999994</v>
      </c>
      <c r="C617" s="114" t="s">
        <v>625</v>
      </c>
      <c r="D617" s="98">
        <v>32</v>
      </c>
      <c r="E617" s="121" t="s">
        <v>16</v>
      </c>
      <c r="F617" s="16"/>
      <c r="G617" s="14">
        <f t="shared" si="33"/>
        <v>0</v>
      </c>
      <c r="H617" s="21"/>
    </row>
    <row r="618" spans="2:8" s="40" customFormat="1">
      <c r="B618" s="120">
        <v>8.0399999999999991</v>
      </c>
      <c r="C618" s="114" t="s">
        <v>316</v>
      </c>
      <c r="D618" s="98">
        <v>102.9219576</v>
      </c>
      <c r="E618" s="121" t="s">
        <v>19</v>
      </c>
      <c r="F618" s="16"/>
      <c r="G618" s="14">
        <f t="shared" si="33"/>
        <v>0</v>
      </c>
      <c r="H618" s="21"/>
    </row>
    <row r="619" spans="2:8" s="40" customFormat="1">
      <c r="B619" s="120">
        <v>8.0499999999999989</v>
      </c>
      <c r="C619" s="114" t="s">
        <v>626</v>
      </c>
      <c r="D619" s="98">
        <v>76.72</v>
      </c>
      <c r="E619" s="121" t="s">
        <v>19</v>
      </c>
      <c r="F619" s="16"/>
      <c r="G619" s="14">
        <f t="shared" si="33"/>
        <v>0</v>
      </c>
      <c r="H619" s="21"/>
    </row>
    <row r="620" spans="2:8" s="40" customFormat="1" ht="375">
      <c r="B620" s="120">
        <v>8.0599999999999987</v>
      </c>
      <c r="C620" s="114" t="s">
        <v>1748</v>
      </c>
      <c r="D620" s="98">
        <v>105.05510399999999</v>
      </c>
      <c r="E620" s="121" t="s">
        <v>15</v>
      </c>
      <c r="F620" s="154"/>
      <c r="G620" s="14">
        <f t="shared" si="33"/>
        <v>0</v>
      </c>
      <c r="H620" s="21"/>
    </row>
    <row r="621" spans="2:8" s="40" customFormat="1">
      <c r="B621" s="120">
        <v>8.0699999999999985</v>
      </c>
      <c r="C621" s="114" t="s">
        <v>627</v>
      </c>
      <c r="D621" s="98">
        <v>2.7369619200000002</v>
      </c>
      <c r="E621" s="121" t="s">
        <v>19</v>
      </c>
      <c r="F621" s="155"/>
      <c r="G621" s="14">
        <f t="shared" si="33"/>
        <v>0</v>
      </c>
      <c r="H621" s="21"/>
    </row>
    <row r="622" spans="2:8" s="40" customFormat="1">
      <c r="B622" s="120">
        <v>8.0799999999999983</v>
      </c>
      <c r="C622" s="114" t="s">
        <v>317</v>
      </c>
      <c r="D622" s="98">
        <v>133.79854488000001</v>
      </c>
      <c r="E622" s="121" t="s">
        <v>19</v>
      </c>
      <c r="F622" s="16"/>
      <c r="G622" s="14">
        <f t="shared" si="33"/>
        <v>0</v>
      </c>
      <c r="H622" s="21"/>
    </row>
    <row r="623" spans="2:8" s="40" customFormat="1">
      <c r="B623" s="120">
        <v>8.0899999999999981</v>
      </c>
      <c r="C623" s="114" t="s">
        <v>318</v>
      </c>
      <c r="D623" s="98">
        <v>2</v>
      </c>
      <c r="E623" s="121" t="s">
        <v>14</v>
      </c>
      <c r="F623" s="16"/>
      <c r="G623" s="14">
        <f t="shared" si="33"/>
        <v>0</v>
      </c>
      <c r="H623" s="21"/>
    </row>
    <row r="624" spans="2:8" s="40" customFormat="1">
      <c r="B624" s="120">
        <v>8.0999999999999979</v>
      </c>
      <c r="C624" s="114" t="s">
        <v>319</v>
      </c>
      <c r="D624" s="98">
        <v>24.32</v>
      </c>
      <c r="E624" s="121" t="s">
        <v>16</v>
      </c>
      <c r="F624" s="16"/>
      <c r="G624" s="14">
        <f t="shared" si="33"/>
        <v>0</v>
      </c>
      <c r="H624" s="21"/>
    </row>
    <row r="625" spans="2:8" s="40" customFormat="1">
      <c r="B625" s="120">
        <v>8.1099999999999977</v>
      </c>
      <c r="C625" s="114" t="s">
        <v>320</v>
      </c>
      <c r="D625" s="98">
        <v>8</v>
      </c>
      <c r="E625" s="121" t="s">
        <v>14</v>
      </c>
      <c r="F625" s="16"/>
      <c r="G625" s="14">
        <f t="shared" si="33"/>
        <v>0</v>
      </c>
      <c r="H625" s="21"/>
    </row>
    <row r="626" spans="2:8" s="40" customFormat="1">
      <c r="B626" s="120">
        <v>8.1199999999999974</v>
      </c>
      <c r="C626" s="114" t="s">
        <v>321</v>
      </c>
      <c r="D626" s="98">
        <v>16.964639999999999</v>
      </c>
      <c r="E626" s="121" t="s">
        <v>15</v>
      </c>
      <c r="F626" s="16"/>
      <c r="G626" s="14">
        <f t="shared" si="33"/>
        <v>0</v>
      </c>
      <c r="H626" s="21"/>
    </row>
    <row r="627" spans="2:8" s="40" customFormat="1">
      <c r="B627" s="120">
        <v>8.1299999999999972</v>
      </c>
      <c r="C627" s="114" t="s">
        <v>322</v>
      </c>
      <c r="D627" s="98">
        <v>8</v>
      </c>
      <c r="E627" s="121" t="s">
        <v>14</v>
      </c>
      <c r="F627" s="16"/>
      <c r="G627" s="14">
        <f t="shared" si="33"/>
        <v>0</v>
      </c>
      <c r="H627" s="21"/>
    </row>
    <row r="628" spans="2:8" s="40" customFormat="1">
      <c r="B628" s="115"/>
      <c r="C628" s="114"/>
      <c r="D628" s="98"/>
      <c r="E628" s="121"/>
      <c r="F628" s="16"/>
      <c r="G628" s="14">
        <f t="shared" si="33"/>
        <v>0</v>
      </c>
      <c r="H628" s="21">
        <f>SUM(G615:G627)</f>
        <v>0</v>
      </c>
    </row>
    <row r="629" spans="2:8" s="40" customFormat="1">
      <c r="B629" s="111">
        <v>9</v>
      </c>
      <c r="C629" s="112" t="s">
        <v>323</v>
      </c>
      <c r="D629" s="98" t="s">
        <v>4</v>
      </c>
      <c r="E629" s="121" t="s">
        <v>4</v>
      </c>
      <c r="F629" s="16"/>
      <c r="G629" s="14"/>
      <c r="H629" s="21"/>
    </row>
    <row r="630" spans="2:8" s="40" customFormat="1">
      <c r="B630" s="120">
        <v>9.01</v>
      </c>
      <c r="C630" s="114" t="s">
        <v>628</v>
      </c>
      <c r="D630" s="98">
        <v>14.5</v>
      </c>
      <c r="E630" s="121" t="s">
        <v>16</v>
      </c>
      <c r="F630" s="16"/>
      <c r="G630" s="14">
        <f t="shared" si="33"/>
        <v>0</v>
      </c>
      <c r="H630" s="21"/>
    </row>
    <row r="631" spans="2:8" s="40" customFormat="1">
      <c r="B631" s="120">
        <v>9.02</v>
      </c>
      <c r="C631" s="114" t="s">
        <v>629</v>
      </c>
      <c r="D631" s="98">
        <v>5</v>
      </c>
      <c r="E631" s="121" t="s">
        <v>14</v>
      </c>
      <c r="F631" s="16"/>
      <c r="G631" s="14">
        <f t="shared" si="33"/>
        <v>0</v>
      </c>
      <c r="H631" s="21"/>
    </row>
    <row r="632" spans="2:8" s="40" customFormat="1">
      <c r="B632" s="120">
        <v>9.0299999999999994</v>
      </c>
      <c r="C632" s="114" t="s">
        <v>630</v>
      </c>
      <c r="D632" s="98">
        <v>5</v>
      </c>
      <c r="E632" s="121" t="s">
        <v>14</v>
      </c>
      <c r="F632" s="16"/>
      <c r="G632" s="14">
        <f t="shared" si="33"/>
        <v>0</v>
      </c>
      <c r="H632" s="21"/>
    </row>
    <row r="633" spans="2:8" s="40" customFormat="1">
      <c r="B633" s="120"/>
      <c r="C633" s="114"/>
      <c r="D633" s="98"/>
      <c r="E633" s="121"/>
      <c r="F633" s="16"/>
      <c r="G633" s="14">
        <f t="shared" si="33"/>
        <v>0</v>
      </c>
      <c r="H633" s="21">
        <f>SUM(G630:G632)</f>
        <v>0</v>
      </c>
    </row>
    <row r="634" spans="2:8" s="40" customFormat="1" ht="19.5" thickBot="1">
      <c r="B634" s="122"/>
      <c r="C634" s="123"/>
      <c r="D634" s="124"/>
      <c r="E634" s="124"/>
      <c r="F634" s="169"/>
      <c r="G634" s="168">
        <f t="shared" si="33"/>
        <v>0</v>
      </c>
      <c r="H634" s="165"/>
    </row>
    <row r="635" spans="2:8" s="40" customFormat="1" ht="38.25" thickBot="1">
      <c r="B635" s="576"/>
      <c r="C635" s="577" t="s">
        <v>631</v>
      </c>
      <c r="D635" s="578"/>
      <c r="E635" s="579"/>
      <c r="F635" s="578"/>
      <c r="G635" s="580">
        <f t="shared" si="33"/>
        <v>0</v>
      </c>
      <c r="H635" s="581">
        <f>SUM(H578:H633)</f>
        <v>0</v>
      </c>
    </row>
    <row r="636" spans="2:8" s="40" customFormat="1" ht="19.5" thickBot="1">
      <c r="B636" s="125"/>
      <c r="C636" s="123"/>
      <c r="D636" s="127"/>
      <c r="E636" s="127"/>
      <c r="F636" s="100"/>
      <c r="G636" s="101">
        <f t="shared" si="33"/>
        <v>0</v>
      </c>
      <c r="H636" s="102"/>
    </row>
    <row r="637" spans="2:8" s="40" customFormat="1" ht="19.5" thickBot="1">
      <c r="B637" s="182"/>
      <c r="C637" s="117" t="s">
        <v>324</v>
      </c>
      <c r="D637" s="183"/>
      <c r="E637" s="113"/>
      <c r="F637" s="16"/>
      <c r="G637" s="14">
        <f t="shared" si="33"/>
        <v>0</v>
      </c>
      <c r="H637" s="21"/>
    </row>
    <row r="638" spans="2:8" s="40" customFormat="1">
      <c r="B638" s="111"/>
      <c r="C638" s="126"/>
      <c r="D638" s="113"/>
      <c r="E638" s="113"/>
      <c r="F638" s="16"/>
      <c r="G638" s="14">
        <f t="shared" si="33"/>
        <v>0</v>
      </c>
      <c r="H638" s="21"/>
    </row>
    <row r="639" spans="2:8" s="40" customFormat="1" ht="37.5">
      <c r="B639" s="111">
        <v>1</v>
      </c>
      <c r="C639" s="112" t="s">
        <v>325</v>
      </c>
      <c r="D639" s="113"/>
      <c r="E639" s="113"/>
      <c r="F639" s="16"/>
      <c r="G639" s="14">
        <f t="shared" si="33"/>
        <v>0</v>
      </c>
      <c r="H639" s="21"/>
    </row>
    <row r="640" spans="2:8" s="40" customFormat="1">
      <c r="B640" s="98">
        <v>1.01</v>
      </c>
      <c r="C640" s="114" t="s">
        <v>326</v>
      </c>
      <c r="D640" s="98">
        <v>35</v>
      </c>
      <c r="E640" s="121" t="s">
        <v>16</v>
      </c>
      <c r="F640" s="16"/>
      <c r="G640" s="14">
        <f t="shared" si="33"/>
        <v>0</v>
      </c>
      <c r="H640" s="21"/>
    </row>
    <row r="641" spans="2:8" s="40" customFormat="1">
      <c r="B641" s="98">
        <v>1.02</v>
      </c>
      <c r="C641" s="114" t="s">
        <v>327</v>
      </c>
      <c r="D641" s="98">
        <v>13</v>
      </c>
      <c r="E641" s="121" t="s">
        <v>16</v>
      </c>
      <c r="F641" s="16"/>
      <c r="G641" s="14">
        <f t="shared" si="33"/>
        <v>0</v>
      </c>
      <c r="H641" s="21"/>
    </row>
    <row r="642" spans="2:8" s="40" customFormat="1">
      <c r="B642" s="111"/>
      <c r="C642" s="112"/>
      <c r="D642" s="113"/>
      <c r="E642" s="113"/>
      <c r="F642" s="16"/>
      <c r="G642" s="14">
        <f t="shared" si="33"/>
        <v>0</v>
      </c>
      <c r="H642" s="21">
        <f>SUM(G640:G641)</f>
        <v>0</v>
      </c>
    </row>
    <row r="643" spans="2:8" s="40" customFormat="1" ht="56.25">
      <c r="B643" s="111">
        <v>2</v>
      </c>
      <c r="C643" s="112" t="s">
        <v>328</v>
      </c>
      <c r="D643" s="113"/>
      <c r="E643" s="113"/>
      <c r="F643" s="16"/>
      <c r="G643" s="14">
        <f t="shared" si="33"/>
        <v>0</v>
      </c>
      <c r="H643" s="21"/>
    </row>
    <row r="644" spans="2:8" s="40" customFormat="1">
      <c r="B644" s="98">
        <v>2.0099999999999998</v>
      </c>
      <c r="C644" s="114" t="s">
        <v>45</v>
      </c>
      <c r="D644" s="98">
        <v>15</v>
      </c>
      <c r="E644" s="121" t="s">
        <v>14</v>
      </c>
      <c r="F644" s="16"/>
      <c r="G644" s="14">
        <f t="shared" si="33"/>
        <v>0</v>
      </c>
      <c r="H644" s="21"/>
    </row>
    <row r="645" spans="2:8" s="40" customFormat="1">
      <c r="B645" s="111"/>
      <c r="C645" s="112"/>
      <c r="D645" s="113"/>
      <c r="E645" s="113"/>
      <c r="F645" s="16"/>
      <c r="G645" s="14">
        <f t="shared" si="33"/>
        <v>0</v>
      </c>
      <c r="H645" s="21">
        <f>SUM(G644)</f>
        <v>0</v>
      </c>
    </row>
    <row r="646" spans="2:8" s="40" customFormat="1">
      <c r="B646" s="111">
        <v>3</v>
      </c>
      <c r="C646" s="112" t="s">
        <v>329</v>
      </c>
      <c r="D646" s="113"/>
      <c r="E646" s="113"/>
      <c r="F646" s="16"/>
      <c r="G646" s="14">
        <f t="shared" si="33"/>
        <v>0</v>
      </c>
      <c r="H646" s="21"/>
    </row>
    <row r="647" spans="2:8" s="40" customFormat="1">
      <c r="B647" s="98">
        <v>3.01</v>
      </c>
      <c r="C647" s="114" t="s">
        <v>747</v>
      </c>
      <c r="D647" s="98">
        <v>11</v>
      </c>
      <c r="E647" s="121" t="s">
        <v>14</v>
      </c>
      <c r="F647" s="16"/>
      <c r="G647" s="14">
        <f t="shared" si="33"/>
        <v>0</v>
      </c>
      <c r="H647" s="21"/>
    </row>
    <row r="648" spans="2:8" s="40" customFormat="1">
      <c r="B648" s="98">
        <v>3.0199999999999996</v>
      </c>
      <c r="C648" s="114" t="s">
        <v>632</v>
      </c>
      <c r="D648" s="98">
        <v>6</v>
      </c>
      <c r="E648" s="121" t="s">
        <v>14</v>
      </c>
      <c r="F648" s="16"/>
      <c r="G648" s="14">
        <f t="shared" si="33"/>
        <v>0</v>
      </c>
      <c r="H648" s="21"/>
    </row>
    <row r="649" spans="2:8" s="40" customFormat="1">
      <c r="B649" s="111"/>
      <c r="C649" s="112"/>
      <c r="D649" s="113"/>
      <c r="E649" s="113"/>
      <c r="F649" s="16"/>
      <c r="G649" s="14">
        <f t="shared" si="33"/>
        <v>0</v>
      </c>
      <c r="H649" s="21">
        <f>SUM(G647:G648)</f>
        <v>0</v>
      </c>
    </row>
    <row r="650" spans="2:8" s="40" customFormat="1" ht="37.5">
      <c r="B650" s="111">
        <v>4</v>
      </c>
      <c r="C650" s="112" t="s">
        <v>330</v>
      </c>
      <c r="D650" s="113"/>
      <c r="E650" s="113"/>
      <c r="F650" s="16"/>
      <c r="G650" s="14">
        <f t="shared" si="33"/>
        <v>0</v>
      </c>
      <c r="H650" s="142"/>
    </row>
    <row r="651" spans="2:8" s="40" customFormat="1">
      <c r="B651" s="98">
        <v>4.01</v>
      </c>
      <c r="C651" s="114" t="s">
        <v>331</v>
      </c>
      <c r="D651" s="98">
        <v>8</v>
      </c>
      <c r="E651" s="121" t="s">
        <v>14</v>
      </c>
      <c r="F651" s="16"/>
      <c r="G651" s="14">
        <f t="shared" si="33"/>
        <v>0</v>
      </c>
      <c r="H651" s="142"/>
    </row>
    <row r="652" spans="2:8" s="40" customFormat="1">
      <c r="B652" s="98">
        <v>4.0199999999999996</v>
      </c>
      <c r="C652" s="114" t="s">
        <v>332</v>
      </c>
      <c r="D652" s="98">
        <v>3</v>
      </c>
      <c r="E652" s="121" t="s">
        <v>14</v>
      </c>
      <c r="F652" s="16"/>
      <c r="G652" s="14">
        <f t="shared" si="33"/>
        <v>0</v>
      </c>
      <c r="H652" s="142"/>
    </row>
    <row r="653" spans="2:8" s="40" customFormat="1">
      <c r="B653" s="98">
        <v>4.0299999999999994</v>
      </c>
      <c r="C653" s="114" t="s">
        <v>633</v>
      </c>
      <c r="D653" s="98">
        <v>60</v>
      </c>
      <c r="E653" s="121" t="s">
        <v>16</v>
      </c>
      <c r="F653" s="16"/>
      <c r="G653" s="14">
        <f t="shared" si="33"/>
        <v>0</v>
      </c>
      <c r="H653" s="142"/>
    </row>
    <row r="654" spans="2:8" s="40" customFormat="1">
      <c r="B654" s="98">
        <v>4.0399999999999991</v>
      </c>
      <c r="C654" s="114" t="s">
        <v>333</v>
      </c>
      <c r="D654" s="98">
        <v>11</v>
      </c>
      <c r="E654" s="121" t="s">
        <v>14</v>
      </c>
      <c r="F654" s="16"/>
      <c r="G654" s="14">
        <f t="shared" si="33"/>
        <v>0</v>
      </c>
      <c r="H654" s="142"/>
    </row>
    <row r="655" spans="2:8" s="40" customFormat="1">
      <c r="B655" s="111"/>
      <c r="C655" s="112"/>
      <c r="D655" s="113"/>
      <c r="E655" s="113"/>
      <c r="F655" s="16"/>
      <c r="G655" s="14">
        <f t="shared" si="33"/>
        <v>0</v>
      </c>
      <c r="H655" s="142">
        <f>SUM(G651:G654)</f>
        <v>0</v>
      </c>
    </row>
    <row r="656" spans="2:8" s="40" customFormat="1" ht="19.5" thickBot="1">
      <c r="B656" s="175"/>
      <c r="C656" s="176"/>
      <c r="D656" s="177"/>
      <c r="E656" s="177"/>
      <c r="F656" s="169"/>
      <c r="G656" s="178"/>
      <c r="H656" s="179"/>
    </row>
    <row r="657" spans="2:8" s="40" customFormat="1" ht="19.5" thickBot="1">
      <c r="B657" s="576"/>
      <c r="C657" s="577" t="s">
        <v>334</v>
      </c>
      <c r="D657" s="578"/>
      <c r="E657" s="579"/>
      <c r="F657" s="578"/>
      <c r="G657" s="580"/>
      <c r="H657" s="581">
        <f>SUM(H642:H655)</f>
        <v>0</v>
      </c>
    </row>
    <row r="658" spans="2:8" s="40" customFormat="1" ht="19.5" thickBot="1">
      <c r="B658" s="166"/>
      <c r="C658" s="188"/>
      <c r="D658" s="100"/>
      <c r="E658" s="167"/>
      <c r="F658" s="100"/>
      <c r="G658" s="180"/>
      <c r="H658" s="181"/>
    </row>
    <row r="659" spans="2:8" s="40" customFormat="1" ht="19.5" thickBot="1">
      <c r="B659" s="187"/>
      <c r="C659" s="189" t="s">
        <v>105</v>
      </c>
      <c r="D659" s="185"/>
      <c r="E659" s="167"/>
      <c r="F659" s="100"/>
      <c r="G659" s="180"/>
      <c r="H659" s="181"/>
    </row>
    <row r="660" spans="2:8" s="40" customFormat="1">
      <c r="B660" s="166"/>
      <c r="C660" s="99"/>
      <c r="D660" s="100"/>
      <c r="E660" s="167"/>
      <c r="F660" s="100"/>
      <c r="G660" s="180"/>
      <c r="H660" s="181"/>
    </row>
    <row r="661" spans="2:8" s="40" customFormat="1">
      <c r="B661" s="48">
        <v>1</v>
      </c>
      <c r="C661" s="22" t="s">
        <v>141</v>
      </c>
      <c r="D661" s="16"/>
      <c r="E661" s="20" t="s">
        <v>163</v>
      </c>
      <c r="F661" s="16"/>
      <c r="G661" s="14">
        <f t="shared" ref="G661:G667" si="34">ROUND(F661*D661,2)</f>
        <v>0</v>
      </c>
      <c r="H661" s="142"/>
    </row>
    <row r="662" spans="2:8" s="40" customFormat="1">
      <c r="B662" s="50">
        <f t="shared" ref="B662:B667" si="35">+B661+0.01</f>
        <v>1.01</v>
      </c>
      <c r="C662" s="18" t="s">
        <v>106</v>
      </c>
      <c r="D662" s="16">
        <v>28</v>
      </c>
      <c r="E662" s="20" t="s">
        <v>14</v>
      </c>
      <c r="F662" s="16"/>
      <c r="G662" s="14">
        <f t="shared" si="34"/>
        <v>0</v>
      </c>
      <c r="H662" s="142"/>
    </row>
    <row r="663" spans="2:8" s="40" customFormat="1" ht="37.5">
      <c r="B663" s="50">
        <f t="shared" si="35"/>
        <v>1.02</v>
      </c>
      <c r="C663" s="18" t="s">
        <v>995</v>
      </c>
      <c r="D663" s="16">
        <v>379.87</v>
      </c>
      <c r="E663" s="20" t="s">
        <v>15</v>
      </c>
      <c r="F663" s="16"/>
      <c r="G663" s="14">
        <f t="shared" si="34"/>
        <v>0</v>
      </c>
      <c r="H663" s="21"/>
    </row>
    <row r="664" spans="2:8" s="40" customFormat="1">
      <c r="B664" s="50">
        <f t="shared" si="35"/>
        <v>1.03</v>
      </c>
      <c r="C664" s="18" t="s">
        <v>996</v>
      </c>
      <c r="D664" s="16">
        <v>284.97000000000003</v>
      </c>
      <c r="E664" s="20" t="s">
        <v>16</v>
      </c>
      <c r="F664" s="16"/>
      <c r="G664" s="14">
        <f t="shared" si="34"/>
        <v>0</v>
      </c>
      <c r="H664" s="21"/>
    </row>
    <row r="665" spans="2:8" s="40" customFormat="1">
      <c r="B665" s="50">
        <f t="shared" si="35"/>
        <v>1.04</v>
      </c>
      <c r="C665" s="18" t="s">
        <v>634</v>
      </c>
      <c r="D665" s="16">
        <v>1</v>
      </c>
      <c r="E665" s="20" t="s">
        <v>31</v>
      </c>
      <c r="F665" s="16"/>
      <c r="G665" s="14">
        <f t="shared" ref="G665" si="36">ROUND(F665*D665,2)</f>
        <v>0</v>
      </c>
      <c r="H665" s="21"/>
    </row>
    <row r="666" spans="2:8" s="40" customFormat="1">
      <c r="B666" s="50">
        <f t="shared" si="35"/>
        <v>1.05</v>
      </c>
      <c r="C666" s="211" t="s">
        <v>788</v>
      </c>
      <c r="D666" s="199">
        <v>39.200000000000003</v>
      </c>
      <c r="E666" s="202" t="s">
        <v>33</v>
      </c>
      <c r="F666" s="199"/>
      <c r="G666" s="199">
        <f t="shared" ref="G666" si="37">ROUND(D666*F666,2)</f>
        <v>0</v>
      </c>
      <c r="H666" s="153"/>
    </row>
    <row r="667" spans="2:8" s="40" customFormat="1">
      <c r="B667" s="50">
        <f t="shared" si="35"/>
        <v>1.06</v>
      </c>
      <c r="C667" s="18" t="s">
        <v>107</v>
      </c>
      <c r="D667" s="16">
        <v>1</v>
      </c>
      <c r="E667" s="20" t="s">
        <v>31</v>
      </c>
      <c r="F667" s="16"/>
      <c r="G667" s="14">
        <f t="shared" si="34"/>
        <v>0</v>
      </c>
      <c r="H667" s="21"/>
    </row>
    <row r="668" spans="2:8" s="40" customFormat="1">
      <c r="B668" s="50"/>
      <c r="C668" s="18"/>
      <c r="D668" s="16"/>
      <c r="E668" s="20" t="s">
        <v>163</v>
      </c>
      <c r="F668" s="16"/>
      <c r="H668" s="21">
        <f>SUM(G661:G667)</f>
        <v>0</v>
      </c>
    </row>
    <row r="669" spans="2:8" s="40" customFormat="1">
      <c r="B669" s="48">
        <v>2</v>
      </c>
      <c r="C669" s="22" t="s">
        <v>140</v>
      </c>
      <c r="D669" s="16"/>
      <c r="E669" s="20"/>
      <c r="F669" s="16"/>
      <c r="G669" s="14"/>
      <c r="H669" s="21"/>
    </row>
    <row r="670" spans="2:8" s="40" customFormat="1">
      <c r="B670" s="50">
        <f t="shared" ref="B670:B676" si="38">+B669+0.01</f>
        <v>2.0099999999999998</v>
      </c>
      <c r="C670" s="18" t="s">
        <v>337</v>
      </c>
      <c r="D670" s="16">
        <v>1</v>
      </c>
      <c r="E670" s="20" t="s">
        <v>31</v>
      </c>
      <c r="F670" s="16"/>
      <c r="G670" s="14">
        <f t="shared" ref="G670" si="39">ROUND(F670*D670,2)</f>
        <v>0</v>
      </c>
      <c r="H670" s="153"/>
    </row>
    <row r="671" spans="2:8" s="40" customFormat="1">
      <c r="B671" s="50">
        <f t="shared" si="38"/>
        <v>2.0199999999999996</v>
      </c>
      <c r="C671" s="18" t="s">
        <v>335</v>
      </c>
      <c r="D671" s="16">
        <v>1974.86</v>
      </c>
      <c r="E671" s="20" t="s">
        <v>15</v>
      </c>
      <c r="F671" s="16"/>
      <c r="G671" s="14">
        <f t="shared" ref="G671:G676" si="40">ROUND(F671*D671,2)</f>
        <v>0</v>
      </c>
      <c r="H671" s="21"/>
    </row>
    <row r="672" spans="2:8" s="40" customFormat="1">
      <c r="B672" s="50">
        <f t="shared" si="38"/>
        <v>2.0299999999999994</v>
      </c>
      <c r="C672" s="18" t="s">
        <v>635</v>
      </c>
      <c r="D672" s="16">
        <f>+D671</f>
        <v>1974.86</v>
      </c>
      <c r="E672" s="20" t="s">
        <v>15</v>
      </c>
      <c r="F672" s="16"/>
      <c r="G672" s="14">
        <f t="shared" si="40"/>
        <v>0</v>
      </c>
      <c r="H672" s="21"/>
    </row>
    <row r="673" spans="2:8" s="40" customFormat="1">
      <c r="B673" s="50">
        <f t="shared" si="38"/>
        <v>2.0399999999999991</v>
      </c>
      <c r="C673" s="18" t="s">
        <v>336</v>
      </c>
      <c r="D673" s="16">
        <v>98.65</v>
      </c>
      <c r="E673" s="20" t="s">
        <v>16</v>
      </c>
      <c r="F673" s="16"/>
      <c r="G673" s="14">
        <f t="shared" si="40"/>
        <v>0</v>
      </c>
      <c r="H673" s="21"/>
    </row>
    <row r="674" spans="2:8" s="40" customFormat="1">
      <c r="B674" s="50">
        <f t="shared" si="38"/>
        <v>2.0499999999999989</v>
      </c>
      <c r="C674" s="18" t="s">
        <v>736</v>
      </c>
      <c r="D674" s="16">
        <v>653</v>
      </c>
      <c r="E674" s="20" t="s">
        <v>16</v>
      </c>
      <c r="F674" s="16"/>
      <c r="G674" s="14">
        <f t="shared" si="40"/>
        <v>0</v>
      </c>
      <c r="H674" s="21"/>
    </row>
    <row r="675" spans="2:8" s="40" customFormat="1">
      <c r="B675" s="50">
        <f t="shared" si="38"/>
        <v>2.0599999999999987</v>
      </c>
      <c r="C675" s="18" t="s">
        <v>744</v>
      </c>
      <c r="D675" s="16">
        <f>+D672</f>
        <v>1974.86</v>
      </c>
      <c r="E675" s="20" t="s">
        <v>15</v>
      </c>
      <c r="F675" s="16"/>
      <c r="G675" s="14">
        <f t="shared" si="40"/>
        <v>0</v>
      </c>
      <c r="H675" s="21"/>
    </row>
    <row r="676" spans="2:8" s="40" customFormat="1">
      <c r="B676" s="50">
        <f t="shared" si="38"/>
        <v>2.0699999999999985</v>
      </c>
      <c r="C676" s="18" t="s">
        <v>337</v>
      </c>
      <c r="D676" s="16">
        <v>10</v>
      </c>
      <c r="E676" s="20" t="s">
        <v>338</v>
      </c>
      <c r="F676" s="16"/>
      <c r="G676" s="14">
        <f t="shared" si="40"/>
        <v>0</v>
      </c>
      <c r="H676" s="21"/>
    </row>
    <row r="677" spans="2:8" s="40" customFormat="1">
      <c r="B677" s="50"/>
      <c r="C677" s="18"/>
      <c r="D677" s="16"/>
      <c r="E677" s="20"/>
      <c r="F677" s="16"/>
      <c r="G677" s="14"/>
      <c r="H677" s="21">
        <f>SUM(G670:G676)</f>
        <v>0</v>
      </c>
    </row>
    <row r="678" spans="2:8" s="40" customFormat="1">
      <c r="B678" s="48">
        <v>3</v>
      </c>
      <c r="C678" s="22" t="s">
        <v>139</v>
      </c>
      <c r="D678" s="16"/>
      <c r="E678" s="20" t="s">
        <v>163</v>
      </c>
      <c r="F678" s="16"/>
      <c r="G678" s="14">
        <f t="shared" ref="G678" si="41">ROUND(F678*D678,2)</f>
        <v>0</v>
      </c>
      <c r="H678" s="21"/>
    </row>
    <row r="679" spans="2:8" s="40" customFormat="1">
      <c r="B679" s="48"/>
      <c r="C679" s="131" t="s">
        <v>339</v>
      </c>
      <c r="D679" s="16"/>
      <c r="E679" s="20"/>
      <c r="F679" s="16"/>
      <c r="G679" s="14"/>
      <c r="H679" s="21"/>
    </row>
    <row r="680" spans="2:8" s="40" customFormat="1">
      <c r="B680" s="50">
        <f>+B678+0.01</f>
        <v>3.01</v>
      </c>
      <c r="C680" s="128" t="s">
        <v>340</v>
      </c>
      <c r="D680" s="129">
        <v>15</v>
      </c>
      <c r="E680" s="20" t="s">
        <v>14</v>
      </c>
      <c r="F680" s="16"/>
      <c r="G680" s="14">
        <f t="shared" ref="G680:G709" si="42">ROUND(F680*D680,2)</f>
        <v>0</v>
      </c>
      <c r="H680" s="21"/>
    </row>
    <row r="681" spans="2:8" s="40" customFormat="1">
      <c r="B681" s="50">
        <f t="shared" ref="B681:B707" si="43">+B680+0.01</f>
        <v>3.0199999999999996</v>
      </c>
      <c r="C681" s="128" t="s">
        <v>686</v>
      </c>
      <c r="D681" s="129">
        <v>8</v>
      </c>
      <c r="E681" s="20" t="s">
        <v>14</v>
      </c>
      <c r="F681" s="16"/>
      <c r="G681" s="14">
        <f t="shared" si="42"/>
        <v>0</v>
      </c>
      <c r="H681" s="21"/>
    </row>
    <row r="682" spans="2:8" s="40" customFormat="1">
      <c r="B682" s="50">
        <f t="shared" si="43"/>
        <v>3.0299999999999994</v>
      </c>
      <c r="C682" s="128" t="s">
        <v>341</v>
      </c>
      <c r="D682" s="129">
        <v>12</v>
      </c>
      <c r="E682" s="20" t="s">
        <v>14</v>
      </c>
      <c r="F682" s="16"/>
      <c r="G682" s="14">
        <f t="shared" si="42"/>
        <v>0</v>
      </c>
      <c r="H682" s="21"/>
    </row>
    <row r="683" spans="2:8" s="40" customFormat="1">
      <c r="B683" s="50">
        <f t="shared" si="43"/>
        <v>3.0399999999999991</v>
      </c>
      <c r="C683" s="128" t="s">
        <v>342</v>
      </c>
      <c r="D683" s="129">
        <v>60</v>
      </c>
      <c r="E683" s="20" t="s">
        <v>14</v>
      </c>
      <c r="F683" s="16"/>
      <c r="G683" s="14">
        <f t="shared" si="42"/>
        <v>0</v>
      </c>
      <c r="H683" s="21"/>
    </row>
    <row r="684" spans="2:8" s="40" customFormat="1">
      <c r="B684" s="50">
        <f t="shared" si="43"/>
        <v>3.0499999999999989</v>
      </c>
      <c r="C684" s="128" t="s">
        <v>343</v>
      </c>
      <c r="D684" s="129">
        <v>4</v>
      </c>
      <c r="E684" s="20" t="s">
        <v>14</v>
      </c>
      <c r="F684" s="16"/>
      <c r="G684" s="14">
        <f t="shared" si="42"/>
        <v>0</v>
      </c>
      <c r="H684" s="21"/>
    </row>
    <row r="685" spans="2:8" s="40" customFormat="1">
      <c r="B685" s="50">
        <f t="shared" si="43"/>
        <v>3.0599999999999987</v>
      </c>
      <c r="C685" s="128" t="s">
        <v>344</v>
      </c>
      <c r="D685" s="129">
        <v>8</v>
      </c>
      <c r="E685" s="20" t="s">
        <v>14</v>
      </c>
      <c r="F685" s="16"/>
      <c r="G685" s="14">
        <f t="shared" si="42"/>
        <v>0</v>
      </c>
      <c r="H685" s="21"/>
    </row>
    <row r="686" spans="2:8" s="40" customFormat="1">
      <c r="B686" s="50">
        <f t="shared" si="43"/>
        <v>3.0699999999999985</v>
      </c>
      <c r="C686" s="128" t="s">
        <v>345</v>
      </c>
      <c r="D686" s="129">
        <v>4</v>
      </c>
      <c r="E686" s="20" t="s">
        <v>14</v>
      </c>
      <c r="F686" s="16"/>
      <c r="G686" s="14">
        <f t="shared" si="42"/>
        <v>0</v>
      </c>
      <c r="H686" s="21"/>
    </row>
    <row r="687" spans="2:8" s="40" customFormat="1">
      <c r="B687" s="50">
        <f t="shared" si="43"/>
        <v>3.0799999999999983</v>
      </c>
      <c r="C687" s="128" t="s">
        <v>346</v>
      </c>
      <c r="D687" s="129">
        <v>10</v>
      </c>
      <c r="E687" s="20" t="s">
        <v>14</v>
      </c>
      <c r="F687" s="16"/>
      <c r="G687" s="14">
        <f t="shared" si="42"/>
        <v>0</v>
      </c>
      <c r="H687" s="21"/>
    </row>
    <row r="688" spans="2:8" s="40" customFormat="1">
      <c r="B688" s="50">
        <f t="shared" si="43"/>
        <v>3.0899999999999981</v>
      </c>
      <c r="C688" s="128" t="s">
        <v>687</v>
      </c>
      <c r="D688" s="129">
        <v>2</v>
      </c>
      <c r="E688" s="20" t="s">
        <v>14</v>
      </c>
      <c r="F688" s="16"/>
      <c r="G688" s="14">
        <f t="shared" si="42"/>
        <v>0</v>
      </c>
      <c r="H688" s="21"/>
    </row>
    <row r="689" spans="2:8" s="40" customFormat="1">
      <c r="B689" s="50">
        <f t="shared" si="43"/>
        <v>3.0999999999999979</v>
      </c>
      <c r="C689" s="128" t="s">
        <v>688</v>
      </c>
      <c r="D689" s="129">
        <v>3</v>
      </c>
      <c r="E689" s="20" t="s">
        <v>14</v>
      </c>
      <c r="F689" s="16"/>
      <c r="G689" s="14">
        <f t="shared" si="42"/>
        <v>0</v>
      </c>
      <c r="H689" s="21"/>
    </row>
    <row r="690" spans="2:8" s="40" customFormat="1">
      <c r="B690" s="50">
        <f t="shared" si="43"/>
        <v>3.1099999999999977</v>
      </c>
      <c r="C690" s="128" t="s">
        <v>347</v>
      </c>
      <c r="D690" s="129">
        <v>1</v>
      </c>
      <c r="E690" s="20" t="s">
        <v>14</v>
      </c>
      <c r="F690" s="16"/>
      <c r="G690" s="14">
        <f t="shared" si="42"/>
        <v>0</v>
      </c>
      <c r="H690" s="21"/>
    </row>
    <row r="691" spans="2:8" s="40" customFormat="1">
      <c r="C691" s="131" t="s">
        <v>348</v>
      </c>
      <c r="D691" s="129"/>
      <c r="E691" s="130"/>
      <c r="F691" s="16"/>
      <c r="G691" s="14">
        <f t="shared" si="42"/>
        <v>0</v>
      </c>
      <c r="H691" s="21"/>
    </row>
    <row r="692" spans="2:8" s="40" customFormat="1">
      <c r="B692" s="50">
        <f>+B690+0.01</f>
        <v>3.1199999999999974</v>
      </c>
      <c r="C692" s="128" t="s">
        <v>349</v>
      </c>
      <c r="D692" s="129">
        <v>350</v>
      </c>
      <c r="E692" s="20" t="s">
        <v>14</v>
      </c>
      <c r="F692" s="16"/>
      <c r="G692" s="14">
        <f t="shared" si="42"/>
        <v>0</v>
      </c>
      <c r="H692" s="21"/>
    </row>
    <row r="693" spans="2:8" s="40" customFormat="1">
      <c r="B693" s="50">
        <f t="shared" si="43"/>
        <v>3.1299999999999972</v>
      </c>
      <c r="C693" s="128" t="s">
        <v>350</v>
      </c>
      <c r="D693" s="129">
        <v>140</v>
      </c>
      <c r="E693" s="20" t="s">
        <v>14</v>
      </c>
      <c r="F693" s="16"/>
      <c r="G693" s="14">
        <f t="shared" si="42"/>
        <v>0</v>
      </c>
      <c r="H693" s="21"/>
    </row>
    <row r="694" spans="2:8" s="40" customFormat="1">
      <c r="B694" s="50">
        <f t="shared" si="43"/>
        <v>3.139999999999997</v>
      </c>
      <c r="C694" s="128" t="s">
        <v>351</v>
      </c>
      <c r="D694" s="129">
        <v>90</v>
      </c>
      <c r="E694" s="20" t="s">
        <v>14</v>
      </c>
      <c r="F694" s="16"/>
      <c r="G694" s="14">
        <f t="shared" si="42"/>
        <v>0</v>
      </c>
      <c r="H694" s="21"/>
    </row>
    <row r="695" spans="2:8" s="40" customFormat="1">
      <c r="B695" s="50">
        <f t="shared" ref="B695:B697" si="44">+B693+0.01</f>
        <v>3.139999999999997</v>
      </c>
      <c r="C695" s="128" t="s">
        <v>352</v>
      </c>
      <c r="D695" s="129">
        <v>80</v>
      </c>
      <c r="E695" s="20" t="s">
        <v>14</v>
      </c>
      <c r="F695" s="16"/>
      <c r="G695" s="14">
        <f t="shared" si="42"/>
        <v>0</v>
      </c>
      <c r="H695" s="21"/>
    </row>
    <row r="696" spans="2:8" s="40" customFormat="1">
      <c r="B696" s="50"/>
      <c r="C696" s="131" t="s">
        <v>69</v>
      </c>
      <c r="D696" s="129"/>
      <c r="E696" s="130"/>
      <c r="F696" s="16"/>
      <c r="G696" s="14">
        <f t="shared" si="42"/>
        <v>0</v>
      </c>
      <c r="H696" s="21"/>
    </row>
    <row r="697" spans="2:8" s="40" customFormat="1">
      <c r="B697" s="50">
        <f t="shared" si="44"/>
        <v>3.1499999999999968</v>
      </c>
      <c r="C697" s="128" t="s">
        <v>353</v>
      </c>
      <c r="D697" s="129">
        <v>1200</v>
      </c>
      <c r="E697" s="130" t="s">
        <v>15</v>
      </c>
      <c r="F697" s="16"/>
      <c r="G697" s="14">
        <f t="shared" si="42"/>
        <v>0</v>
      </c>
      <c r="H697" s="21"/>
    </row>
    <row r="698" spans="2:8" s="40" customFormat="1">
      <c r="B698" s="50">
        <f t="shared" si="43"/>
        <v>3.1599999999999966</v>
      </c>
      <c r="C698" s="128" t="s">
        <v>354</v>
      </c>
      <c r="D698" s="129">
        <v>1</v>
      </c>
      <c r="E698" s="130" t="s">
        <v>31</v>
      </c>
      <c r="F698" s="16"/>
      <c r="G698" s="14">
        <f t="shared" si="42"/>
        <v>0</v>
      </c>
      <c r="H698" s="21"/>
    </row>
    <row r="699" spans="2:8" s="40" customFormat="1">
      <c r="B699" s="50">
        <f t="shared" si="43"/>
        <v>3.1699999999999964</v>
      </c>
      <c r="C699" s="128" t="s">
        <v>355</v>
      </c>
      <c r="D699" s="129">
        <v>1</v>
      </c>
      <c r="E699" s="130" t="s">
        <v>31</v>
      </c>
      <c r="F699" s="16"/>
      <c r="G699" s="14">
        <f t="shared" si="42"/>
        <v>0</v>
      </c>
      <c r="H699" s="21"/>
    </row>
    <row r="700" spans="2:8" s="40" customFormat="1">
      <c r="B700" s="50">
        <f t="shared" si="43"/>
        <v>3.1799999999999962</v>
      </c>
      <c r="C700" s="128" t="s">
        <v>356</v>
      </c>
      <c r="D700" s="129">
        <v>1</v>
      </c>
      <c r="E700" s="20" t="s">
        <v>14</v>
      </c>
      <c r="F700" s="16"/>
      <c r="G700" s="14">
        <f t="shared" si="42"/>
        <v>0</v>
      </c>
      <c r="H700" s="21"/>
    </row>
    <row r="701" spans="2:8" s="40" customFormat="1">
      <c r="B701" s="50"/>
      <c r="C701" s="131" t="s">
        <v>357</v>
      </c>
      <c r="D701" s="129"/>
      <c r="E701" s="130"/>
      <c r="F701" s="16"/>
      <c r="G701" s="14">
        <f t="shared" si="42"/>
        <v>0</v>
      </c>
      <c r="H701" s="21"/>
    </row>
    <row r="702" spans="2:8" s="40" customFormat="1">
      <c r="B702" s="50">
        <f>+B700+0.01</f>
        <v>3.1899999999999959</v>
      </c>
      <c r="C702" s="128" t="s">
        <v>108</v>
      </c>
      <c r="D702" s="129">
        <v>100</v>
      </c>
      <c r="E702" s="130" t="s">
        <v>19</v>
      </c>
      <c r="F702" s="16"/>
      <c r="G702" s="14">
        <f t="shared" si="42"/>
        <v>0</v>
      </c>
      <c r="H702" s="21"/>
    </row>
    <row r="703" spans="2:8" s="40" customFormat="1">
      <c r="B703" s="50">
        <f t="shared" si="43"/>
        <v>3.1999999999999957</v>
      </c>
      <c r="C703" s="128" t="s">
        <v>358</v>
      </c>
      <c r="D703" s="129">
        <v>1</v>
      </c>
      <c r="E703" s="20" t="s">
        <v>359</v>
      </c>
      <c r="F703" s="16"/>
      <c r="G703" s="14">
        <f t="shared" si="42"/>
        <v>0</v>
      </c>
      <c r="H703" s="21"/>
    </row>
    <row r="704" spans="2:8" s="40" customFormat="1">
      <c r="B704" s="50">
        <f t="shared" si="43"/>
        <v>3.2099999999999955</v>
      </c>
      <c r="C704" s="128" t="s">
        <v>41</v>
      </c>
      <c r="D704" s="129">
        <v>6</v>
      </c>
      <c r="E704" s="130" t="s">
        <v>19</v>
      </c>
      <c r="F704" s="16"/>
      <c r="G704" s="14">
        <f t="shared" si="42"/>
        <v>0</v>
      </c>
      <c r="H704" s="21"/>
    </row>
    <row r="705" spans="2:8" s="40" customFormat="1">
      <c r="B705" s="50">
        <f t="shared" si="43"/>
        <v>3.2199999999999953</v>
      </c>
      <c r="C705" s="128" t="s">
        <v>360</v>
      </c>
      <c r="D705" s="129">
        <v>1</v>
      </c>
      <c r="E705" s="130" t="s">
        <v>31</v>
      </c>
      <c r="F705" s="16"/>
      <c r="G705" s="14">
        <f t="shared" si="42"/>
        <v>0</v>
      </c>
      <c r="H705" s="21"/>
    </row>
    <row r="706" spans="2:8" s="40" customFormat="1">
      <c r="B706" s="50">
        <f t="shared" si="43"/>
        <v>3.2299999999999951</v>
      </c>
      <c r="C706" s="128" t="s">
        <v>361</v>
      </c>
      <c r="D706" s="129">
        <v>9</v>
      </c>
      <c r="E706" s="130" t="s">
        <v>359</v>
      </c>
      <c r="F706" s="16"/>
      <c r="G706" s="14">
        <f t="shared" si="42"/>
        <v>0</v>
      </c>
      <c r="H706" s="21"/>
    </row>
    <row r="707" spans="2:8" s="40" customFormat="1">
      <c r="B707" s="50">
        <f t="shared" si="43"/>
        <v>3.2399999999999949</v>
      </c>
      <c r="C707" s="128" t="s">
        <v>362</v>
      </c>
      <c r="D707" s="129">
        <v>24</v>
      </c>
      <c r="E707" s="20" t="s">
        <v>14</v>
      </c>
      <c r="F707" s="16"/>
      <c r="G707" s="14">
        <f t="shared" si="42"/>
        <v>0</v>
      </c>
      <c r="H707" s="21"/>
    </row>
    <row r="708" spans="2:8" s="40" customFormat="1">
      <c r="C708" s="131" t="s">
        <v>1</v>
      </c>
      <c r="D708" s="129"/>
      <c r="E708" s="130"/>
      <c r="F708" s="16"/>
      <c r="G708" s="14"/>
      <c r="H708" s="21"/>
    </row>
    <row r="709" spans="2:8" s="40" customFormat="1">
      <c r="B709" s="50">
        <f>+B707+0.01</f>
        <v>3.2499999999999947</v>
      </c>
      <c r="C709" s="128" t="s">
        <v>636</v>
      </c>
      <c r="D709" s="129">
        <v>1</v>
      </c>
      <c r="E709" s="20" t="s">
        <v>14</v>
      </c>
      <c r="F709" s="16"/>
      <c r="G709" s="14">
        <f t="shared" si="42"/>
        <v>0</v>
      </c>
      <c r="H709" s="21"/>
    </row>
    <row r="710" spans="2:8" s="40" customFormat="1">
      <c r="B710" s="48"/>
      <c r="C710" s="22"/>
      <c r="D710" s="16"/>
      <c r="E710" s="20"/>
      <c r="F710" s="16"/>
      <c r="G710" s="14"/>
      <c r="H710" s="21">
        <f>SUM(G680:G709)</f>
        <v>0</v>
      </c>
    </row>
    <row r="711" spans="2:8" s="40" customFormat="1">
      <c r="B711" s="48">
        <v>4</v>
      </c>
      <c r="C711" s="22" t="s">
        <v>138</v>
      </c>
      <c r="D711" s="16"/>
      <c r="E711" s="20" t="s">
        <v>163</v>
      </c>
      <c r="F711" s="16"/>
      <c r="G711" s="14">
        <f t="shared" ref="G711:G732" si="45">ROUND(F711*D711,2)</f>
        <v>0</v>
      </c>
      <c r="H711" s="21"/>
    </row>
    <row r="712" spans="2:8" s="40" customFormat="1">
      <c r="B712" s="50"/>
      <c r="C712" s="22" t="s">
        <v>109</v>
      </c>
      <c r="D712" s="16"/>
      <c r="E712" s="20" t="s">
        <v>163</v>
      </c>
      <c r="F712" s="16"/>
      <c r="G712" s="14">
        <f t="shared" si="45"/>
        <v>0</v>
      </c>
      <c r="H712" s="21"/>
    </row>
    <row r="713" spans="2:8" s="40" customFormat="1">
      <c r="B713" s="50">
        <f>+B711+0.01</f>
        <v>4.01</v>
      </c>
      <c r="C713" s="18" t="s">
        <v>165</v>
      </c>
      <c r="D713" s="16">
        <v>273.38</v>
      </c>
      <c r="E713" s="20" t="s">
        <v>19</v>
      </c>
      <c r="F713" s="16"/>
      <c r="G713" s="14">
        <f t="shared" si="45"/>
        <v>0</v>
      </c>
      <c r="H713" s="21"/>
    </row>
    <row r="714" spans="2:8" s="40" customFormat="1">
      <c r="B714" s="50">
        <f t="shared" ref="B714:B715" si="46">+B713+0.01</f>
        <v>4.0199999999999996</v>
      </c>
      <c r="C714" s="18" t="s">
        <v>161</v>
      </c>
      <c r="D714" s="16">
        <v>145.54</v>
      </c>
      <c r="E714" s="20" t="s">
        <v>19</v>
      </c>
      <c r="F714" s="16"/>
      <c r="G714" s="14">
        <f t="shared" si="45"/>
        <v>0</v>
      </c>
      <c r="H714" s="21"/>
    </row>
    <row r="715" spans="2:8" s="40" customFormat="1">
      <c r="B715" s="50">
        <f t="shared" si="46"/>
        <v>4.0299999999999994</v>
      </c>
      <c r="C715" s="18" t="s">
        <v>637</v>
      </c>
      <c r="D715" s="16">
        <v>234.29</v>
      </c>
      <c r="E715" s="20" t="s">
        <v>19</v>
      </c>
      <c r="F715" s="16"/>
      <c r="G715" s="14">
        <f t="shared" si="45"/>
        <v>0</v>
      </c>
      <c r="H715" s="21"/>
    </row>
    <row r="716" spans="2:8" s="40" customFormat="1">
      <c r="B716" s="50">
        <f t="shared" ref="B716:B726" si="47">+B714+0.01</f>
        <v>4.0299999999999994</v>
      </c>
      <c r="C716" s="18" t="s">
        <v>214</v>
      </c>
      <c r="D716" s="16">
        <v>59.49</v>
      </c>
      <c r="E716" s="20" t="s">
        <v>19</v>
      </c>
      <c r="F716" s="16"/>
      <c r="G716" s="14">
        <f t="shared" si="45"/>
        <v>0</v>
      </c>
      <c r="H716" s="21"/>
    </row>
    <row r="717" spans="2:8" s="40" customFormat="1">
      <c r="B717" s="50">
        <f t="shared" si="47"/>
        <v>4.0399999999999991</v>
      </c>
      <c r="C717" s="18" t="s">
        <v>997</v>
      </c>
      <c r="D717" s="16">
        <v>72.900000000000006</v>
      </c>
      <c r="E717" s="20" t="s">
        <v>19</v>
      </c>
      <c r="F717" s="16"/>
      <c r="G717" s="14">
        <f t="shared" si="45"/>
        <v>0</v>
      </c>
      <c r="H717" s="21"/>
    </row>
    <row r="718" spans="2:8" s="40" customFormat="1">
      <c r="B718" s="50">
        <f t="shared" si="47"/>
        <v>4.0399999999999991</v>
      </c>
      <c r="C718" s="18" t="s">
        <v>998</v>
      </c>
      <c r="D718" s="16">
        <v>48.57</v>
      </c>
      <c r="E718" s="20" t="s">
        <v>19</v>
      </c>
      <c r="F718" s="16"/>
      <c r="G718" s="14">
        <f t="shared" si="45"/>
        <v>0</v>
      </c>
      <c r="H718" s="21"/>
    </row>
    <row r="719" spans="2:8" s="40" customFormat="1" ht="37.5">
      <c r="B719" s="50">
        <f t="shared" si="47"/>
        <v>4.0499999999999989</v>
      </c>
      <c r="C719" s="18" t="s">
        <v>999</v>
      </c>
      <c r="D719" s="16">
        <v>23.33</v>
      </c>
      <c r="E719" s="20" t="s">
        <v>19</v>
      </c>
      <c r="F719" s="16"/>
      <c r="G719" s="14">
        <f t="shared" si="45"/>
        <v>0</v>
      </c>
      <c r="H719" s="21"/>
    </row>
    <row r="720" spans="2:8" s="40" customFormat="1">
      <c r="B720" s="50">
        <f t="shared" si="47"/>
        <v>4.0499999999999989</v>
      </c>
      <c r="C720" s="18" t="s">
        <v>151</v>
      </c>
      <c r="D720" s="16">
        <v>122.35</v>
      </c>
      <c r="E720" s="20" t="s">
        <v>15</v>
      </c>
      <c r="F720" s="16"/>
      <c r="G720" s="14">
        <f t="shared" si="45"/>
        <v>0</v>
      </c>
      <c r="H720" s="21"/>
    </row>
    <row r="721" spans="2:8" s="40" customFormat="1">
      <c r="B721" s="50">
        <f t="shared" si="47"/>
        <v>4.0599999999999987</v>
      </c>
      <c r="C721" s="18" t="s">
        <v>638</v>
      </c>
      <c r="D721" s="16">
        <f>407.99+11.6</f>
        <v>419.59000000000003</v>
      </c>
      <c r="E721" s="20" t="s">
        <v>15</v>
      </c>
      <c r="F721" s="16"/>
      <c r="G721" s="14">
        <f t="shared" si="45"/>
        <v>0</v>
      </c>
      <c r="H721" s="21"/>
    </row>
    <row r="722" spans="2:8" s="40" customFormat="1">
      <c r="B722" s="50">
        <f t="shared" si="47"/>
        <v>4.0599999999999987</v>
      </c>
      <c r="C722" s="18" t="s">
        <v>1000</v>
      </c>
      <c r="D722" s="16">
        <f>29.6+0.339</f>
        <v>29.939</v>
      </c>
      <c r="E722" s="20" t="s">
        <v>19</v>
      </c>
      <c r="F722" s="16"/>
      <c r="G722" s="14">
        <f t="shared" si="45"/>
        <v>0</v>
      </c>
      <c r="H722" s="21"/>
    </row>
    <row r="723" spans="2:8" s="40" customFormat="1">
      <c r="B723" s="50">
        <f t="shared" si="47"/>
        <v>4.0699999999999985</v>
      </c>
      <c r="C723" s="18" t="s">
        <v>88</v>
      </c>
      <c r="D723" s="16">
        <v>917.82</v>
      </c>
      <c r="E723" s="20" t="s">
        <v>15</v>
      </c>
      <c r="F723" s="16"/>
      <c r="G723" s="14">
        <f t="shared" si="45"/>
        <v>0</v>
      </c>
      <c r="H723" s="21"/>
    </row>
    <row r="724" spans="2:8" s="40" customFormat="1">
      <c r="B724" s="50">
        <f t="shared" si="47"/>
        <v>4.0699999999999985</v>
      </c>
      <c r="C724" s="18" t="s">
        <v>20</v>
      </c>
      <c r="D724" s="16">
        <f>984.91+22.6</f>
        <v>1007.51</v>
      </c>
      <c r="E724" s="20" t="s">
        <v>16</v>
      </c>
      <c r="F724" s="16"/>
      <c r="G724" s="14">
        <f t="shared" si="45"/>
        <v>0</v>
      </c>
      <c r="H724" s="21"/>
    </row>
    <row r="725" spans="2:8" s="40" customFormat="1">
      <c r="B725" s="50">
        <f t="shared" si="47"/>
        <v>4.0799999999999983</v>
      </c>
      <c r="C725" s="18" t="s">
        <v>363</v>
      </c>
      <c r="D725" s="16">
        <v>734.20659999999998</v>
      </c>
      <c r="E725" s="20" t="s">
        <v>15</v>
      </c>
      <c r="F725" s="16"/>
      <c r="G725" s="14">
        <f t="shared" si="45"/>
        <v>0</v>
      </c>
      <c r="H725" s="21"/>
    </row>
    <row r="726" spans="2:8" s="40" customFormat="1">
      <c r="B726" s="50">
        <f t="shared" si="47"/>
        <v>4.0799999999999983</v>
      </c>
      <c r="C726" s="18" t="s">
        <v>62</v>
      </c>
      <c r="D726" s="16">
        <v>1028.3440000000001</v>
      </c>
      <c r="E726" s="20" t="s">
        <v>15</v>
      </c>
      <c r="F726" s="16"/>
      <c r="G726" s="14">
        <f t="shared" si="45"/>
        <v>0</v>
      </c>
      <c r="H726" s="21"/>
    </row>
    <row r="727" spans="2:8" s="40" customFormat="1">
      <c r="B727" s="50"/>
      <c r="C727" s="22" t="s">
        <v>110</v>
      </c>
      <c r="D727" s="16"/>
      <c r="E727" s="20" t="s">
        <v>163</v>
      </c>
      <c r="F727" s="16"/>
      <c r="G727" s="14">
        <f t="shared" si="45"/>
        <v>0</v>
      </c>
      <c r="H727" s="21"/>
    </row>
    <row r="728" spans="2:8" s="40" customFormat="1">
      <c r="B728" s="50">
        <f>+B726+0.01</f>
        <v>4.0899999999999981</v>
      </c>
      <c r="C728" s="18" t="s">
        <v>111</v>
      </c>
      <c r="D728" s="16">
        <v>4.84</v>
      </c>
      <c r="E728" s="20" t="s">
        <v>15</v>
      </c>
      <c r="F728" s="16"/>
      <c r="G728" s="14">
        <f t="shared" si="45"/>
        <v>0</v>
      </c>
      <c r="H728" s="21"/>
    </row>
    <row r="729" spans="2:8" s="40" customFormat="1">
      <c r="B729" s="50">
        <f t="shared" ref="B729:B761" si="48">+B728+0.01</f>
        <v>4.0999999999999979</v>
      </c>
      <c r="C729" s="18" t="s">
        <v>112</v>
      </c>
      <c r="D729" s="16">
        <v>15.85</v>
      </c>
      <c r="E729" s="20" t="s">
        <v>15</v>
      </c>
      <c r="F729" s="16"/>
      <c r="G729" s="14">
        <f t="shared" si="45"/>
        <v>0</v>
      </c>
      <c r="H729" s="21"/>
    </row>
    <row r="730" spans="2:8" s="40" customFormat="1">
      <c r="B730" s="50">
        <f t="shared" si="48"/>
        <v>4.1099999999999977</v>
      </c>
      <c r="C730" s="18" t="s">
        <v>639</v>
      </c>
      <c r="D730" s="16">
        <v>15.85</v>
      </c>
      <c r="E730" s="20" t="s">
        <v>15</v>
      </c>
      <c r="F730" s="16"/>
      <c r="G730" s="14">
        <f t="shared" si="45"/>
        <v>0</v>
      </c>
      <c r="H730" s="21"/>
    </row>
    <row r="731" spans="2:8" s="40" customFormat="1">
      <c r="B731" s="50">
        <f t="shared" si="48"/>
        <v>4.1199999999999974</v>
      </c>
      <c r="C731" s="18" t="s">
        <v>640</v>
      </c>
      <c r="D731" s="16">
        <v>15.85</v>
      </c>
      <c r="E731" s="20" t="s">
        <v>15</v>
      </c>
      <c r="F731" s="16"/>
      <c r="G731" s="14">
        <f t="shared" si="45"/>
        <v>0</v>
      </c>
      <c r="H731" s="21"/>
    </row>
    <row r="732" spans="2:8" s="40" customFormat="1">
      <c r="B732" s="50">
        <f t="shared" si="48"/>
        <v>4.1299999999999972</v>
      </c>
      <c r="C732" s="18" t="s">
        <v>113</v>
      </c>
      <c r="D732" s="16">
        <v>404</v>
      </c>
      <c r="E732" s="20" t="s">
        <v>15</v>
      </c>
      <c r="F732" s="16"/>
      <c r="G732" s="14">
        <f t="shared" si="45"/>
        <v>0</v>
      </c>
      <c r="H732" s="21"/>
    </row>
    <row r="733" spans="2:8" s="40" customFormat="1">
      <c r="B733" s="50"/>
      <c r="C733" s="18"/>
      <c r="D733" s="16"/>
      <c r="E733" s="20" t="s">
        <v>163</v>
      </c>
      <c r="F733" s="16"/>
      <c r="H733" s="21">
        <f>SUM(G711:G732)</f>
        <v>0</v>
      </c>
    </row>
    <row r="734" spans="2:8" s="40" customFormat="1">
      <c r="B734" s="48">
        <v>5</v>
      </c>
      <c r="C734" s="22" t="s">
        <v>137</v>
      </c>
      <c r="D734" s="16"/>
      <c r="E734" s="20" t="s">
        <v>163</v>
      </c>
      <c r="F734" s="16"/>
      <c r="G734" s="14">
        <f t="shared" ref="G734:G754" si="49">ROUND(F734*D734,2)</f>
        <v>0</v>
      </c>
      <c r="H734" s="21"/>
    </row>
    <row r="735" spans="2:8" s="40" customFormat="1">
      <c r="B735" s="50">
        <f t="shared" si="48"/>
        <v>5.01</v>
      </c>
      <c r="C735" s="18" t="s">
        <v>165</v>
      </c>
      <c r="D735" s="16">
        <v>27</v>
      </c>
      <c r="E735" s="20" t="s">
        <v>19</v>
      </c>
      <c r="F735" s="16"/>
      <c r="G735" s="14">
        <f t="shared" si="49"/>
        <v>0</v>
      </c>
      <c r="H735" s="21"/>
    </row>
    <row r="736" spans="2:8" s="40" customFormat="1">
      <c r="B736" s="50">
        <f t="shared" si="48"/>
        <v>5.0199999999999996</v>
      </c>
      <c r="C736" s="18" t="s">
        <v>161</v>
      </c>
      <c r="D736" s="16">
        <v>31.75</v>
      </c>
      <c r="E736" s="20" t="s">
        <v>19</v>
      </c>
      <c r="F736" s="16"/>
      <c r="G736" s="14">
        <f t="shared" si="49"/>
        <v>0</v>
      </c>
      <c r="H736" s="21"/>
    </row>
    <row r="737" spans="2:8" s="40" customFormat="1">
      <c r="B737" s="50">
        <f t="shared" si="48"/>
        <v>5.0299999999999994</v>
      </c>
      <c r="C737" s="18" t="s">
        <v>214</v>
      </c>
      <c r="D737" s="16">
        <f>(D719+D720)*0.6</f>
        <v>87.408000000000001</v>
      </c>
      <c r="E737" s="20" t="s">
        <v>19</v>
      </c>
      <c r="F737" s="16"/>
      <c r="G737" s="14">
        <f t="shared" si="49"/>
        <v>0</v>
      </c>
      <c r="H737" s="21"/>
    </row>
    <row r="738" spans="2:8" s="40" customFormat="1">
      <c r="B738" s="50">
        <f t="shared" si="48"/>
        <v>5.0399999999999991</v>
      </c>
      <c r="C738" s="18" t="s">
        <v>997</v>
      </c>
      <c r="D738" s="16">
        <v>8.1</v>
      </c>
      <c r="E738" s="20" t="s">
        <v>19</v>
      </c>
      <c r="F738" s="16"/>
      <c r="G738" s="14">
        <f t="shared" si="49"/>
        <v>0</v>
      </c>
      <c r="H738" s="21"/>
    </row>
    <row r="739" spans="2:8" s="40" customFormat="1">
      <c r="B739" s="50">
        <f t="shared" si="48"/>
        <v>5.0499999999999989</v>
      </c>
      <c r="C739" s="18" t="s">
        <v>998</v>
      </c>
      <c r="D739" s="16">
        <v>7.94</v>
      </c>
      <c r="E739" s="20" t="s">
        <v>19</v>
      </c>
      <c r="F739" s="16"/>
      <c r="G739" s="14">
        <f t="shared" si="49"/>
        <v>0</v>
      </c>
      <c r="H739" s="21"/>
    </row>
    <row r="740" spans="2:8" s="40" customFormat="1" ht="37.5">
      <c r="B740" s="50">
        <f t="shared" si="48"/>
        <v>5.0599999999999987</v>
      </c>
      <c r="C740" s="18" t="s">
        <v>999</v>
      </c>
      <c r="D740" s="16">
        <v>1.41</v>
      </c>
      <c r="E740" s="20" t="s">
        <v>19</v>
      </c>
      <c r="F740" s="16"/>
      <c r="G740" s="14">
        <f t="shared" si="49"/>
        <v>0</v>
      </c>
      <c r="H740" s="21"/>
    </row>
    <row r="741" spans="2:8" s="40" customFormat="1" ht="37.5">
      <c r="B741" s="50">
        <f t="shared" si="48"/>
        <v>5.0699999999999985</v>
      </c>
      <c r="C741" s="18" t="s">
        <v>1001</v>
      </c>
      <c r="D741" s="16">
        <v>2.65</v>
      </c>
      <c r="E741" s="20" t="s">
        <v>19</v>
      </c>
      <c r="F741" s="16"/>
      <c r="G741" s="14">
        <f t="shared" si="49"/>
        <v>0</v>
      </c>
      <c r="H741" s="21"/>
    </row>
    <row r="742" spans="2:8" s="40" customFormat="1">
      <c r="B742" s="50">
        <f t="shared" si="48"/>
        <v>5.0799999999999983</v>
      </c>
      <c r="C742" s="18" t="s">
        <v>1002</v>
      </c>
      <c r="D742" s="16">
        <f>4.04+4.04+17.3+17.3</f>
        <v>42.680000000000007</v>
      </c>
      <c r="E742" s="20" t="s">
        <v>16</v>
      </c>
      <c r="F742" s="16"/>
      <c r="G742" s="14">
        <f t="shared" si="49"/>
        <v>0</v>
      </c>
      <c r="H742" s="21"/>
    </row>
    <row r="743" spans="2:8" s="40" customFormat="1">
      <c r="B743" s="50">
        <f t="shared" si="48"/>
        <v>5.0899999999999981</v>
      </c>
      <c r="C743" s="18" t="s">
        <v>151</v>
      </c>
      <c r="D743" s="16">
        <v>258.72000000000003</v>
      </c>
      <c r="E743" s="20" t="s">
        <v>15</v>
      </c>
      <c r="F743" s="16"/>
      <c r="G743" s="14">
        <f t="shared" si="49"/>
        <v>0</v>
      </c>
      <c r="H743" s="21"/>
    </row>
    <row r="744" spans="2:8" s="40" customFormat="1">
      <c r="B744" s="50">
        <f t="shared" si="48"/>
        <v>5.0999999999999979</v>
      </c>
      <c r="C744" s="18" t="s">
        <v>642</v>
      </c>
      <c r="D744" s="16">
        <f>348.12+96.89+28.48</f>
        <v>473.49</v>
      </c>
      <c r="E744" s="20" t="s">
        <v>15</v>
      </c>
      <c r="F744" s="16"/>
      <c r="G744" s="14">
        <f t="shared" si="49"/>
        <v>0</v>
      </c>
      <c r="H744" s="21"/>
    </row>
    <row r="745" spans="2:8" s="40" customFormat="1">
      <c r="B745" s="50">
        <f t="shared" si="48"/>
        <v>5.1099999999999977</v>
      </c>
      <c r="C745" s="18" t="s">
        <v>87</v>
      </c>
      <c r="D745" s="16">
        <v>474.16</v>
      </c>
      <c r="E745" s="20" t="s">
        <v>15</v>
      </c>
      <c r="F745" s="16"/>
      <c r="G745" s="14">
        <f t="shared" si="49"/>
        <v>0</v>
      </c>
      <c r="H745" s="21"/>
    </row>
    <row r="746" spans="2:8" s="40" customFormat="1">
      <c r="B746" s="50">
        <f t="shared" si="48"/>
        <v>5.1199999999999974</v>
      </c>
      <c r="C746" s="18" t="s">
        <v>20</v>
      </c>
      <c r="D746" s="16">
        <v>152</v>
      </c>
      <c r="E746" s="20" t="s">
        <v>16</v>
      </c>
      <c r="F746" s="16"/>
      <c r="G746" s="14">
        <f t="shared" si="49"/>
        <v>0</v>
      </c>
      <c r="H746" s="21"/>
    </row>
    <row r="747" spans="2:8" s="40" customFormat="1">
      <c r="B747" s="50">
        <f t="shared" si="48"/>
        <v>5.1299999999999972</v>
      </c>
      <c r="C747" s="18" t="s">
        <v>62</v>
      </c>
      <c r="D747" s="16">
        <v>569</v>
      </c>
      <c r="E747" s="20" t="s">
        <v>15</v>
      </c>
      <c r="F747" s="16"/>
      <c r="G747" s="14">
        <f t="shared" si="49"/>
        <v>0</v>
      </c>
      <c r="H747" s="21"/>
    </row>
    <row r="748" spans="2:8" s="40" customFormat="1">
      <c r="B748" s="50">
        <f t="shared" si="48"/>
        <v>5.139999999999997</v>
      </c>
      <c r="C748" s="18" t="s">
        <v>641</v>
      </c>
      <c r="D748" s="16">
        <v>3</v>
      </c>
      <c r="E748" s="20" t="s">
        <v>14</v>
      </c>
      <c r="F748" s="16"/>
      <c r="G748" s="14">
        <f t="shared" si="49"/>
        <v>0</v>
      </c>
      <c r="H748" s="21"/>
    </row>
    <row r="749" spans="2:8" s="40" customFormat="1">
      <c r="B749" s="50">
        <f t="shared" si="48"/>
        <v>5.1499999999999968</v>
      </c>
      <c r="C749" s="18" t="s">
        <v>199</v>
      </c>
      <c r="D749" s="16">
        <v>2</v>
      </c>
      <c r="E749" s="20" t="s">
        <v>14</v>
      </c>
      <c r="F749" s="16"/>
      <c r="G749" s="14">
        <f t="shared" si="49"/>
        <v>0</v>
      </c>
      <c r="H749" s="21"/>
    </row>
    <row r="750" spans="2:8" s="40" customFormat="1">
      <c r="B750" s="50">
        <f t="shared" si="48"/>
        <v>5.1599999999999966</v>
      </c>
      <c r="C750" s="18" t="s">
        <v>114</v>
      </c>
      <c r="D750" s="16">
        <v>164</v>
      </c>
      <c r="E750" s="20" t="s">
        <v>18</v>
      </c>
      <c r="F750" s="16"/>
      <c r="G750" s="14">
        <f t="shared" si="49"/>
        <v>0</v>
      </c>
      <c r="H750" s="21"/>
    </row>
    <row r="751" spans="2:8" s="40" customFormat="1">
      <c r="B751" s="50">
        <f t="shared" si="48"/>
        <v>5.1699999999999964</v>
      </c>
      <c r="C751" s="18" t="s">
        <v>166</v>
      </c>
      <c r="D751" s="16">
        <v>10.32</v>
      </c>
      <c r="E751" s="20" t="s">
        <v>19</v>
      </c>
      <c r="F751" s="16"/>
      <c r="G751" s="14">
        <f t="shared" si="49"/>
        <v>0</v>
      </c>
      <c r="H751" s="21"/>
    </row>
    <row r="752" spans="2:8" s="40" customFormat="1">
      <c r="B752" s="50">
        <f t="shared" si="48"/>
        <v>5.1799999999999962</v>
      </c>
      <c r="C752" s="18" t="s">
        <v>93</v>
      </c>
      <c r="D752" s="16">
        <v>68.8</v>
      </c>
      <c r="E752" s="20" t="s">
        <v>15</v>
      </c>
      <c r="F752" s="16"/>
      <c r="G752" s="14">
        <f t="shared" si="49"/>
        <v>0</v>
      </c>
      <c r="H752" s="21"/>
    </row>
    <row r="753" spans="2:8" s="40" customFormat="1">
      <c r="B753" s="50">
        <f t="shared" si="48"/>
        <v>5.1899999999999959</v>
      </c>
      <c r="C753" s="18" t="s">
        <v>94</v>
      </c>
      <c r="D753" s="16">
        <v>42.4</v>
      </c>
      <c r="E753" s="20" t="s">
        <v>16</v>
      </c>
      <c r="F753" s="16"/>
      <c r="G753" s="14">
        <f t="shared" si="49"/>
        <v>0</v>
      </c>
      <c r="H753" s="21"/>
    </row>
    <row r="754" spans="2:8" s="40" customFormat="1">
      <c r="B754" s="50">
        <f t="shared" si="48"/>
        <v>5.1999999999999957</v>
      </c>
      <c r="C754" s="18" t="s">
        <v>95</v>
      </c>
      <c r="D754" s="16">
        <v>89.44</v>
      </c>
      <c r="E754" s="20" t="s">
        <v>15</v>
      </c>
      <c r="F754" s="16"/>
      <c r="G754" s="14">
        <f t="shared" si="49"/>
        <v>0</v>
      </c>
      <c r="H754" s="21"/>
    </row>
    <row r="755" spans="2:8" s="40" customFormat="1">
      <c r="B755" s="50"/>
      <c r="C755" s="18"/>
      <c r="D755" s="16"/>
      <c r="E755" s="20" t="s">
        <v>163</v>
      </c>
      <c r="F755" s="16"/>
      <c r="G755" s="152"/>
      <c r="H755" s="21">
        <f>SUM(G734:G754)</f>
        <v>0</v>
      </c>
    </row>
    <row r="756" spans="2:8" s="40" customFormat="1">
      <c r="B756" s="48">
        <v>6</v>
      </c>
      <c r="C756" s="22" t="s">
        <v>131</v>
      </c>
      <c r="D756" s="16"/>
      <c r="E756" s="20" t="s">
        <v>163</v>
      </c>
      <c r="F756" s="16"/>
      <c r="G756" s="197">
        <f t="shared" ref="G756:G761" si="50">ROUND(F756*D756,2)</f>
        <v>0</v>
      </c>
      <c r="H756" s="21"/>
    </row>
    <row r="757" spans="2:8" s="40" customFormat="1">
      <c r="B757" s="50">
        <f t="shared" si="48"/>
        <v>6.01</v>
      </c>
      <c r="C757" s="18" t="s">
        <v>115</v>
      </c>
      <c r="D757" s="16">
        <v>1</v>
      </c>
      <c r="E757" s="20" t="s">
        <v>31</v>
      </c>
      <c r="F757" s="16"/>
      <c r="G757" s="14">
        <f t="shared" si="50"/>
        <v>0</v>
      </c>
      <c r="H757" s="21"/>
    </row>
    <row r="758" spans="2:8" s="40" customFormat="1">
      <c r="B758" s="50">
        <f t="shared" si="48"/>
        <v>6.02</v>
      </c>
      <c r="C758" s="18" t="s">
        <v>116</v>
      </c>
      <c r="D758" s="16">
        <v>26.5</v>
      </c>
      <c r="E758" s="20" t="s">
        <v>164</v>
      </c>
      <c r="F758" s="16"/>
      <c r="G758" s="14">
        <f t="shared" si="50"/>
        <v>0</v>
      </c>
      <c r="H758" s="21"/>
    </row>
    <row r="759" spans="2:8" s="40" customFormat="1">
      <c r="B759" s="87">
        <f t="shared" si="48"/>
        <v>6.0299999999999994</v>
      </c>
      <c r="C759" s="18" t="s">
        <v>117</v>
      </c>
      <c r="D759" s="16">
        <v>270</v>
      </c>
      <c r="E759" s="20" t="s">
        <v>643</v>
      </c>
      <c r="F759" s="16"/>
      <c r="G759" s="14">
        <f t="shared" si="50"/>
        <v>0</v>
      </c>
      <c r="H759" s="21"/>
    </row>
    <row r="760" spans="2:8" s="40" customFormat="1">
      <c r="B760" s="87">
        <f t="shared" si="48"/>
        <v>6.0399999999999991</v>
      </c>
      <c r="C760" s="18" t="s">
        <v>118</v>
      </c>
      <c r="D760" s="16">
        <v>1</v>
      </c>
      <c r="E760" s="20" t="s">
        <v>31</v>
      </c>
      <c r="F760" s="16"/>
      <c r="G760" s="14">
        <f t="shared" si="50"/>
        <v>0</v>
      </c>
      <c r="H760" s="21"/>
    </row>
    <row r="761" spans="2:8" s="40" customFormat="1">
      <c r="B761" s="87">
        <f t="shared" si="48"/>
        <v>6.0499999999999989</v>
      </c>
      <c r="C761" s="132" t="s">
        <v>364</v>
      </c>
      <c r="D761" s="16">
        <v>26.5</v>
      </c>
      <c r="E761" s="15" t="s">
        <v>208</v>
      </c>
      <c r="F761" s="16"/>
      <c r="G761" s="14">
        <f t="shared" si="50"/>
        <v>0</v>
      </c>
      <c r="H761" s="14"/>
    </row>
    <row r="762" spans="2:8" s="40" customFormat="1">
      <c r="B762" s="87"/>
      <c r="C762" s="87"/>
      <c r="D762" s="18"/>
      <c r="E762" s="16" t="s">
        <v>163</v>
      </c>
      <c r="F762" s="20"/>
      <c r="G762" s="16"/>
      <c r="H762" s="21">
        <f>SUM(G756:G761)</f>
        <v>0</v>
      </c>
    </row>
    <row r="763" spans="2:8" s="40" customFormat="1">
      <c r="B763" s="48">
        <v>7</v>
      </c>
      <c r="C763" s="22" t="s">
        <v>644</v>
      </c>
      <c r="D763" s="107"/>
      <c r="E763" s="108"/>
      <c r="F763" s="16"/>
      <c r="G763" s="53"/>
      <c r="H763" s="21"/>
    </row>
    <row r="764" spans="2:8" s="40" customFormat="1">
      <c r="B764" s="50">
        <f t="shared" ref="B764:B765" si="51">+B763+0.01</f>
        <v>7.01</v>
      </c>
      <c r="C764" s="132" t="s">
        <v>682</v>
      </c>
      <c r="D764" s="16">
        <f>18*4</f>
        <v>72</v>
      </c>
      <c r="E764" s="15" t="s">
        <v>19</v>
      </c>
      <c r="F764" s="16"/>
      <c r="G764" s="14">
        <f t="shared" ref="G764:G765" si="52">ROUND(F764*D764,2)</f>
        <v>0</v>
      </c>
      <c r="H764" s="21"/>
    </row>
    <row r="765" spans="2:8" s="40" customFormat="1">
      <c r="B765" s="50">
        <f t="shared" si="51"/>
        <v>7.02</v>
      </c>
      <c r="C765" s="132" t="s">
        <v>683</v>
      </c>
      <c r="D765" s="16">
        <f>18*2</f>
        <v>36</v>
      </c>
      <c r="E765" s="15" t="s">
        <v>19</v>
      </c>
      <c r="F765" s="16"/>
      <c r="G765" s="14">
        <f t="shared" si="52"/>
        <v>0</v>
      </c>
      <c r="H765" s="21"/>
    </row>
    <row r="766" spans="2:8" s="40" customFormat="1">
      <c r="B766" s="50"/>
      <c r="C766" s="18"/>
      <c r="D766" s="16"/>
      <c r="E766" s="20"/>
      <c r="F766" s="16"/>
      <c r="G766" s="53"/>
      <c r="H766" s="21">
        <f>SUM(G764:G765)</f>
        <v>0</v>
      </c>
    </row>
    <row r="767" spans="2:8" s="40" customFormat="1">
      <c r="B767" s="48">
        <v>8</v>
      </c>
      <c r="C767" s="22" t="s">
        <v>645</v>
      </c>
      <c r="D767" s="107"/>
      <c r="E767" s="108"/>
      <c r="F767" s="16"/>
      <c r="G767" s="53"/>
      <c r="H767" s="21"/>
    </row>
    <row r="768" spans="2:8" s="40" customFormat="1">
      <c r="B768" s="50">
        <f t="shared" ref="B768:B801" si="53">+B767+0.01</f>
        <v>8.01</v>
      </c>
      <c r="C768" s="133" t="s">
        <v>646</v>
      </c>
      <c r="D768" s="134">
        <v>171.36</v>
      </c>
      <c r="E768" s="135" t="s">
        <v>19</v>
      </c>
      <c r="F768" s="16"/>
      <c r="G768" s="14">
        <f t="shared" ref="G768:G801" si="54">ROUND(F768*D768,2)</f>
        <v>0</v>
      </c>
      <c r="H768" s="21"/>
    </row>
    <row r="769" spans="2:8" s="40" customFormat="1">
      <c r="B769" s="50">
        <f t="shared" si="53"/>
        <v>8.02</v>
      </c>
      <c r="C769" s="133" t="s">
        <v>1003</v>
      </c>
      <c r="D769" s="134">
        <v>16.73</v>
      </c>
      <c r="E769" s="135" t="s">
        <v>19</v>
      </c>
      <c r="F769" s="16"/>
      <c r="G769" s="14">
        <f t="shared" si="54"/>
        <v>0</v>
      </c>
      <c r="H769" s="21"/>
    </row>
    <row r="770" spans="2:8" s="40" customFormat="1">
      <c r="B770" s="50">
        <f t="shared" si="53"/>
        <v>8.0299999999999994</v>
      </c>
      <c r="C770" s="136" t="s">
        <v>1004</v>
      </c>
      <c r="D770" s="134">
        <v>14.96</v>
      </c>
      <c r="E770" s="135" t="s">
        <v>19</v>
      </c>
      <c r="F770" s="16"/>
      <c r="G770" s="14">
        <f t="shared" si="54"/>
        <v>0</v>
      </c>
      <c r="H770" s="21"/>
    </row>
    <row r="771" spans="2:8" s="40" customFormat="1">
      <c r="B771" s="50">
        <f t="shared" si="53"/>
        <v>8.0399999999999991</v>
      </c>
      <c r="C771" s="136" t="s">
        <v>1005</v>
      </c>
      <c r="D771" s="134">
        <v>0.99</v>
      </c>
      <c r="E771" s="135" t="s">
        <v>19</v>
      </c>
      <c r="F771" s="16"/>
      <c r="G771" s="14">
        <f t="shared" si="54"/>
        <v>0</v>
      </c>
      <c r="H771" s="21"/>
    </row>
    <row r="772" spans="2:8" s="40" customFormat="1">
      <c r="B772" s="50">
        <f t="shared" si="53"/>
        <v>8.0499999999999989</v>
      </c>
      <c r="C772" s="136" t="s">
        <v>1006</v>
      </c>
      <c r="D772" s="134">
        <v>0.97899999999999998</v>
      </c>
      <c r="E772" s="135" t="s">
        <v>19</v>
      </c>
      <c r="F772" s="16"/>
      <c r="G772" s="14">
        <f t="shared" si="54"/>
        <v>0</v>
      </c>
      <c r="H772" s="21"/>
    </row>
    <row r="773" spans="2:8" s="40" customFormat="1">
      <c r="B773" s="50">
        <f t="shared" si="53"/>
        <v>8.0599999999999987</v>
      </c>
      <c r="C773" s="136" t="s">
        <v>1007</v>
      </c>
      <c r="D773" s="134">
        <v>0.22</v>
      </c>
      <c r="E773" s="135" t="s">
        <v>19</v>
      </c>
      <c r="F773" s="16"/>
      <c r="G773" s="14">
        <f t="shared" si="54"/>
        <v>0</v>
      </c>
      <c r="H773" s="21"/>
    </row>
    <row r="774" spans="2:8" s="40" customFormat="1">
      <c r="B774" s="50">
        <f t="shared" si="53"/>
        <v>8.0699999999999985</v>
      </c>
      <c r="C774" s="136" t="s">
        <v>1008</v>
      </c>
      <c r="D774" s="134">
        <v>8.16</v>
      </c>
      <c r="E774" s="135" t="s">
        <v>19</v>
      </c>
      <c r="F774" s="16"/>
      <c r="G774" s="14">
        <f t="shared" si="54"/>
        <v>0</v>
      </c>
      <c r="H774" s="21"/>
    </row>
    <row r="775" spans="2:8" s="40" customFormat="1">
      <c r="B775" s="50">
        <f t="shared" si="53"/>
        <v>8.0799999999999983</v>
      </c>
      <c r="C775" s="136" t="s">
        <v>1009</v>
      </c>
      <c r="D775" s="134">
        <v>4.726</v>
      </c>
      <c r="E775" s="135" t="s">
        <v>19</v>
      </c>
      <c r="F775" s="16"/>
      <c r="G775" s="14">
        <f t="shared" si="54"/>
        <v>0</v>
      </c>
      <c r="H775" s="21"/>
    </row>
    <row r="776" spans="2:8" s="40" customFormat="1">
      <c r="B776" s="50">
        <f t="shared" si="53"/>
        <v>8.0899999999999981</v>
      </c>
      <c r="C776" s="136" t="s">
        <v>1010</v>
      </c>
      <c r="D776" s="134">
        <v>1.1379999999999999</v>
      </c>
      <c r="E776" s="135" t="s">
        <v>19</v>
      </c>
      <c r="F776" s="16"/>
      <c r="G776" s="14">
        <f t="shared" si="54"/>
        <v>0</v>
      </c>
      <c r="H776" s="21"/>
    </row>
    <row r="777" spans="2:8" s="40" customFormat="1">
      <c r="B777" s="50">
        <f t="shared" si="53"/>
        <v>8.0999999999999979</v>
      </c>
      <c r="C777" s="136" t="s">
        <v>1011</v>
      </c>
      <c r="D777" s="134">
        <v>8.16</v>
      </c>
      <c r="E777" s="135" t="s">
        <v>19</v>
      </c>
      <c r="F777" s="16"/>
      <c r="G777" s="14">
        <f t="shared" si="54"/>
        <v>0</v>
      </c>
      <c r="H777" s="21"/>
    </row>
    <row r="778" spans="2:8" s="40" customFormat="1">
      <c r="B778" s="50">
        <f t="shared" si="53"/>
        <v>8.1099999999999977</v>
      </c>
      <c r="C778" s="136" t="s">
        <v>735</v>
      </c>
      <c r="D778" s="134">
        <v>84</v>
      </c>
      <c r="E778" s="20" t="s">
        <v>14</v>
      </c>
      <c r="F778" s="16"/>
      <c r="G778" s="14">
        <f t="shared" si="54"/>
        <v>0</v>
      </c>
      <c r="H778" s="21"/>
    </row>
    <row r="779" spans="2:8" s="40" customFormat="1">
      <c r="B779" s="50">
        <f t="shared" si="53"/>
        <v>8.1199999999999974</v>
      </c>
      <c r="C779" s="136" t="s">
        <v>365</v>
      </c>
      <c r="D779" s="134">
        <v>560</v>
      </c>
      <c r="E779" s="135" t="s">
        <v>26</v>
      </c>
      <c r="F779" s="16"/>
      <c r="G779" s="14">
        <f t="shared" si="54"/>
        <v>0</v>
      </c>
      <c r="H779" s="21"/>
    </row>
    <row r="780" spans="2:8" s="40" customFormat="1">
      <c r="B780" s="50">
        <f t="shared" si="53"/>
        <v>8.1299999999999972</v>
      </c>
      <c r="C780" s="136" t="s">
        <v>366</v>
      </c>
      <c r="D780" s="134">
        <v>5195.5200000000004</v>
      </c>
      <c r="E780" s="135" t="s">
        <v>26</v>
      </c>
      <c r="F780" s="16"/>
      <c r="G780" s="14">
        <f t="shared" si="54"/>
        <v>0</v>
      </c>
      <c r="H780" s="21"/>
    </row>
    <row r="781" spans="2:8" s="40" customFormat="1">
      <c r="B781" s="50">
        <f t="shared" si="53"/>
        <v>8.139999999999997</v>
      </c>
      <c r="C781" s="136" t="s">
        <v>367</v>
      </c>
      <c r="D781" s="134">
        <v>623.46</v>
      </c>
      <c r="E781" s="135" t="s">
        <v>26</v>
      </c>
      <c r="F781" s="16"/>
      <c r="G781" s="14">
        <f t="shared" si="54"/>
        <v>0</v>
      </c>
      <c r="H781" s="21"/>
    </row>
    <row r="782" spans="2:8" s="40" customFormat="1">
      <c r="B782" s="50">
        <f t="shared" si="53"/>
        <v>8.1499999999999968</v>
      </c>
      <c r="C782" s="136" t="s">
        <v>368</v>
      </c>
      <c r="D782" s="134">
        <v>65</v>
      </c>
      <c r="E782" s="20" t="s">
        <v>14</v>
      </c>
      <c r="F782" s="16"/>
      <c r="G782" s="14">
        <f t="shared" si="54"/>
        <v>0</v>
      </c>
      <c r="H782" s="21"/>
    </row>
    <row r="783" spans="2:8" s="40" customFormat="1">
      <c r="B783" s="50">
        <f t="shared" si="53"/>
        <v>8.1599999999999966</v>
      </c>
      <c r="C783" s="136" t="s">
        <v>369</v>
      </c>
      <c r="D783" s="134">
        <v>1</v>
      </c>
      <c r="E783" s="135" t="s">
        <v>31</v>
      </c>
      <c r="F783" s="16"/>
      <c r="G783" s="14">
        <f t="shared" si="54"/>
        <v>0</v>
      </c>
      <c r="H783" s="21"/>
    </row>
    <row r="784" spans="2:8" s="40" customFormat="1">
      <c r="B784" s="50">
        <f t="shared" si="53"/>
        <v>8.1699999999999964</v>
      </c>
      <c r="C784" s="136" t="s">
        <v>370</v>
      </c>
      <c r="D784" s="134">
        <v>53.3</v>
      </c>
      <c r="E784" s="135" t="s">
        <v>15</v>
      </c>
      <c r="F784" s="145"/>
      <c r="G784" s="14">
        <f t="shared" si="54"/>
        <v>0</v>
      </c>
      <c r="H784" s="21"/>
    </row>
    <row r="785" spans="2:8" s="40" customFormat="1">
      <c r="B785" s="50">
        <f t="shared" si="53"/>
        <v>8.1799999999999962</v>
      </c>
      <c r="C785" s="136" t="s">
        <v>57</v>
      </c>
      <c r="D785" s="134">
        <v>2.11</v>
      </c>
      <c r="E785" s="135" t="s">
        <v>19</v>
      </c>
      <c r="F785" s="16"/>
      <c r="G785" s="14">
        <f t="shared" si="54"/>
        <v>0</v>
      </c>
      <c r="H785" s="21"/>
    </row>
    <row r="786" spans="2:8" s="40" customFormat="1">
      <c r="B786" s="50">
        <f t="shared" si="53"/>
        <v>8.1899999999999959</v>
      </c>
      <c r="C786" s="136" t="s">
        <v>82</v>
      </c>
      <c r="D786" s="134">
        <v>4.5250000000000004</v>
      </c>
      <c r="E786" s="135" t="s">
        <v>19</v>
      </c>
      <c r="F786" s="16"/>
      <c r="G786" s="14">
        <f t="shared" si="54"/>
        <v>0</v>
      </c>
      <c r="H786" s="21"/>
    </row>
    <row r="787" spans="2:8" s="40" customFormat="1">
      <c r="B787" s="50">
        <f t="shared" si="53"/>
        <v>8.1999999999999957</v>
      </c>
      <c r="C787" s="136" t="s">
        <v>371</v>
      </c>
      <c r="D787" s="134">
        <f>1242/(12.5)</f>
        <v>99.36</v>
      </c>
      <c r="E787" s="135" t="s">
        <v>15</v>
      </c>
      <c r="F787" s="16"/>
      <c r="G787" s="14">
        <f t="shared" si="54"/>
        <v>0</v>
      </c>
      <c r="H787" s="21"/>
    </row>
    <row r="788" spans="2:8" s="40" customFormat="1">
      <c r="B788" s="50">
        <f t="shared" si="53"/>
        <v>8.2099999999999955</v>
      </c>
      <c r="C788" s="136" t="s">
        <v>65</v>
      </c>
      <c r="D788" s="134">
        <f>335/(12.5)</f>
        <v>26.8</v>
      </c>
      <c r="E788" s="135" t="s">
        <v>15</v>
      </c>
      <c r="F788" s="16"/>
      <c r="G788" s="14">
        <f t="shared" si="54"/>
        <v>0</v>
      </c>
      <c r="H788" s="21"/>
    </row>
    <row r="789" spans="2:8" s="40" customFormat="1">
      <c r="B789" s="50">
        <f t="shared" si="53"/>
        <v>8.2199999999999953</v>
      </c>
      <c r="C789" s="136" t="s">
        <v>733</v>
      </c>
      <c r="D789" s="134">
        <v>964.29</v>
      </c>
      <c r="E789" s="135" t="s">
        <v>15</v>
      </c>
      <c r="F789" s="16"/>
      <c r="G789" s="14">
        <f t="shared" si="54"/>
        <v>0</v>
      </c>
      <c r="H789" s="21"/>
    </row>
    <row r="790" spans="2:8" s="40" customFormat="1">
      <c r="B790" s="50">
        <f t="shared" si="53"/>
        <v>8.2299999999999951</v>
      </c>
      <c r="C790" s="136" t="s">
        <v>734</v>
      </c>
      <c r="D790" s="134">
        <v>60.716999999999999</v>
      </c>
      <c r="E790" s="135" t="s">
        <v>15</v>
      </c>
      <c r="F790" s="16"/>
      <c r="G790" s="14">
        <f t="shared" si="54"/>
        <v>0</v>
      </c>
      <c r="H790" s="21"/>
    </row>
    <row r="791" spans="2:8" s="40" customFormat="1" ht="21.75" customHeight="1">
      <c r="B791" s="50">
        <f t="shared" si="53"/>
        <v>8.2399999999999949</v>
      </c>
      <c r="C791" s="136" t="s">
        <v>20</v>
      </c>
      <c r="D791" s="134">
        <f>186.16+28.9</f>
        <v>215.06</v>
      </c>
      <c r="E791" s="20" t="s">
        <v>16</v>
      </c>
      <c r="F791" s="16"/>
      <c r="G791" s="14">
        <f t="shared" si="54"/>
        <v>0</v>
      </c>
      <c r="H791" s="21"/>
    </row>
    <row r="792" spans="2:8" s="40" customFormat="1">
      <c r="B792" s="50">
        <f t="shared" si="53"/>
        <v>8.2499999999999947</v>
      </c>
      <c r="C792" s="136" t="s">
        <v>66</v>
      </c>
      <c r="D792" s="134">
        <v>56.15</v>
      </c>
      <c r="E792" s="135" t="s">
        <v>15</v>
      </c>
      <c r="F792" s="16"/>
      <c r="G792" s="14">
        <f t="shared" si="54"/>
        <v>0</v>
      </c>
      <c r="H792" s="21"/>
    </row>
    <row r="793" spans="2:8" s="40" customFormat="1">
      <c r="B793" s="50">
        <f t="shared" si="53"/>
        <v>8.2599999999999945</v>
      </c>
      <c r="C793" s="136" t="s">
        <v>34</v>
      </c>
      <c r="D793" s="134">
        <f>8.75*2+6.48*2</f>
        <v>30.46</v>
      </c>
      <c r="E793" s="20" t="s">
        <v>16</v>
      </c>
      <c r="F793" s="16"/>
      <c r="G793" s="14">
        <f t="shared" si="54"/>
        <v>0</v>
      </c>
      <c r="H793" s="21"/>
    </row>
    <row r="794" spans="2:8" s="40" customFormat="1">
      <c r="B794" s="50">
        <f t="shared" si="53"/>
        <v>8.2699999999999942</v>
      </c>
      <c r="C794" s="136" t="s">
        <v>67</v>
      </c>
      <c r="D794" s="134">
        <f>+D792</f>
        <v>56.15</v>
      </c>
      <c r="E794" s="135" t="s">
        <v>15</v>
      </c>
      <c r="F794" s="16"/>
      <c r="G794" s="14">
        <f t="shared" si="54"/>
        <v>0</v>
      </c>
      <c r="H794" s="21"/>
    </row>
    <row r="795" spans="2:8" s="40" customFormat="1">
      <c r="B795" s="50">
        <f t="shared" si="53"/>
        <v>8.279999999999994</v>
      </c>
      <c r="C795" s="136" t="s">
        <v>42</v>
      </c>
      <c r="D795" s="134">
        <v>107.96</v>
      </c>
      <c r="E795" s="135" t="s">
        <v>15</v>
      </c>
      <c r="F795" s="16"/>
      <c r="G795" s="14">
        <f t="shared" si="54"/>
        <v>0</v>
      </c>
      <c r="H795" s="21"/>
    </row>
    <row r="796" spans="2:8" s="40" customFormat="1">
      <c r="B796" s="50">
        <f t="shared" si="53"/>
        <v>8.2899999999999938</v>
      </c>
      <c r="C796" s="136" t="s">
        <v>372</v>
      </c>
      <c r="D796" s="134">
        <v>57.64</v>
      </c>
      <c r="E796" s="135" t="s">
        <v>15</v>
      </c>
      <c r="F796" s="16"/>
      <c r="G796" s="14">
        <f t="shared" si="54"/>
        <v>0</v>
      </c>
      <c r="H796" s="21"/>
    </row>
    <row r="797" spans="2:8" s="40" customFormat="1">
      <c r="B797" s="50">
        <f t="shared" si="53"/>
        <v>8.2999999999999936</v>
      </c>
      <c r="C797" s="136" t="s">
        <v>647</v>
      </c>
      <c r="D797" s="134">
        <v>3</v>
      </c>
      <c r="E797" s="20" t="s">
        <v>14</v>
      </c>
      <c r="F797" s="16"/>
      <c r="G797" s="14">
        <f t="shared" si="54"/>
        <v>0</v>
      </c>
      <c r="H797" s="21"/>
    </row>
    <row r="798" spans="2:8" s="40" customFormat="1">
      <c r="B798" s="50">
        <f t="shared" si="53"/>
        <v>8.3099999999999934</v>
      </c>
      <c r="C798" s="136" t="s">
        <v>648</v>
      </c>
      <c r="D798" s="134">
        <v>1</v>
      </c>
      <c r="E798" s="20" t="s">
        <v>14</v>
      </c>
      <c r="F798" s="16"/>
      <c r="G798" s="14">
        <f t="shared" si="54"/>
        <v>0</v>
      </c>
      <c r="H798" s="21"/>
    </row>
    <row r="799" spans="2:8" s="40" customFormat="1">
      <c r="B799" s="50">
        <f t="shared" si="53"/>
        <v>8.3199999999999932</v>
      </c>
      <c r="C799" s="136" t="s">
        <v>373</v>
      </c>
      <c r="D799" s="134">
        <f>7.75*3+6.9*3</f>
        <v>43.95</v>
      </c>
      <c r="E799" s="20" t="s">
        <v>16</v>
      </c>
      <c r="F799" s="16"/>
      <c r="G799" s="14">
        <f t="shared" si="54"/>
        <v>0</v>
      </c>
      <c r="H799" s="21"/>
    </row>
    <row r="800" spans="2:8" s="40" customFormat="1">
      <c r="B800" s="50">
        <f t="shared" si="53"/>
        <v>8.329999999999993</v>
      </c>
      <c r="C800" s="136" t="s">
        <v>374</v>
      </c>
      <c r="D800" s="134">
        <f>+D789+D790</f>
        <v>1025.0070000000001</v>
      </c>
      <c r="E800" s="135" t="s">
        <v>15</v>
      </c>
      <c r="F800" s="16"/>
      <c r="G800" s="14">
        <f t="shared" si="54"/>
        <v>0</v>
      </c>
      <c r="H800" s="21"/>
    </row>
    <row r="801" spans="2:8" s="40" customFormat="1">
      <c r="B801" s="50">
        <f t="shared" si="53"/>
        <v>8.3399999999999928</v>
      </c>
      <c r="C801" s="136" t="s">
        <v>649</v>
      </c>
      <c r="D801" s="134">
        <v>1</v>
      </c>
      <c r="E801" s="20" t="s">
        <v>14</v>
      </c>
      <c r="F801" s="16"/>
      <c r="G801" s="14">
        <f t="shared" si="54"/>
        <v>0</v>
      </c>
      <c r="H801" s="21"/>
    </row>
    <row r="802" spans="2:8" s="40" customFormat="1">
      <c r="B802" s="50"/>
      <c r="C802" s="18"/>
      <c r="D802" s="16"/>
      <c r="E802" s="20"/>
      <c r="F802" s="16"/>
      <c r="G802" s="53"/>
      <c r="H802" s="21">
        <f>SUM(G768:G801)</f>
        <v>0</v>
      </c>
    </row>
    <row r="803" spans="2:8" s="40" customFormat="1">
      <c r="B803" s="48">
        <v>9</v>
      </c>
      <c r="C803" s="22" t="s">
        <v>650</v>
      </c>
      <c r="D803" s="16"/>
      <c r="E803" s="20"/>
      <c r="F803" s="16"/>
      <c r="G803" s="53"/>
      <c r="H803" s="21"/>
    </row>
    <row r="804" spans="2:8" s="40" customFormat="1" ht="55.5" customHeight="1">
      <c r="B804" s="50">
        <f t="shared" ref="B804:B825" si="55">+B803+0.01</f>
        <v>9.01</v>
      </c>
      <c r="C804" s="137" t="s">
        <v>375</v>
      </c>
      <c r="D804" s="129">
        <v>1</v>
      </c>
      <c r="E804" s="138" t="s">
        <v>14</v>
      </c>
      <c r="F804" s="16"/>
      <c r="G804" s="14">
        <f t="shared" ref="G804:G825" si="56">ROUND(F804*D804,2)</f>
        <v>0</v>
      </c>
      <c r="H804" s="21"/>
    </row>
    <row r="805" spans="2:8" s="40" customFormat="1" ht="37.5">
      <c r="B805" s="50">
        <f t="shared" si="55"/>
        <v>9.02</v>
      </c>
      <c r="C805" s="137" t="s">
        <v>651</v>
      </c>
      <c r="D805" s="129">
        <v>3</v>
      </c>
      <c r="E805" s="138" t="s">
        <v>14</v>
      </c>
      <c r="F805" s="143"/>
      <c r="G805" s="14">
        <f t="shared" si="56"/>
        <v>0</v>
      </c>
      <c r="H805" s="21"/>
    </row>
    <row r="806" spans="2:8" s="40" customFormat="1" ht="37.5">
      <c r="B806" s="50">
        <f t="shared" si="55"/>
        <v>9.0299999999999994</v>
      </c>
      <c r="C806" s="137" t="s">
        <v>713</v>
      </c>
      <c r="D806" s="129">
        <v>40</v>
      </c>
      <c r="E806" s="138" t="s">
        <v>14</v>
      </c>
      <c r="F806" s="16"/>
      <c r="G806" s="14">
        <f t="shared" si="56"/>
        <v>0</v>
      </c>
      <c r="H806" s="21"/>
    </row>
    <row r="807" spans="2:8" s="40" customFormat="1" ht="56.25">
      <c r="B807" s="50">
        <f t="shared" si="55"/>
        <v>9.0399999999999991</v>
      </c>
      <c r="C807" s="137" t="s">
        <v>714</v>
      </c>
      <c r="D807" s="129">
        <v>12</v>
      </c>
      <c r="E807" s="138" t="s">
        <v>14</v>
      </c>
      <c r="F807" s="16"/>
      <c r="G807" s="14">
        <f t="shared" si="56"/>
        <v>0</v>
      </c>
      <c r="H807" s="21"/>
    </row>
    <row r="808" spans="2:8" s="40" customFormat="1">
      <c r="B808" s="50">
        <f t="shared" si="55"/>
        <v>9.0499999999999989</v>
      </c>
      <c r="C808" s="137" t="s">
        <v>715</v>
      </c>
      <c r="D808" s="129">
        <v>2</v>
      </c>
      <c r="E808" s="138" t="s">
        <v>14</v>
      </c>
      <c r="F808" s="16"/>
      <c r="G808" s="14">
        <f t="shared" si="56"/>
        <v>0</v>
      </c>
      <c r="H808" s="21"/>
    </row>
    <row r="809" spans="2:8" s="40" customFormat="1">
      <c r="B809" s="50">
        <f t="shared" si="55"/>
        <v>9.0599999999999987</v>
      </c>
      <c r="C809" s="137" t="s">
        <v>716</v>
      </c>
      <c r="D809" s="129">
        <v>20</v>
      </c>
      <c r="E809" s="138" t="s">
        <v>14</v>
      </c>
      <c r="F809" s="16"/>
      <c r="G809" s="14">
        <f t="shared" si="56"/>
        <v>0</v>
      </c>
      <c r="H809" s="21"/>
    </row>
    <row r="810" spans="2:8" s="40" customFormat="1" ht="37.5">
      <c r="B810" s="50">
        <f t="shared" si="55"/>
        <v>9.0699999999999985</v>
      </c>
      <c r="C810" s="137" t="s">
        <v>717</v>
      </c>
      <c r="D810" s="129">
        <v>10</v>
      </c>
      <c r="E810" s="138" t="s">
        <v>14</v>
      </c>
      <c r="F810" s="16"/>
      <c r="G810" s="14">
        <f t="shared" si="56"/>
        <v>0</v>
      </c>
      <c r="H810" s="21"/>
    </row>
    <row r="811" spans="2:8" s="40" customFormat="1">
      <c r="B811" s="50">
        <f t="shared" si="55"/>
        <v>9.0799999999999983</v>
      </c>
      <c r="C811" s="137" t="s">
        <v>718</v>
      </c>
      <c r="D811" s="129">
        <v>4</v>
      </c>
      <c r="E811" s="138" t="s">
        <v>14</v>
      </c>
      <c r="F811" s="16"/>
      <c r="G811" s="14">
        <f t="shared" si="56"/>
        <v>0</v>
      </c>
      <c r="H811" s="21"/>
    </row>
    <row r="812" spans="2:8" s="40" customFormat="1">
      <c r="B812" s="50">
        <f t="shared" si="55"/>
        <v>9.0899999999999981</v>
      </c>
      <c r="C812" s="137" t="s">
        <v>719</v>
      </c>
      <c r="D812" s="129">
        <v>2</v>
      </c>
      <c r="E812" s="138" t="s">
        <v>14</v>
      </c>
      <c r="F812" s="16"/>
      <c r="G812" s="14">
        <f t="shared" si="56"/>
        <v>0</v>
      </c>
      <c r="H812" s="21"/>
    </row>
    <row r="813" spans="2:8" s="40" customFormat="1" ht="37.5">
      <c r="B813" s="50">
        <f t="shared" si="55"/>
        <v>9.0999999999999979</v>
      </c>
      <c r="C813" s="137" t="s">
        <v>720</v>
      </c>
      <c r="D813" s="129">
        <v>8</v>
      </c>
      <c r="E813" s="138" t="s">
        <v>14</v>
      </c>
      <c r="F813" s="16"/>
      <c r="G813" s="14">
        <f t="shared" si="56"/>
        <v>0</v>
      </c>
      <c r="H813" s="21"/>
    </row>
    <row r="814" spans="2:8" s="40" customFormat="1" ht="37.5">
      <c r="B814" s="50">
        <f t="shared" si="55"/>
        <v>9.1099999999999977</v>
      </c>
      <c r="C814" s="137" t="s">
        <v>766</v>
      </c>
      <c r="D814" s="129">
        <v>1</v>
      </c>
      <c r="E814" s="138" t="s">
        <v>14</v>
      </c>
      <c r="F814" s="16"/>
      <c r="G814" s="14">
        <f t="shared" si="56"/>
        <v>0</v>
      </c>
      <c r="H814" s="21"/>
    </row>
    <row r="815" spans="2:8" s="40" customFormat="1">
      <c r="B815" s="50">
        <f t="shared" si="55"/>
        <v>9.1199999999999974</v>
      </c>
      <c r="C815" s="137" t="s">
        <v>721</v>
      </c>
      <c r="D815" s="129">
        <v>161</v>
      </c>
      <c r="E815" s="138" t="s">
        <v>14</v>
      </c>
      <c r="F815" s="16"/>
      <c r="G815" s="14">
        <f t="shared" si="56"/>
        <v>0</v>
      </c>
      <c r="H815" s="21"/>
    </row>
    <row r="816" spans="2:8" s="40" customFormat="1" ht="37.5">
      <c r="B816" s="50">
        <f t="shared" si="55"/>
        <v>9.1299999999999972</v>
      </c>
      <c r="C816" s="137" t="s">
        <v>722</v>
      </c>
      <c r="D816" s="129">
        <v>3</v>
      </c>
      <c r="E816" s="138" t="s">
        <v>14</v>
      </c>
      <c r="F816" s="16"/>
      <c r="G816" s="14">
        <f t="shared" si="56"/>
        <v>0</v>
      </c>
      <c r="H816" s="21"/>
    </row>
    <row r="817" spans="2:8" s="40" customFormat="1" ht="37.5">
      <c r="B817" s="50">
        <f t="shared" si="55"/>
        <v>9.139999999999997</v>
      </c>
      <c r="C817" s="137" t="s">
        <v>723</v>
      </c>
      <c r="D817" s="129">
        <v>1</v>
      </c>
      <c r="E817" s="138" t="s">
        <v>14</v>
      </c>
      <c r="F817" s="16"/>
      <c r="G817" s="14">
        <f t="shared" si="56"/>
        <v>0</v>
      </c>
      <c r="H817" s="21"/>
    </row>
    <row r="818" spans="2:8" s="40" customFormat="1">
      <c r="B818" s="50">
        <f t="shared" si="55"/>
        <v>9.1499999999999968</v>
      </c>
      <c r="C818" s="137" t="s">
        <v>728</v>
      </c>
      <c r="D818" s="129">
        <v>1</v>
      </c>
      <c r="E818" s="138" t="s">
        <v>14</v>
      </c>
      <c r="F818" s="16"/>
      <c r="G818" s="14">
        <f t="shared" si="56"/>
        <v>0</v>
      </c>
      <c r="H818" s="21"/>
    </row>
    <row r="819" spans="2:8" s="40" customFormat="1" ht="37.5">
      <c r="B819" s="50">
        <f t="shared" si="55"/>
        <v>9.1599999999999966</v>
      </c>
      <c r="C819" s="137" t="s">
        <v>730</v>
      </c>
      <c r="D819" s="129">
        <v>3</v>
      </c>
      <c r="E819" s="138" t="s">
        <v>14</v>
      </c>
      <c r="F819" s="16"/>
      <c r="G819" s="14">
        <f t="shared" si="56"/>
        <v>0</v>
      </c>
      <c r="H819" s="21"/>
    </row>
    <row r="820" spans="2:8" s="40" customFormat="1" ht="37.5">
      <c r="B820" s="50">
        <f t="shared" si="55"/>
        <v>9.1699999999999964</v>
      </c>
      <c r="C820" s="137" t="s">
        <v>729</v>
      </c>
      <c r="D820" s="129">
        <v>1</v>
      </c>
      <c r="E820" s="138" t="s">
        <v>14</v>
      </c>
      <c r="F820" s="16"/>
      <c r="G820" s="14">
        <f t="shared" si="56"/>
        <v>0</v>
      </c>
      <c r="H820" s="21"/>
    </row>
    <row r="821" spans="2:8" s="40" customFormat="1" ht="37.5">
      <c r="B821" s="50">
        <f t="shared" si="55"/>
        <v>9.1799999999999962</v>
      </c>
      <c r="C821" s="137" t="s">
        <v>724</v>
      </c>
      <c r="D821" s="129">
        <v>3</v>
      </c>
      <c r="E821" s="138" t="s">
        <v>14</v>
      </c>
      <c r="F821" s="16"/>
      <c r="G821" s="14">
        <f t="shared" si="56"/>
        <v>0</v>
      </c>
      <c r="H821" s="21"/>
    </row>
    <row r="822" spans="2:8" s="40" customFormat="1" ht="128.25" customHeight="1">
      <c r="B822" s="50">
        <f t="shared" si="55"/>
        <v>9.1899999999999959</v>
      </c>
      <c r="C822" s="137" t="s">
        <v>725</v>
      </c>
      <c r="D822" s="129">
        <v>24</v>
      </c>
      <c r="E822" s="138" t="s">
        <v>14</v>
      </c>
      <c r="F822" s="16"/>
      <c r="G822" s="14">
        <f t="shared" si="56"/>
        <v>0</v>
      </c>
      <c r="H822" s="21"/>
    </row>
    <row r="823" spans="2:8" s="40" customFormat="1" ht="75">
      <c r="B823" s="50">
        <f t="shared" si="55"/>
        <v>9.1999999999999957</v>
      </c>
      <c r="C823" s="137" t="s">
        <v>726</v>
      </c>
      <c r="D823" s="129">
        <v>5</v>
      </c>
      <c r="E823" s="138" t="s">
        <v>14</v>
      </c>
      <c r="F823" s="16"/>
      <c r="G823" s="14">
        <f t="shared" si="56"/>
        <v>0</v>
      </c>
      <c r="H823" s="21"/>
    </row>
    <row r="824" spans="2:8" s="40" customFormat="1" ht="37.5">
      <c r="B824" s="50">
        <f t="shared" si="55"/>
        <v>9.2099999999999955</v>
      </c>
      <c r="C824" s="137" t="s">
        <v>727</v>
      </c>
      <c r="D824" s="129">
        <v>3</v>
      </c>
      <c r="E824" s="138" t="s">
        <v>14</v>
      </c>
      <c r="F824" s="16"/>
      <c r="G824" s="14">
        <f t="shared" si="56"/>
        <v>0</v>
      </c>
      <c r="H824" s="21"/>
    </row>
    <row r="825" spans="2:8" s="40" customFormat="1">
      <c r="B825" s="50">
        <f t="shared" si="55"/>
        <v>9.2199999999999953</v>
      </c>
      <c r="C825" s="136" t="s">
        <v>765</v>
      </c>
      <c r="D825" s="134">
        <v>1</v>
      </c>
      <c r="E825" s="138" t="s">
        <v>14</v>
      </c>
      <c r="F825" s="16"/>
      <c r="G825" s="14">
        <f t="shared" si="56"/>
        <v>0</v>
      </c>
      <c r="H825" s="21"/>
    </row>
    <row r="826" spans="2:8" s="40" customFormat="1">
      <c r="B826" s="50"/>
      <c r="C826" s="156"/>
      <c r="D826" s="157"/>
      <c r="E826" s="158"/>
      <c r="F826" s="143"/>
      <c r="G826" s="159"/>
      <c r="H826" s="21">
        <f>SUM(G804:G825)</f>
        <v>0</v>
      </c>
    </row>
    <row r="827" spans="2:8" s="40" customFormat="1">
      <c r="B827" s="48">
        <v>10</v>
      </c>
      <c r="C827" s="22" t="s">
        <v>655</v>
      </c>
      <c r="D827" s="134"/>
      <c r="E827" s="135"/>
      <c r="F827" s="16"/>
      <c r="G827" s="53"/>
      <c r="H827" s="21"/>
    </row>
    <row r="828" spans="2:8" s="40" customFormat="1">
      <c r="B828" s="50">
        <f t="shared" ref="B828:B840" si="57">+B827+0.01</f>
        <v>10.01</v>
      </c>
      <c r="C828" s="139" t="s">
        <v>652</v>
      </c>
      <c r="D828" s="134">
        <v>8.0280000000000005</v>
      </c>
      <c r="E828" s="135" t="s">
        <v>19</v>
      </c>
      <c r="F828" s="16"/>
      <c r="G828" s="144">
        <f t="shared" ref="G828:G840" si="58">ROUND(F828*D828,2)</f>
        <v>0</v>
      </c>
      <c r="H828" s="21"/>
    </row>
    <row r="829" spans="2:8" s="40" customFormat="1">
      <c r="B829" s="50">
        <f t="shared" si="57"/>
        <v>10.02</v>
      </c>
      <c r="C829" s="139" t="s">
        <v>1012</v>
      </c>
      <c r="D829" s="134">
        <f>22.3*0.45*0.25</f>
        <v>2.50875</v>
      </c>
      <c r="E829" s="135" t="s">
        <v>19</v>
      </c>
      <c r="F829" s="16"/>
      <c r="G829" s="144">
        <f t="shared" si="58"/>
        <v>0</v>
      </c>
      <c r="H829" s="21"/>
    </row>
    <row r="830" spans="2:8" s="40" customFormat="1">
      <c r="B830" s="50">
        <f t="shared" si="57"/>
        <v>10.029999999999999</v>
      </c>
      <c r="C830" s="139" t="s">
        <v>376</v>
      </c>
      <c r="D830" s="134">
        <f>802/(12.5)</f>
        <v>64.16</v>
      </c>
      <c r="E830" s="135" t="s">
        <v>15</v>
      </c>
      <c r="F830" s="16"/>
      <c r="G830" s="144">
        <f t="shared" si="58"/>
        <v>0</v>
      </c>
      <c r="H830" s="21"/>
    </row>
    <row r="831" spans="2:8" s="40" customFormat="1">
      <c r="B831" s="50">
        <f t="shared" si="57"/>
        <v>10.039999999999999</v>
      </c>
      <c r="C831" s="139" t="s">
        <v>1013</v>
      </c>
      <c r="D831" s="134">
        <f>22.3*0.15*0.15</f>
        <v>0.50175000000000003</v>
      </c>
      <c r="E831" s="135" t="s">
        <v>19</v>
      </c>
      <c r="F831" s="16"/>
      <c r="G831" s="144">
        <f t="shared" si="58"/>
        <v>0</v>
      </c>
      <c r="H831" s="21"/>
    </row>
    <row r="832" spans="2:8" s="40" customFormat="1">
      <c r="B832" s="50">
        <f t="shared" si="57"/>
        <v>10.049999999999999</v>
      </c>
      <c r="C832" s="139" t="s">
        <v>1014</v>
      </c>
      <c r="D832" s="134">
        <f>30.4*0.15*0.15</f>
        <v>0.68399999999999994</v>
      </c>
      <c r="E832" s="135" t="s">
        <v>19</v>
      </c>
      <c r="F832" s="16"/>
      <c r="G832" s="144">
        <f t="shared" si="58"/>
        <v>0</v>
      </c>
      <c r="H832" s="21"/>
    </row>
    <row r="833" spans="2:8" s="40" customFormat="1">
      <c r="B833" s="50">
        <f t="shared" si="57"/>
        <v>10.059999999999999</v>
      </c>
      <c r="C833" s="139" t="s">
        <v>1015</v>
      </c>
      <c r="D833" s="134">
        <f>4.8*0.15*0.15</f>
        <v>0.108</v>
      </c>
      <c r="E833" s="135" t="s">
        <v>19</v>
      </c>
      <c r="F833" s="16"/>
      <c r="G833" s="144">
        <f t="shared" si="58"/>
        <v>0</v>
      </c>
      <c r="H833" s="21"/>
    </row>
    <row r="834" spans="2:8" s="40" customFormat="1">
      <c r="B834" s="50">
        <f t="shared" si="57"/>
        <v>10.069999999999999</v>
      </c>
      <c r="C834" s="139" t="s">
        <v>1016</v>
      </c>
      <c r="D834" s="134">
        <v>12</v>
      </c>
      <c r="E834" s="135" t="s">
        <v>15</v>
      </c>
      <c r="F834" s="16"/>
      <c r="G834" s="144">
        <f t="shared" si="58"/>
        <v>0</v>
      </c>
      <c r="H834" s="21"/>
    </row>
    <row r="835" spans="2:8" s="40" customFormat="1">
      <c r="B835" s="50">
        <f t="shared" si="57"/>
        <v>10.079999999999998</v>
      </c>
      <c r="C835" s="139" t="s">
        <v>653</v>
      </c>
      <c r="D835" s="134">
        <v>69</v>
      </c>
      <c r="E835" s="135" t="s">
        <v>15</v>
      </c>
      <c r="F835" s="16"/>
      <c r="G835" s="144">
        <f t="shared" si="58"/>
        <v>0</v>
      </c>
      <c r="H835" s="21"/>
    </row>
    <row r="836" spans="2:8" s="40" customFormat="1">
      <c r="B836" s="50">
        <f t="shared" si="57"/>
        <v>10.089999999999998</v>
      </c>
      <c r="C836" s="139" t="s">
        <v>654</v>
      </c>
      <c r="D836" s="134">
        <v>87.84</v>
      </c>
      <c r="E836" s="135" t="s">
        <v>15</v>
      </c>
      <c r="F836" s="16"/>
      <c r="G836" s="144">
        <f t="shared" si="58"/>
        <v>0</v>
      </c>
      <c r="H836" s="21"/>
    </row>
    <row r="837" spans="2:8" s="40" customFormat="1">
      <c r="B837" s="50">
        <f t="shared" si="57"/>
        <v>10.099999999999998</v>
      </c>
      <c r="C837" s="139" t="s">
        <v>308</v>
      </c>
      <c r="D837" s="134">
        <f>28.2+68.8</f>
        <v>97</v>
      </c>
      <c r="E837" s="135" t="s">
        <v>16</v>
      </c>
      <c r="F837" s="16"/>
      <c r="G837" s="144">
        <f t="shared" si="58"/>
        <v>0</v>
      </c>
      <c r="H837" s="21"/>
    </row>
    <row r="838" spans="2:8" s="40" customFormat="1">
      <c r="B838" s="50">
        <f t="shared" si="57"/>
        <v>10.109999999999998</v>
      </c>
      <c r="C838" s="139" t="s">
        <v>374</v>
      </c>
      <c r="D838" s="134">
        <f>+D836+D835</f>
        <v>156.84</v>
      </c>
      <c r="E838" s="135" t="s">
        <v>15</v>
      </c>
      <c r="F838" s="16"/>
      <c r="G838" s="144">
        <f t="shared" si="58"/>
        <v>0</v>
      </c>
      <c r="H838" s="21"/>
    </row>
    <row r="839" spans="2:8" s="40" customFormat="1">
      <c r="B839" s="50">
        <f t="shared" si="57"/>
        <v>10.119999999999997</v>
      </c>
      <c r="C839" s="139" t="s">
        <v>373</v>
      </c>
      <c r="D839" s="134">
        <v>24</v>
      </c>
      <c r="E839" s="135" t="s">
        <v>16</v>
      </c>
      <c r="F839" s="16"/>
      <c r="G839" s="144">
        <f t="shared" si="58"/>
        <v>0</v>
      </c>
      <c r="H839" s="21"/>
    </row>
    <row r="840" spans="2:8" s="40" customFormat="1">
      <c r="B840" s="50">
        <f t="shared" si="57"/>
        <v>10.129999999999997</v>
      </c>
      <c r="C840" s="139" t="s">
        <v>66</v>
      </c>
      <c r="D840" s="134">
        <f>+D834</f>
        <v>12</v>
      </c>
      <c r="E840" s="135" t="s">
        <v>15</v>
      </c>
      <c r="F840" s="16"/>
      <c r="G840" s="144">
        <f t="shared" si="58"/>
        <v>0</v>
      </c>
      <c r="H840" s="21"/>
    </row>
    <row r="841" spans="2:8" s="40" customFormat="1">
      <c r="B841" s="50"/>
      <c r="C841" s="139"/>
      <c r="D841" s="134"/>
      <c r="E841" s="135"/>
      <c r="F841" s="16"/>
      <c r="G841" s="53"/>
      <c r="H841" s="21">
        <f>SUM(G828:G840)</f>
        <v>0</v>
      </c>
    </row>
    <row r="842" spans="2:8" s="40" customFormat="1">
      <c r="B842" s="48">
        <v>11</v>
      </c>
      <c r="C842" s="22" t="s">
        <v>656</v>
      </c>
      <c r="D842" s="134"/>
      <c r="E842" s="135"/>
      <c r="F842" s="16"/>
      <c r="G842" s="53"/>
      <c r="H842" s="21"/>
    </row>
    <row r="843" spans="2:8" s="40" customFormat="1">
      <c r="B843" s="50">
        <f t="shared" ref="B843:B844" si="59">+B842+0.01</f>
        <v>11.01</v>
      </c>
      <c r="C843" s="139" t="s">
        <v>377</v>
      </c>
      <c r="D843" s="134">
        <v>1</v>
      </c>
      <c r="E843" s="135" t="s">
        <v>31</v>
      </c>
      <c r="F843" s="16"/>
      <c r="G843" s="144">
        <f t="shared" ref="G843:G844" si="60">ROUND(F843*D843,2)</f>
        <v>0</v>
      </c>
      <c r="H843" s="21"/>
    </row>
    <row r="844" spans="2:8" s="40" customFormat="1">
      <c r="B844" s="50">
        <f t="shared" si="59"/>
        <v>11.02</v>
      </c>
      <c r="C844" s="139" t="s">
        <v>378</v>
      </c>
      <c r="D844" s="134">
        <f>7*4</f>
        <v>28</v>
      </c>
      <c r="E844" s="135" t="s">
        <v>15</v>
      </c>
      <c r="F844" s="16"/>
      <c r="G844" s="144">
        <f t="shared" si="60"/>
        <v>0</v>
      </c>
      <c r="H844" s="21"/>
    </row>
    <row r="845" spans="2:8" s="40" customFormat="1">
      <c r="B845" s="50"/>
      <c r="C845" s="18"/>
      <c r="D845" s="16"/>
      <c r="E845" s="20"/>
      <c r="F845" s="16"/>
      <c r="G845" s="53"/>
      <c r="H845" s="21">
        <f>SUM(G843:G844)</f>
        <v>0</v>
      </c>
    </row>
    <row r="846" spans="2:8" s="40" customFormat="1">
      <c r="B846" s="48">
        <v>12</v>
      </c>
      <c r="C846" s="212" t="s">
        <v>1</v>
      </c>
      <c r="D846" s="199"/>
      <c r="E846" s="208"/>
      <c r="F846" s="199"/>
      <c r="G846" s="199">
        <f t="shared" ref="G846:G849" si="61">ROUND(D846*F846,2)</f>
        <v>0</v>
      </c>
      <c r="H846" s="206"/>
    </row>
    <row r="847" spans="2:8" s="40" customFormat="1" ht="37.5">
      <c r="B847" s="50">
        <f t="shared" ref="B847:B848" si="62">+B846+0.01</f>
        <v>12.01</v>
      </c>
      <c r="C847" s="211" t="s">
        <v>782</v>
      </c>
      <c r="D847" s="199">
        <v>6.5</v>
      </c>
      <c r="E847" s="202" t="s">
        <v>208</v>
      </c>
      <c r="F847" s="199"/>
      <c r="G847" s="199">
        <f t="shared" si="61"/>
        <v>0</v>
      </c>
      <c r="H847" s="203"/>
    </row>
    <row r="848" spans="2:8" s="40" customFormat="1">
      <c r="B848" s="50">
        <f t="shared" si="62"/>
        <v>12.02</v>
      </c>
      <c r="C848" s="211" t="s">
        <v>783</v>
      </c>
      <c r="D848" s="199">
        <v>174</v>
      </c>
      <c r="E848" s="202" t="s">
        <v>784</v>
      </c>
      <c r="F848" s="199"/>
      <c r="G848" s="199">
        <f t="shared" si="61"/>
        <v>0</v>
      </c>
      <c r="H848" s="203"/>
    </row>
    <row r="849" spans="2:8" s="40" customFormat="1">
      <c r="B849" s="50"/>
      <c r="C849" s="211"/>
      <c r="D849" s="199"/>
      <c r="E849" s="202"/>
      <c r="F849" s="199"/>
      <c r="G849" s="199">
        <f t="shared" si="61"/>
        <v>0</v>
      </c>
      <c r="H849" s="203">
        <f>SUM(G847:G848)</f>
        <v>0</v>
      </c>
    </row>
    <row r="850" spans="2:8" s="40" customFormat="1" ht="19.5" thickBot="1">
      <c r="B850" s="50"/>
      <c r="C850" s="151"/>
      <c r="D850" s="149"/>
      <c r="E850" s="150"/>
      <c r="F850" s="149"/>
      <c r="G850" s="152"/>
      <c r="H850" s="153"/>
    </row>
    <row r="851" spans="2:8" s="40" customFormat="1" ht="19.5" thickBot="1">
      <c r="B851" s="582"/>
      <c r="C851" s="583" t="s">
        <v>770</v>
      </c>
      <c r="D851" s="148"/>
      <c r="E851" s="148"/>
      <c r="F851" s="584"/>
      <c r="G851" s="585"/>
      <c r="H851" s="586">
        <f>SUM(H662:H850)</f>
        <v>0</v>
      </c>
    </row>
    <row r="852" spans="2:8" s="40" customFormat="1" ht="19.5" thickBot="1">
      <c r="B852" s="186"/>
      <c r="C852" s="151"/>
      <c r="D852" s="149"/>
      <c r="E852" s="150"/>
      <c r="F852" s="149"/>
      <c r="G852" s="152"/>
      <c r="H852" s="184"/>
    </row>
    <row r="853" spans="2:8" s="40" customFormat="1" ht="19.5" thickBot="1">
      <c r="B853" s="213"/>
      <c r="C853" s="214" t="s">
        <v>789</v>
      </c>
      <c r="D853" s="215"/>
      <c r="E853" s="216"/>
      <c r="F853" s="217"/>
      <c r="G853" s="218"/>
      <c r="H853" s="219"/>
    </row>
    <row r="854" spans="2:8" s="40" customFormat="1">
      <c r="B854" s="220"/>
      <c r="C854" s="221"/>
      <c r="D854" s="222"/>
      <c r="E854" s="216"/>
      <c r="F854" s="217"/>
      <c r="G854" s="218">
        <f t="shared" ref="G854" si="63">ROUND(F854*D854,2)</f>
        <v>0</v>
      </c>
      <c r="H854" s="219"/>
    </row>
    <row r="855" spans="2:8" s="40" customFormat="1">
      <c r="B855" s="233">
        <v>1</v>
      </c>
      <c r="C855" s="234" t="s">
        <v>133</v>
      </c>
      <c r="D855" s="235"/>
      <c r="E855" s="236"/>
      <c r="F855" s="237"/>
      <c r="G855" s="235">
        <v>0</v>
      </c>
      <c r="H855" s="238"/>
    </row>
    <row r="856" spans="2:8" s="40" customFormat="1">
      <c r="B856" s="239">
        <v>1.01</v>
      </c>
      <c r="C856" s="240" t="s">
        <v>297</v>
      </c>
      <c r="D856" s="235">
        <v>133.69109999999998</v>
      </c>
      <c r="E856" s="241" t="s">
        <v>15</v>
      </c>
      <c r="F856" s="16"/>
      <c r="G856" s="242">
        <f t="shared" ref="G856:G857" si="64">ROUND(F856*D856,2)</f>
        <v>0</v>
      </c>
      <c r="H856" s="238"/>
    </row>
    <row r="857" spans="2:8" s="40" customFormat="1">
      <c r="B857" s="239">
        <v>1.02</v>
      </c>
      <c r="C857" s="240" t="s">
        <v>790</v>
      </c>
      <c r="D857" s="235">
        <v>133.69109999999998</v>
      </c>
      <c r="E857" s="241" t="s">
        <v>15</v>
      </c>
      <c r="F857" s="237"/>
      <c r="G857" s="242">
        <f t="shared" si="64"/>
        <v>0</v>
      </c>
      <c r="H857" s="238"/>
    </row>
    <row r="858" spans="2:8" s="40" customFormat="1">
      <c r="B858" s="239"/>
      <c r="C858" s="240"/>
      <c r="D858" s="235"/>
      <c r="E858" s="241"/>
      <c r="F858" s="237"/>
      <c r="G858" s="235">
        <v>0</v>
      </c>
      <c r="H858" s="238">
        <f>SUM(G856:G857)</f>
        <v>0</v>
      </c>
    </row>
    <row r="859" spans="2:8" s="40" customFormat="1">
      <c r="B859" s="233">
        <v>2</v>
      </c>
      <c r="C859" s="243" t="s">
        <v>39</v>
      </c>
      <c r="D859" s="244"/>
      <c r="E859" s="245"/>
      <c r="F859" s="244"/>
      <c r="G859" s="244">
        <v>0</v>
      </c>
      <c r="H859" s="246"/>
    </row>
    <row r="860" spans="2:8" s="40" customFormat="1">
      <c r="B860" s="247">
        <v>2.0099999999999998</v>
      </c>
      <c r="C860" s="248" t="s">
        <v>1019</v>
      </c>
      <c r="D860" s="244">
        <v>26.738219999999998</v>
      </c>
      <c r="E860" s="249" t="s">
        <v>19</v>
      </c>
      <c r="F860" s="244"/>
      <c r="G860" s="242">
        <f t="shared" ref="G860:G863" si="65">ROUND(F860*D860,2)</f>
        <v>0</v>
      </c>
      <c r="H860" s="246"/>
    </row>
    <row r="861" spans="2:8" s="40" customFormat="1">
      <c r="B861" s="247">
        <v>2.0199999999999996</v>
      </c>
      <c r="C861" s="250" t="s">
        <v>1020</v>
      </c>
      <c r="D861" s="244">
        <v>79.13</v>
      </c>
      <c r="E861" s="249" t="s">
        <v>19</v>
      </c>
      <c r="F861" s="244"/>
      <c r="G861" s="242">
        <f t="shared" si="65"/>
        <v>0</v>
      </c>
      <c r="H861" s="246"/>
    </row>
    <row r="862" spans="2:8" s="40" customFormat="1">
      <c r="B862" s="247">
        <v>2.0299999999999994</v>
      </c>
      <c r="C862" s="248" t="s">
        <v>300</v>
      </c>
      <c r="D862" s="244">
        <v>67.209999999999994</v>
      </c>
      <c r="E862" s="249" t="s">
        <v>19</v>
      </c>
      <c r="F862" s="244"/>
      <c r="G862" s="242">
        <f t="shared" si="65"/>
        <v>0</v>
      </c>
      <c r="H862" s="246"/>
    </row>
    <row r="863" spans="2:8" s="40" customFormat="1">
      <c r="B863" s="247">
        <v>2.0399999999999991</v>
      </c>
      <c r="C863" s="248" t="s">
        <v>1021</v>
      </c>
      <c r="D863" s="244">
        <v>134.96</v>
      </c>
      <c r="E863" s="251" t="s">
        <v>28</v>
      </c>
      <c r="F863" s="244"/>
      <c r="G863" s="242">
        <f t="shared" si="65"/>
        <v>0</v>
      </c>
      <c r="H863" s="246"/>
    </row>
    <row r="864" spans="2:8" s="40" customFormat="1">
      <c r="B864" s="247"/>
      <c r="C864" s="248"/>
      <c r="D864" s="244"/>
      <c r="E864" s="251"/>
      <c r="F864" s="244"/>
      <c r="G864" s="244"/>
      <c r="H864" s="246">
        <f>SUM(G860:G863)</f>
        <v>0</v>
      </c>
    </row>
    <row r="865" spans="2:8" s="40" customFormat="1">
      <c r="B865" s="233">
        <v>3</v>
      </c>
      <c r="C865" s="252" t="s">
        <v>135</v>
      </c>
      <c r="D865" s="253"/>
      <c r="E865" s="249" t="s">
        <v>163</v>
      </c>
      <c r="F865" s="254"/>
      <c r="G865" s="253">
        <v>0</v>
      </c>
      <c r="H865" s="255"/>
    </row>
    <row r="866" spans="2:8" s="40" customFormat="1">
      <c r="B866" s="233"/>
      <c r="C866" s="252" t="s">
        <v>1736</v>
      </c>
      <c r="D866" s="253"/>
      <c r="E866" s="249"/>
      <c r="F866" s="254"/>
      <c r="G866" s="253"/>
      <c r="H866" s="255"/>
    </row>
    <row r="867" spans="2:8" s="40" customFormat="1">
      <c r="B867" s="247">
        <v>3.01</v>
      </c>
      <c r="C867" s="572" t="s">
        <v>1737</v>
      </c>
      <c r="D867" s="574">
        <f>10.56*4*0.25*0.45+8.7*5*0.25*0.45</f>
        <v>9.6457499999999996</v>
      </c>
      <c r="E867" s="573" t="s">
        <v>19</v>
      </c>
      <c r="F867" s="227"/>
      <c r="G867" s="227">
        <f>ROUND(F867*D867,2)</f>
        <v>0</v>
      </c>
      <c r="H867" s="246"/>
    </row>
    <row r="868" spans="2:8" s="40" customFormat="1">
      <c r="B868" s="247">
        <v>3.0199999999999996</v>
      </c>
      <c r="C868" s="572" t="s">
        <v>1738</v>
      </c>
      <c r="D868" s="570">
        <f>19*1.2*1.2*0.3</f>
        <v>8.2080000000000002</v>
      </c>
      <c r="E868" s="249" t="s">
        <v>19</v>
      </c>
      <c r="F868" s="227"/>
      <c r="G868" s="227">
        <f>ROUND(F868*D868,2)</f>
        <v>0</v>
      </c>
      <c r="H868" s="246"/>
    </row>
    <row r="869" spans="2:8" s="40" customFormat="1">
      <c r="B869" s="256"/>
      <c r="C869" s="252" t="s">
        <v>57</v>
      </c>
      <c r="D869" s="253"/>
      <c r="E869" s="249" t="s">
        <v>163</v>
      </c>
      <c r="F869" s="254"/>
      <c r="G869" s="244">
        <f t="shared" ref="G869:G875" si="66">ROUND(F869*D869,2)</f>
        <v>0</v>
      </c>
      <c r="H869" s="255"/>
    </row>
    <row r="870" spans="2:8" s="40" customFormat="1" ht="37.5">
      <c r="B870" s="256">
        <v>3.0299999999999994</v>
      </c>
      <c r="C870" s="257" t="s">
        <v>866</v>
      </c>
      <c r="D870" s="253">
        <v>0.44999999999999996</v>
      </c>
      <c r="E870" s="249" t="s">
        <v>19</v>
      </c>
      <c r="F870" s="254"/>
      <c r="G870" s="244">
        <f t="shared" si="66"/>
        <v>0</v>
      </c>
      <c r="H870" s="255"/>
    </row>
    <row r="871" spans="2:8" s="40" customFormat="1" ht="37.5">
      <c r="B871" s="256">
        <v>3.0399999999999991</v>
      </c>
      <c r="C871" s="257" t="s">
        <v>867</v>
      </c>
      <c r="D871" s="253">
        <v>2.6880000000000006</v>
      </c>
      <c r="E871" s="249" t="s">
        <v>19</v>
      </c>
      <c r="F871" s="254"/>
      <c r="G871" s="244">
        <f t="shared" si="66"/>
        <v>0</v>
      </c>
      <c r="H871" s="255"/>
    </row>
    <row r="872" spans="2:8" s="40" customFormat="1">
      <c r="B872" s="256">
        <v>3.0499999999999989</v>
      </c>
      <c r="C872" s="257" t="s">
        <v>927</v>
      </c>
      <c r="D872" s="253">
        <v>69.502800000000008</v>
      </c>
      <c r="E872" s="249" t="s">
        <v>19</v>
      </c>
      <c r="F872" s="254"/>
      <c r="G872" s="244">
        <f t="shared" si="66"/>
        <v>0</v>
      </c>
      <c r="H872" s="238"/>
    </row>
    <row r="873" spans="2:8" s="40" customFormat="1">
      <c r="B873" s="256">
        <v>3.0599999999999987</v>
      </c>
      <c r="C873" s="257" t="s">
        <v>928</v>
      </c>
      <c r="D873" s="253">
        <v>9.6457499999999996</v>
      </c>
      <c r="E873" s="249" t="s">
        <v>19</v>
      </c>
      <c r="F873" s="254"/>
      <c r="G873" s="244">
        <f t="shared" si="66"/>
        <v>0</v>
      </c>
      <c r="H873" s="238"/>
    </row>
    <row r="874" spans="2:8" s="40" customFormat="1">
      <c r="B874" s="256">
        <v>3.0699999999999985</v>
      </c>
      <c r="C874" s="240" t="s">
        <v>1022</v>
      </c>
      <c r="D874" s="235">
        <v>0.69299999999999984</v>
      </c>
      <c r="E874" s="241" t="s">
        <v>19</v>
      </c>
      <c r="F874" s="254"/>
      <c r="G874" s="244">
        <f t="shared" si="66"/>
        <v>0</v>
      </c>
      <c r="H874" s="238"/>
    </row>
    <row r="875" spans="2:8" s="40" customFormat="1">
      <c r="B875" s="256">
        <v>3.0799999999999983</v>
      </c>
      <c r="C875" s="257" t="s">
        <v>1023</v>
      </c>
      <c r="D875" s="235">
        <v>91.872</v>
      </c>
      <c r="E875" s="249" t="s">
        <v>19</v>
      </c>
      <c r="F875" s="254"/>
      <c r="G875" s="244">
        <f t="shared" si="66"/>
        <v>0</v>
      </c>
      <c r="H875" s="238"/>
    </row>
    <row r="876" spans="2:8" s="40" customFormat="1">
      <c r="B876" s="239"/>
      <c r="C876" s="240"/>
      <c r="D876" s="235"/>
      <c r="E876" s="241"/>
      <c r="F876" s="237"/>
      <c r="G876" s="235">
        <v>0</v>
      </c>
      <c r="H876" s="238">
        <f>SUM(G867:G875)</f>
        <v>0</v>
      </c>
    </row>
    <row r="877" spans="2:8" s="40" customFormat="1">
      <c r="B877" s="258">
        <v>4</v>
      </c>
      <c r="C877" s="259" t="s">
        <v>1024</v>
      </c>
      <c r="D877" s="235"/>
      <c r="E877" s="260"/>
      <c r="F877" s="237"/>
      <c r="G877" s="235"/>
      <c r="H877" s="238"/>
    </row>
    <row r="878" spans="2:8" s="40" customFormat="1">
      <c r="B878" s="261">
        <v>4.01</v>
      </c>
      <c r="C878" s="262" t="s">
        <v>1025</v>
      </c>
      <c r="D878" s="235">
        <v>34.296000000000006</v>
      </c>
      <c r="E878" s="251" t="s">
        <v>15</v>
      </c>
      <c r="F878" s="237"/>
      <c r="G878" s="242">
        <f t="shared" ref="G878:G880" si="67">ROUND(F878*D878,2)</f>
        <v>0</v>
      </c>
      <c r="H878" s="238"/>
    </row>
    <row r="879" spans="2:8" s="40" customFormat="1">
      <c r="B879" s="261">
        <v>4.0199999999999996</v>
      </c>
      <c r="C879" s="262" t="s">
        <v>1026</v>
      </c>
      <c r="D879" s="235">
        <v>360.10800000000006</v>
      </c>
      <c r="E879" s="251" t="s">
        <v>15</v>
      </c>
      <c r="F879" s="237"/>
      <c r="G879" s="242">
        <f t="shared" si="67"/>
        <v>0</v>
      </c>
      <c r="H879" s="238"/>
    </row>
    <row r="880" spans="2:8" s="40" customFormat="1">
      <c r="B880" s="261">
        <v>4.0299999999999994</v>
      </c>
      <c r="C880" s="262" t="s">
        <v>1047</v>
      </c>
      <c r="D880" s="235">
        <v>15.408000000000001</v>
      </c>
      <c r="E880" s="260" t="s">
        <v>15</v>
      </c>
      <c r="F880" s="237"/>
      <c r="G880" s="242">
        <f t="shared" si="67"/>
        <v>0</v>
      </c>
      <c r="H880" s="238"/>
    </row>
    <row r="881" spans="2:8" s="40" customFormat="1">
      <c r="B881" s="239"/>
      <c r="C881" s="240"/>
      <c r="D881" s="235"/>
      <c r="E881" s="241"/>
      <c r="F881" s="237"/>
      <c r="G881" s="235"/>
      <c r="H881" s="238">
        <f>SUM(G878:G880)</f>
        <v>0</v>
      </c>
    </row>
    <row r="882" spans="2:8" s="40" customFormat="1">
      <c r="B882" s="258">
        <v>5</v>
      </c>
      <c r="C882" s="234" t="s">
        <v>23</v>
      </c>
      <c r="D882" s="235"/>
      <c r="E882" s="241"/>
      <c r="F882" s="237"/>
      <c r="G882" s="235">
        <v>0</v>
      </c>
      <c r="H882" s="238"/>
    </row>
    <row r="883" spans="2:8" s="40" customFormat="1">
      <c r="B883" s="239">
        <v>5.01</v>
      </c>
      <c r="C883" s="240" t="s">
        <v>42</v>
      </c>
      <c r="D883" s="235">
        <v>720.21600000000012</v>
      </c>
      <c r="E883" s="241" t="s">
        <v>15</v>
      </c>
      <c r="F883" s="263"/>
      <c r="G883" s="242">
        <f t="shared" ref="G883:G889" si="68">ROUND(F883*D883,2)</f>
        <v>0</v>
      </c>
      <c r="H883" s="238"/>
    </row>
    <row r="884" spans="2:8" s="40" customFormat="1">
      <c r="B884" s="239">
        <v>5.0199999999999996</v>
      </c>
      <c r="C884" s="240" t="s">
        <v>278</v>
      </c>
      <c r="D884" s="235">
        <v>223.53110000000004</v>
      </c>
      <c r="E884" s="241" t="s">
        <v>15</v>
      </c>
      <c r="F884" s="254"/>
      <c r="G884" s="242">
        <f t="shared" si="68"/>
        <v>0</v>
      </c>
      <c r="H884" s="238"/>
    </row>
    <row r="885" spans="2:8" s="40" customFormat="1">
      <c r="B885" s="239">
        <v>5.0299999999999994</v>
      </c>
      <c r="C885" s="240" t="s">
        <v>791</v>
      </c>
      <c r="D885" s="235">
        <v>558.43200000000013</v>
      </c>
      <c r="E885" s="241" t="s">
        <v>15</v>
      </c>
      <c r="F885" s="254"/>
      <c r="G885" s="242">
        <f t="shared" si="68"/>
        <v>0</v>
      </c>
      <c r="H885" s="238"/>
    </row>
    <row r="886" spans="2:8" s="40" customFormat="1" ht="37.5">
      <c r="B886" s="239">
        <v>5.0399999999999991</v>
      </c>
      <c r="C886" s="262" t="s">
        <v>1027</v>
      </c>
      <c r="D886" s="235">
        <v>161.78399999999999</v>
      </c>
      <c r="E886" s="241" t="s">
        <v>15</v>
      </c>
      <c r="F886" s="254"/>
      <c r="G886" s="242">
        <f t="shared" si="68"/>
        <v>0</v>
      </c>
      <c r="H886" s="238"/>
    </row>
    <row r="887" spans="2:8" s="40" customFormat="1" ht="37.5">
      <c r="B887" s="239">
        <v>5.0499999999999989</v>
      </c>
      <c r="C887" s="262" t="s">
        <v>1028</v>
      </c>
      <c r="D887" s="235">
        <v>36.540000000000006</v>
      </c>
      <c r="E887" s="241" t="s">
        <v>15</v>
      </c>
      <c r="F887" s="254"/>
      <c r="G887" s="242">
        <f t="shared" si="68"/>
        <v>0</v>
      </c>
      <c r="H887" s="238"/>
    </row>
    <row r="888" spans="2:8" s="40" customFormat="1" ht="37.5">
      <c r="B888" s="239">
        <v>5.0599999999999987</v>
      </c>
      <c r="C888" s="262" t="s">
        <v>1029</v>
      </c>
      <c r="D888" s="235">
        <v>186.99110000000002</v>
      </c>
      <c r="E888" s="241" t="s">
        <v>15</v>
      </c>
      <c r="F888" s="254"/>
      <c r="G888" s="242">
        <f t="shared" si="68"/>
        <v>0</v>
      </c>
      <c r="H888" s="238"/>
    </row>
    <row r="889" spans="2:8" s="40" customFormat="1">
      <c r="B889" s="239">
        <v>5.0699999999999985</v>
      </c>
      <c r="C889" s="262" t="s">
        <v>1030</v>
      </c>
      <c r="D889" s="235">
        <v>832</v>
      </c>
      <c r="E889" s="241" t="s">
        <v>15</v>
      </c>
      <c r="F889" s="254"/>
      <c r="G889" s="242">
        <f t="shared" si="68"/>
        <v>0</v>
      </c>
      <c r="H889" s="238"/>
    </row>
    <row r="890" spans="2:8" s="40" customFormat="1">
      <c r="B890" s="239"/>
      <c r="C890" s="240"/>
      <c r="D890" s="235"/>
      <c r="E890" s="241"/>
      <c r="F890" s="254"/>
      <c r="G890" s="235"/>
      <c r="H890" s="238">
        <f>SUM(G883:G889)</f>
        <v>0</v>
      </c>
    </row>
    <row r="891" spans="2:8" s="40" customFormat="1">
      <c r="B891" s="258">
        <v>6</v>
      </c>
      <c r="C891" s="234" t="s">
        <v>792</v>
      </c>
      <c r="D891" s="235"/>
      <c r="E891" s="241"/>
      <c r="F891" s="237"/>
      <c r="G891" s="235">
        <v>0</v>
      </c>
      <c r="H891" s="238"/>
    </row>
    <row r="892" spans="2:8" s="40" customFormat="1" ht="37.5">
      <c r="B892" s="239">
        <v>6.01</v>
      </c>
      <c r="C892" s="240" t="s">
        <v>793</v>
      </c>
      <c r="D892" s="235">
        <v>88.091099999999997</v>
      </c>
      <c r="E892" s="241" t="s">
        <v>15</v>
      </c>
      <c r="F892" s="235"/>
      <c r="G892" s="264">
        <f t="shared" ref="G892:G894" si="69">ROUND(F892*D892,2)</f>
        <v>0</v>
      </c>
      <c r="H892" s="238"/>
    </row>
    <row r="893" spans="2:8" s="40" customFormat="1" ht="112.5">
      <c r="B893" s="239">
        <v>6.02</v>
      </c>
      <c r="C893" s="240" t="s">
        <v>794</v>
      </c>
      <c r="D893" s="235">
        <v>88.091099999999997</v>
      </c>
      <c r="E893" s="241" t="s">
        <v>15</v>
      </c>
      <c r="F893" s="235"/>
      <c r="G893" s="264">
        <f t="shared" si="69"/>
        <v>0</v>
      </c>
      <c r="H893" s="238"/>
    </row>
    <row r="894" spans="2:8" s="40" customFormat="1" ht="56.25">
      <c r="B894" s="239">
        <v>6.0299999999999994</v>
      </c>
      <c r="C894" s="240" t="s">
        <v>795</v>
      </c>
      <c r="D894" s="235">
        <v>171.48000000000002</v>
      </c>
      <c r="E894" s="241" t="s">
        <v>16</v>
      </c>
      <c r="F894" s="265"/>
      <c r="G894" s="264">
        <f t="shared" si="69"/>
        <v>0</v>
      </c>
      <c r="H894" s="238"/>
    </row>
    <row r="895" spans="2:8" s="40" customFormat="1">
      <c r="B895" s="239"/>
      <c r="C895" s="240"/>
      <c r="D895" s="235"/>
      <c r="E895" s="241"/>
      <c r="F895" s="237"/>
      <c r="G895" s="235">
        <v>0</v>
      </c>
      <c r="H895" s="238">
        <f>SUM(G892:G894)</f>
        <v>0</v>
      </c>
    </row>
    <row r="896" spans="2:8" s="40" customFormat="1">
      <c r="B896" s="258">
        <v>7</v>
      </c>
      <c r="C896" s="234" t="s">
        <v>1031</v>
      </c>
      <c r="D896" s="235"/>
      <c r="E896" s="241"/>
      <c r="F896" s="237"/>
      <c r="G896" s="235"/>
      <c r="H896" s="238"/>
    </row>
    <row r="897" spans="2:8" s="40" customFormat="1">
      <c r="B897" s="239">
        <v>7.01</v>
      </c>
      <c r="C897" s="240" t="s">
        <v>1739</v>
      </c>
      <c r="D897" s="235">
        <v>80.009999999999991</v>
      </c>
      <c r="E897" s="241" t="s">
        <v>15</v>
      </c>
      <c r="F897" s="237"/>
      <c r="G897" s="235"/>
      <c r="H897" s="238"/>
    </row>
    <row r="898" spans="2:8" s="40" customFormat="1">
      <c r="B898" s="239"/>
      <c r="C898" s="240"/>
      <c r="D898" s="235"/>
      <c r="E898" s="241"/>
      <c r="F898" s="237"/>
      <c r="G898" s="235"/>
      <c r="H898" s="238">
        <f>SUM(G897)</f>
        <v>0</v>
      </c>
    </row>
    <row r="899" spans="2:8" s="40" customFormat="1">
      <c r="B899" s="258">
        <v>8</v>
      </c>
      <c r="C899" s="234" t="s">
        <v>421</v>
      </c>
      <c r="D899" s="235"/>
      <c r="E899" s="241"/>
      <c r="F899" s="237"/>
      <c r="G899" s="235">
        <v>0</v>
      </c>
      <c r="H899" s="238"/>
    </row>
    <row r="900" spans="2:8" s="40" customFormat="1" ht="56.25">
      <c r="B900" s="239">
        <v>8.01</v>
      </c>
      <c r="C900" s="240" t="s">
        <v>796</v>
      </c>
      <c r="D900" s="235">
        <v>7</v>
      </c>
      <c r="E900" s="241" t="s">
        <v>14</v>
      </c>
      <c r="F900" s="266"/>
      <c r="G900" s="264">
        <f t="shared" ref="G900:G901" si="70">ROUND(F900*D900,2)</f>
        <v>0</v>
      </c>
      <c r="H900" s="238"/>
    </row>
    <row r="901" spans="2:8" s="40" customFormat="1" ht="56.25">
      <c r="B901" s="239">
        <v>8.02</v>
      </c>
      <c r="C901" s="262" t="s">
        <v>1032</v>
      </c>
      <c r="D901" s="267">
        <v>2</v>
      </c>
      <c r="E901" s="260" t="s">
        <v>14</v>
      </c>
      <c r="F901" s="267"/>
      <c r="G901" s="264">
        <f t="shared" si="70"/>
        <v>0</v>
      </c>
      <c r="H901" s="238"/>
    </row>
    <row r="902" spans="2:8" s="40" customFormat="1">
      <c r="B902" s="239"/>
      <c r="C902" s="240"/>
      <c r="D902" s="235"/>
      <c r="E902" s="241"/>
      <c r="F902" s="237"/>
      <c r="G902" s="235">
        <v>0</v>
      </c>
      <c r="H902" s="238">
        <f>SUM(G900:G901)</f>
        <v>0</v>
      </c>
    </row>
    <row r="903" spans="2:8" s="40" customFormat="1">
      <c r="B903" s="258">
        <v>9</v>
      </c>
      <c r="C903" s="234" t="s">
        <v>130</v>
      </c>
      <c r="D903" s="235"/>
      <c r="E903" s="241"/>
      <c r="F903" s="237"/>
      <c r="G903" s="235"/>
      <c r="H903" s="238"/>
    </row>
    <row r="904" spans="2:8" s="40" customFormat="1">
      <c r="B904" s="239">
        <v>9.01</v>
      </c>
      <c r="C904" s="240" t="s">
        <v>438</v>
      </c>
      <c r="D904" s="267">
        <v>135.57599999999999</v>
      </c>
      <c r="E904" s="241" t="s">
        <v>18</v>
      </c>
      <c r="F904" s="237"/>
      <c r="G904" s="264">
        <f t="shared" ref="G904:G905" si="71">ROUND(F904*D904,2)</f>
        <v>0</v>
      </c>
      <c r="H904" s="238"/>
    </row>
    <row r="905" spans="2:8" s="40" customFormat="1">
      <c r="B905" s="239">
        <v>9.02</v>
      </c>
      <c r="C905" s="240" t="s">
        <v>1033</v>
      </c>
      <c r="D905" s="267">
        <v>135.57599999999999</v>
      </c>
      <c r="E905" s="241" t="s">
        <v>18</v>
      </c>
      <c r="F905" s="237"/>
      <c r="G905" s="264">
        <f t="shared" si="71"/>
        <v>0</v>
      </c>
      <c r="H905" s="238"/>
    </row>
    <row r="906" spans="2:8" s="40" customFormat="1">
      <c r="B906" s="239"/>
      <c r="C906" s="240"/>
      <c r="D906" s="235"/>
      <c r="E906" s="241"/>
      <c r="F906" s="237"/>
      <c r="G906" s="235"/>
      <c r="H906" s="238">
        <f>SUM(G904:G905)</f>
        <v>0</v>
      </c>
    </row>
    <row r="907" spans="2:8" s="40" customFormat="1">
      <c r="B907" s="258">
        <v>10</v>
      </c>
      <c r="C907" s="234" t="s">
        <v>797</v>
      </c>
      <c r="D907" s="235"/>
      <c r="E907" s="241"/>
      <c r="F907" s="237"/>
      <c r="G907" s="235">
        <v>0</v>
      </c>
      <c r="H907" s="238"/>
    </row>
    <row r="908" spans="2:8" s="40" customFormat="1" ht="56.25">
      <c r="B908" s="239">
        <v>10.01</v>
      </c>
      <c r="C908" s="240" t="s">
        <v>798</v>
      </c>
      <c r="D908" s="235">
        <v>88.091099999999997</v>
      </c>
      <c r="E908" s="241" t="s">
        <v>15</v>
      </c>
      <c r="F908" s="268"/>
      <c r="G908" s="264">
        <f t="shared" ref="G908" si="72">ROUND(F908*D908,2)</f>
        <v>0</v>
      </c>
      <c r="H908" s="238"/>
    </row>
    <row r="909" spans="2:8" s="40" customFormat="1">
      <c r="B909" s="239"/>
      <c r="C909" s="240"/>
      <c r="D909" s="235"/>
      <c r="E909" s="241"/>
      <c r="F909" s="268"/>
      <c r="G909" s="235">
        <v>0</v>
      </c>
      <c r="H909" s="238">
        <f>SUM(G908)</f>
        <v>0</v>
      </c>
    </row>
    <row r="910" spans="2:8" s="40" customFormat="1">
      <c r="B910" s="258">
        <v>11</v>
      </c>
      <c r="C910" s="234" t="s">
        <v>21</v>
      </c>
      <c r="D910" s="235"/>
      <c r="E910" s="241"/>
      <c r="F910" s="268"/>
      <c r="G910" s="235"/>
      <c r="H910" s="238"/>
    </row>
    <row r="911" spans="2:8" s="40" customFormat="1">
      <c r="B911" s="239">
        <v>11.01</v>
      </c>
      <c r="C911" s="240" t="s">
        <v>1034</v>
      </c>
      <c r="D911" s="235">
        <v>863.73710000000005</v>
      </c>
      <c r="E911" s="241" t="s">
        <v>15</v>
      </c>
      <c r="F911" s="268"/>
      <c r="G911" s="264">
        <f t="shared" ref="G911:G912" si="73">ROUND(F911*D911,2)</f>
        <v>0</v>
      </c>
      <c r="H911" s="238"/>
    </row>
    <row r="912" spans="2:8" s="40" customFormat="1">
      <c r="B912" s="239">
        <v>11.02</v>
      </c>
      <c r="C912" s="240" t="s">
        <v>1035</v>
      </c>
      <c r="D912" s="235">
        <v>863.73710000000005</v>
      </c>
      <c r="E912" s="241" t="s">
        <v>15</v>
      </c>
      <c r="F912" s="268"/>
      <c r="G912" s="264">
        <f t="shared" si="73"/>
        <v>0</v>
      </c>
      <c r="H912" s="238"/>
    </row>
    <row r="913" spans="2:8" s="40" customFormat="1">
      <c r="B913" s="239"/>
      <c r="C913" s="240"/>
      <c r="D913" s="235"/>
      <c r="E913" s="241"/>
      <c r="F913" s="268"/>
      <c r="G913" s="235"/>
      <c r="H913" s="238">
        <f>SUM(G911:G912)</f>
        <v>0</v>
      </c>
    </row>
    <row r="914" spans="2:8" s="40" customFormat="1">
      <c r="B914" s="258">
        <v>12</v>
      </c>
      <c r="C914" s="234" t="s">
        <v>1036</v>
      </c>
      <c r="D914" s="235"/>
      <c r="E914" s="241"/>
      <c r="F914" s="268"/>
      <c r="G914" s="235"/>
      <c r="H914" s="238"/>
    </row>
    <row r="915" spans="2:8" s="40" customFormat="1">
      <c r="B915" s="239">
        <v>12.01</v>
      </c>
      <c r="C915" s="240" t="s">
        <v>1037</v>
      </c>
      <c r="D915" s="235">
        <v>3</v>
      </c>
      <c r="E915" s="260" t="s">
        <v>14</v>
      </c>
      <c r="F915" s="268"/>
      <c r="G915" s="264">
        <f t="shared" ref="G915:G924" si="74">ROUND(F915*D915,2)</f>
        <v>0</v>
      </c>
      <c r="H915" s="238"/>
    </row>
    <row r="916" spans="2:8" s="40" customFormat="1">
      <c r="B916" s="239">
        <v>12.02</v>
      </c>
      <c r="C916" s="240" t="s">
        <v>1038</v>
      </c>
      <c r="D916" s="235">
        <v>3</v>
      </c>
      <c r="E916" s="260" t="s">
        <v>14</v>
      </c>
      <c r="F916" s="268"/>
      <c r="G916" s="264">
        <f t="shared" si="74"/>
        <v>0</v>
      </c>
      <c r="H916" s="238"/>
    </row>
    <row r="917" spans="2:8" s="40" customFormat="1" ht="37.5">
      <c r="B917" s="239">
        <v>12.03</v>
      </c>
      <c r="C917" s="269" t="s">
        <v>1039</v>
      </c>
      <c r="D917" s="235">
        <v>3</v>
      </c>
      <c r="E917" s="260" t="s">
        <v>14</v>
      </c>
      <c r="F917" s="270"/>
      <c r="G917" s="264">
        <f t="shared" si="74"/>
        <v>0</v>
      </c>
      <c r="H917" s="238"/>
    </row>
    <row r="918" spans="2:8" s="40" customFormat="1" ht="37.5">
      <c r="B918" s="239">
        <v>12.04</v>
      </c>
      <c r="C918" s="269" t="s">
        <v>1040</v>
      </c>
      <c r="D918" s="235">
        <v>3</v>
      </c>
      <c r="E918" s="260" t="s">
        <v>14</v>
      </c>
      <c r="F918" s="270"/>
      <c r="G918" s="264">
        <f t="shared" si="74"/>
        <v>0</v>
      </c>
      <c r="H918" s="238"/>
    </row>
    <row r="919" spans="2:8" s="40" customFormat="1">
      <c r="B919" s="239">
        <v>12.049999999999999</v>
      </c>
      <c r="C919" s="269" t="s">
        <v>1041</v>
      </c>
      <c r="D919" s="235">
        <v>3</v>
      </c>
      <c r="E919" s="260" t="s">
        <v>14</v>
      </c>
      <c r="F919" s="270"/>
      <c r="G919" s="264">
        <f t="shared" si="74"/>
        <v>0</v>
      </c>
      <c r="H919" s="238"/>
    </row>
    <row r="920" spans="2:8" s="40" customFormat="1">
      <c r="B920" s="239">
        <v>12.059999999999999</v>
      </c>
      <c r="C920" s="269" t="s">
        <v>1740</v>
      </c>
      <c r="D920" s="235">
        <v>3</v>
      </c>
      <c r="E920" s="260" t="s">
        <v>14</v>
      </c>
      <c r="F920" s="270"/>
      <c r="G920" s="264">
        <f t="shared" si="74"/>
        <v>0</v>
      </c>
      <c r="H920" s="238"/>
    </row>
    <row r="921" spans="2:8" s="40" customFormat="1" ht="37.5">
      <c r="B921" s="239">
        <v>12.069999999999999</v>
      </c>
      <c r="C921" s="271" t="s">
        <v>1043</v>
      </c>
      <c r="D921" s="235">
        <v>57</v>
      </c>
      <c r="E921" s="260" t="s">
        <v>14</v>
      </c>
      <c r="F921" s="272"/>
      <c r="G921" s="264">
        <f t="shared" si="74"/>
        <v>0</v>
      </c>
      <c r="H921" s="238"/>
    </row>
    <row r="922" spans="2:8" s="40" customFormat="1" ht="37.5">
      <c r="B922" s="239">
        <v>12.079999999999998</v>
      </c>
      <c r="C922" s="271" t="s">
        <v>1044</v>
      </c>
      <c r="D922" s="235">
        <v>562.62588000000005</v>
      </c>
      <c r="E922" s="273" t="s">
        <v>51</v>
      </c>
      <c r="F922" s="272"/>
      <c r="G922" s="264">
        <f t="shared" si="74"/>
        <v>0</v>
      </c>
      <c r="H922" s="238"/>
    </row>
    <row r="923" spans="2:8" s="40" customFormat="1" ht="37.5">
      <c r="B923" s="239">
        <v>12.089999999999998</v>
      </c>
      <c r="C923" s="271" t="s">
        <v>1045</v>
      </c>
      <c r="D923" s="235">
        <v>68</v>
      </c>
      <c r="E923" s="273" t="s">
        <v>14</v>
      </c>
      <c r="F923" s="272"/>
      <c r="G923" s="264">
        <f t="shared" si="74"/>
        <v>0</v>
      </c>
      <c r="H923" s="238"/>
    </row>
    <row r="924" spans="2:8" s="40" customFormat="1">
      <c r="B924" s="239">
        <v>12.099999999999998</v>
      </c>
      <c r="C924" s="269" t="s">
        <v>1046</v>
      </c>
      <c r="D924" s="235">
        <v>1</v>
      </c>
      <c r="E924" s="273" t="s">
        <v>31</v>
      </c>
      <c r="F924" s="270"/>
      <c r="G924" s="264">
        <f t="shared" si="74"/>
        <v>0</v>
      </c>
      <c r="H924" s="238"/>
    </row>
    <row r="925" spans="2:8" s="40" customFormat="1">
      <c r="B925" s="239"/>
      <c r="C925" s="240"/>
      <c r="D925" s="235"/>
      <c r="E925" s="241"/>
      <c r="F925" s="268"/>
      <c r="G925" s="235"/>
      <c r="H925" s="238">
        <f>SUM(G915:G924)</f>
        <v>0</v>
      </c>
    </row>
    <row r="926" spans="2:8" s="40" customFormat="1" ht="19.5" thickBot="1">
      <c r="B926" s="220"/>
      <c r="C926" s="221"/>
      <c r="D926" s="228"/>
      <c r="E926" s="229"/>
      <c r="F926" s="230"/>
      <c r="G926" s="231"/>
      <c r="H926" s="232"/>
    </row>
    <row r="927" spans="2:8" s="40" customFormat="1" ht="19.5" thickBot="1">
      <c r="B927" s="582"/>
      <c r="C927" s="583" t="s">
        <v>799</v>
      </c>
      <c r="D927" s="148"/>
      <c r="E927" s="148"/>
      <c r="F927" s="584"/>
      <c r="G927" s="585"/>
      <c r="H927" s="586">
        <f>SUM(H853:H926)</f>
        <v>0</v>
      </c>
    </row>
    <row r="928" spans="2:8" s="40" customFormat="1">
      <c r="B928" s="220"/>
      <c r="C928" s="216"/>
      <c r="D928" s="222"/>
      <c r="E928" s="216"/>
      <c r="F928" s="217"/>
      <c r="G928" s="218"/>
      <c r="H928" s="219"/>
    </row>
    <row r="929" spans="2:8" s="40" customFormat="1">
      <c r="B929" s="220"/>
      <c r="C929" s="216" t="s">
        <v>800</v>
      </c>
      <c r="D929" s="222"/>
      <c r="E929" s="216"/>
      <c r="F929" s="217"/>
      <c r="G929" s="218"/>
      <c r="H929" s="219"/>
    </row>
    <row r="930" spans="2:8" s="40" customFormat="1">
      <c r="B930" s="216"/>
      <c r="C930" s="223"/>
      <c r="D930" s="222"/>
      <c r="E930" s="216"/>
      <c r="F930" s="217"/>
      <c r="G930" s="218">
        <f t="shared" ref="G930" si="75">ROUND(F930*D930,2)</f>
        <v>0</v>
      </c>
      <c r="H930" s="224"/>
    </row>
    <row r="931" spans="2:8" s="40" customFormat="1">
      <c r="B931" s="258">
        <v>1</v>
      </c>
      <c r="C931" s="234" t="s">
        <v>133</v>
      </c>
      <c r="D931" s="277"/>
      <c r="E931" s="236"/>
      <c r="F931" s="237"/>
      <c r="G931" s="235">
        <v>0</v>
      </c>
      <c r="H931" s="238"/>
    </row>
    <row r="932" spans="2:8" s="40" customFormat="1">
      <c r="B932" s="239">
        <v>1.01</v>
      </c>
      <c r="C932" s="240" t="s">
        <v>297</v>
      </c>
      <c r="D932" s="235">
        <v>222.63839999999999</v>
      </c>
      <c r="E932" s="241" t="s">
        <v>15</v>
      </c>
      <c r="F932" s="16"/>
      <c r="G932" s="264">
        <f t="shared" ref="G932:G934" si="76">ROUND(F932*D932,2)</f>
        <v>0</v>
      </c>
      <c r="H932" s="238"/>
    </row>
    <row r="933" spans="2:8" s="40" customFormat="1">
      <c r="B933" s="239">
        <v>1.02</v>
      </c>
      <c r="C933" s="240" t="s">
        <v>790</v>
      </c>
      <c r="D933" s="235">
        <v>222.63839999999999</v>
      </c>
      <c r="E933" s="241" t="s">
        <v>15</v>
      </c>
      <c r="F933" s="237"/>
      <c r="G933" s="264">
        <f t="shared" si="76"/>
        <v>0</v>
      </c>
      <c r="H933" s="238"/>
    </row>
    <row r="934" spans="2:8" s="40" customFormat="1">
      <c r="B934" s="239">
        <v>1.03</v>
      </c>
      <c r="C934" s="240" t="s">
        <v>296</v>
      </c>
      <c r="D934" s="278">
        <v>222.63839999999999</v>
      </c>
      <c r="E934" s="241" t="s">
        <v>15</v>
      </c>
      <c r="F934" s="237"/>
      <c r="G934" s="264">
        <f t="shared" si="76"/>
        <v>0</v>
      </c>
      <c r="H934" s="238"/>
    </row>
    <row r="935" spans="2:8" s="40" customFormat="1">
      <c r="B935" s="239"/>
      <c r="C935" s="240"/>
      <c r="D935" s="279"/>
      <c r="E935" s="241"/>
      <c r="F935" s="237"/>
      <c r="G935" s="235"/>
      <c r="H935" s="238">
        <f>SUM(G932:G934)</f>
        <v>0</v>
      </c>
    </row>
    <row r="936" spans="2:8" s="40" customFormat="1">
      <c r="B936" s="233">
        <v>2</v>
      </c>
      <c r="C936" s="243" t="s">
        <v>39</v>
      </c>
      <c r="D936" s="280"/>
      <c r="E936" s="245"/>
      <c r="F936" s="244"/>
      <c r="G936" s="244">
        <v>0</v>
      </c>
      <c r="H936" s="246"/>
    </row>
    <row r="937" spans="2:8" s="40" customFormat="1">
      <c r="B937" s="247">
        <v>2.0099999999999998</v>
      </c>
      <c r="C937" s="248" t="s">
        <v>1019</v>
      </c>
      <c r="D937" s="570">
        <v>44.527680000000004</v>
      </c>
      <c r="E937" s="251" t="s">
        <v>19</v>
      </c>
      <c r="F937" s="244"/>
      <c r="G937" s="264">
        <f t="shared" ref="G937:G940" si="77">ROUND(F937*D937,2)</f>
        <v>0</v>
      </c>
      <c r="H937" s="246"/>
    </row>
    <row r="938" spans="2:8" s="40" customFormat="1">
      <c r="B938" s="247">
        <v>2.0199999999999996</v>
      </c>
      <c r="C938" s="250" t="s">
        <v>1020</v>
      </c>
      <c r="D938" s="570">
        <v>117.4716</v>
      </c>
      <c r="E938" s="251" t="s">
        <v>19</v>
      </c>
      <c r="F938" s="244"/>
      <c r="G938" s="264">
        <f t="shared" si="77"/>
        <v>0</v>
      </c>
      <c r="H938" s="246"/>
    </row>
    <row r="939" spans="2:8" s="40" customFormat="1">
      <c r="B939" s="247">
        <v>2.0299999999999994</v>
      </c>
      <c r="C939" s="248" t="s">
        <v>300</v>
      </c>
      <c r="D939" s="570">
        <v>57.007799999999996</v>
      </c>
      <c r="E939" s="251" t="s">
        <v>19</v>
      </c>
      <c r="F939" s="244"/>
      <c r="G939" s="264">
        <f t="shared" si="77"/>
        <v>0</v>
      </c>
      <c r="H939" s="246"/>
    </row>
    <row r="940" spans="2:8" s="40" customFormat="1">
      <c r="B940" s="247">
        <v>2.0399999999999991</v>
      </c>
      <c r="C940" s="248" t="s">
        <v>1021</v>
      </c>
      <c r="D940" s="570">
        <v>206.14629600000001</v>
      </c>
      <c r="E940" s="251" t="s">
        <v>28</v>
      </c>
      <c r="F940" s="244"/>
      <c r="G940" s="264">
        <f t="shared" si="77"/>
        <v>0</v>
      </c>
      <c r="H940" s="246"/>
    </row>
    <row r="941" spans="2:8" s="40" customFormat="1">
      <c r="B941" s="247"/>
      <c r="C941" s="248"/>
      <c r="D941" s="244"/>
      <c r="E941" s="251"/>
      <c r="F941" s="244"/>
      <c r="G941" s="244"/>
      <c r="H941" s="246">
        <f>SUM(G937:G940)</f>
        <v>0</v>
      </c>
    </row>
    <row r="942" spans="2:8" s="40" customFormat="1">
      <c r="B942" s="233">
        <v>3</v>
      </c>
      <c r="C942" s="252" t="s">
        <v>135</v>
      </c>
      <c r="D942" s="253"/>
      <c r="E942" s="249" t="s">
        <v>163</v>
      </c>
      <c r="F942" s="254"/>
      <c r="G942" s="253">
        <v>0</v>
      </c>
      <c r="H942" s="255"/>
    </row>
    <row r="943" spans="2:8" s="40" customFormat="1">
      <c r="B943" s="233"/>
      <c r="C943" s="252" t="s">
        <v>1736</v>
      </c>
      <c r="D943" s="253"/>
      <c r="E943" s="249"/>
      <c r="F943" s="254"/>
      <c r="G943" s="253"/>
      <c r="H943" s="255"/>
    </row>
    <row r="944" spans="2:8" s="40" customFormat="1">
      <c r="B944" s="247">
        <v>3.01</v>
      </c>
      <c r="C944" s="572" t="s">
        <v>1737</v>
      </c>
      <c r="D944" s="570">
        <f>159.94*0.25*0.45</f>
        <v>17.99325</v>
      </c>
      <c r="E944" s="251" t="s">
        <v>19</v>
      </c>
      <c r="F944" s="227"/>
      <c r="G944" s="227">
        <f>ROUND(F944*D944,2)</f>
        <v>0</v>
      </c>
      <c r="H944" s="246"/>
    </row>
    <row r="945" spans="2:8" s="40" customFormat="1">
      <c r="B945" s="247">
        <v>3.0199999999999996</v>
      </c>
      <c r="C945" s="572" t="s">
        <v>1738</v>
      </c>
      <c r="D945" s="570">
        <f>1.2*1.2*18*0.3</f>
        <v>7.7759999999999989</v>
      </c>
      <c r="E945" s="251" t="s">
        <v>19</v>
      </c>
      <c r="F945" s="227"/>
      <c r="G945" s="227">
        <f>ROUND(F945*D945,2)</f>
        <v>0</v>
      </c>
      <c r="H945" s="246"/>
    </row>
    <row r="946" spans="2:8" s="40" customFormat="1">
      <c r="B946" s="256"/>
      <c r="C946" s="252" t="s">
        <v>57</v>
      </c>
      <c r="D946" s="253"/>
      <c r="E946" s="249" t="s">
        <v>163</v>
      </c>
      <c r="F946" s="254"/>
      <c r="G946" s="264">
        <f t="shared" ref="G946:G952" si="78">ROUND(F946*D946,2)</f>
        <v>0</v>
      </c>
      <c r="H946" s="255"/>
    </row>
    <row r="947" spans="2:8" s="40" customFormat="1" ht="37.5">
      <c r="B947" s="256">
        <v>3.0299999999999994</v>
      </c>
      <c r="C947" s="257" t="s">
        <v>866</v>
      </c>
      <c r="D947" s="253">
        <v>0.48</v>
      </c>
      <c r="E947" s="249" t="s">
        <v>19</v>
      </c>
      <c r="F947" s="254"/>
      <c r="G947" s="264">
        <f t="shared" si="78"/>
        <v>0</v>
      </c>
      <c r="H947" s="255"/>
    </row>
    <row r="948" spans="2:8" s="40" customFormat="1" ht="37.5">
      <c r="B948" s="256">
        <v>3.0399999999999991</v>
      </c>
      <c r="C948" s="257" t="s">
        <v>867</v>
      </c>
      <c r="D948" s="253">
        <v>1.3440000000000003</v>
      </c>
      <c r="E948" s="249" t="s">
        <v>19</v>
      </c>
      <c r="F948" s="254"/>
      <c r="G948" s="264">
        <f t="shared" si="78"/>
        <v>0</v>
      </c>
      <c r="H948" s="255"/>
    </row>
    <row r="949" spans="2:8" s="40" customFormat="1">
      <c r="B949" s="256">
        <v>3.0499999999999989</v>
      </c>
      <c r="C949" s="257" t="s">
        <v>927</v>
      </c>
      <c r="D949" s="253">
        <v>3.12</v>
      </c>
      <c r="E949" s="249" t="s">
        <v>19</v>
      </c>
      <c r="F949" s="254"/>
      <c r="G949" s="264">
        <f t="shared" si="78"/>
        <v>0</v>
      </c>
      <c r="H949" s="238"/>
    </row>
    <row r="950" spans="2:8" s="40" customFormat="1">
      <c r="B950" s="256">
        <v>3.0599999999999987</v>
      </c>
      <c r="C950" s="257" t="s">
        <v>928</v>
      </c>
      <c r="D950" s="253">
        <v>11.700000000000001</v>
      </c>
      <c r="E950" s="249" t="s">
        <v>19</v>
      </c>
      <c r="F950" s="254"/>
      <c r="G950" s="264">
        <f t="shared" si="78"/>
        <v>0</v>
      </c>
      <c r="H950" s="238"/>
    </row>
    <row r="951" spans="2:8" s="40" customFormat="1">
      <c r="B951" s="256">
        <v>3.0699999999999985</v>
      </c>
      <c r="C951" s="240" t="s">
        <v>1022</v>
      </c>
      <c r="D951" s="235">
        <v>1.026</v>
      </c>
      <c r="E951" s="241" t="s">
        <v>19</v>
      </c>
      <c r="F951" s="254"/>
      <c r="G951" s="264">
        <f t="shared" si="78"/>
        <v>0</v>
      </c>
      <c r="H951" s="238"/>
    </row>
    <row r="952" spans="2:8" s="40" customFormat="1">
      <c r="B952" s="256">
        <v>3.0799999999999983</v>
      </c>
      <c r="C952" s="257" t="s">
        <v>1023</v>
      </c>
      <c r="D952" s="235">
        <v>23.801759999999998</v>
      </c>
      <c r="E952" s="249" t="s">
        <v>19</v>
      </c>
      <c r="F952" s="254"/>
      <c r="G952" s="264">
        <f t="shared" si="78"/>
        <v>0</v>
      </c>
      <c r="H952" s="238"/>
    </row>
    <row r="953" spans="2:8" s="40" customFormat="1">
      <c r="B953" s="239"/>
      <c r="C953" s="240"/>
      <c r="D953" s="235"/>
      <c r="E953" s="241"/>
      <c r="F953" s="237"/>
      <c r="G953" s="235">
        <v>0</v>
      </c>
      <c r="H953" s="238">
        <f>SUM(G944:G952)</f>
        <v>0</v>
      </c>
    </row>
    <row r="954" spans="2:8" s="40" customFormat="1">
      <c r="B954" s="258">
        <v>4</v>
      </c>
      <c r="C954" s="259" t="s">
        <v>1024</v>
      </c>
      <c r="D954" s="235"/>
      <c r="E954" s="260"/>
      <c r="F954" s="237"/>
      <c r="G954" s="235"/>
      <c r="H954" s="238"/>
    </row>
    <row r="955" spans="2:8" s="40" customFormat="1">
      <c r="B955" s="261">
        <v>4.01</v>
      </c>
      <c r="C955" s="262" t="s">
        <v>1025</v>
      </c>
      <c r="D955" s="235">
        <v>63.975999999999999</v>
      </c>
      <c r="E955" s="251" t="s">
        <v>15</v>
      </c>
      <c r="F955" s="237"/>
      <c r="G955" s="264">
        <f t="shared" ref="G955:G957" si="79">ROUND(F955*D955,2)</f>
        <v>0</v>
      </c>
      <c r="H955" s="238"/>
    </row>
    <row r="956" spans="2:8" s="40" customFormat="1">
      <c r="B956" s="261">
        <v>4.0199999999999996</v>
      </c>
      <c r="C956" s="262" t="s">
        <v>1026</v>
      </c>
      <c r="D956" s="235">
        <v>671.74800000000005</v>
      </c>
      <c r="E956" s="251" t="s">
        <v>15</v>
      </c>
      <c r="F956" s="237"/>
      <c r="G956" s="264">
        <f t="shared" si="79"/>
        <v>0</v>
      </c>
      <c r="H956" s="238"/>
    </row>
    <row r="957" spans="2:8" s="40" customFormat="1">
      <c r="B957" s="261">
        <v>4.0299999999999994</v>
      </c>
      <c r="C957" s="262" t="s">
        <v>1047</v>
      </c>
      <c r="D957" s="235">
        <v>23.984000000000002</v>
      </c>
      <c r="E957" s="260" t="s">
        <v>15</v>
      </c>
      <c r="F957" s="237"/>
      <c r="G957" s="264">
        <f t="shared" si="79"/>
        <v>0</v>
      </c>
      <c r="H957" s="238"/>
    </row>
    <row r="958" spans="2:8" s="40" customFormat="1">
      <c r="B958" s="239"/>
      <c r="C958" s="240"/>
      <c r="D958" s="235"/>
      <c r="E958" s="241"/>
      <c r="F958" s="237"/>
      <c r="G958" s="235"/>
      <c r="H958" s="238">
        <f>SUM(G955:G957)</f>
        <v>0</v>
      </c>
    </row>
    <row r="959" spans="2:8" s="40" customFormat="1">
      <c r="B959" s="258">
        <v>5</v>
      </c>
      <c r="C959" s="234" t="s">
        <v>23</v>
      </c>
      <c r="D959" s="235"/>
      <c r="E959" s="241"/>
      <c r="F959" s="237"/>
      <c r="G959" s="235">
        <v>0</v>
      </c>
      <c r="H959" s="238"/>
    </row>
    <row r="960" spans="2:8" s="40" customFormat="1">
      <c r="B960" s="239">
        <v>5.01</v>
      </c>
      <c r="C960" s="240" t="s">
        <v>278</v>
      </c>
      <c r="D960" s="235">
        <v>338.74439999999998</v>
      </c>
      <c r="E960" s="241" t="s">
        <v>15</v>
      </c>
      <c r="F960" s="254"/>
      <c r="G960" s="264">
        <f t="shared" ref="G960:G966" si="80">ROUND(F960*D960,2)</f>
        <v>0</v>
      </c>
      <c r="H960" s="238"/>
    </row>
    <row r="961" spans="2:8" s="40" customFormat="1">
      <c r="B961" s="239"/>
      <c r="C961" s="240" t="s">
        <v>1048</v>
      </c>
      <c r="D961" s="235">
        <v>1535.2240000000002</v>
      </c>
      <c r="E961" s="241" t="s">
        <v>15</v>
      </c>
      <c r="F961" s="263"/>
      <c r="G961" s="264">
        <f t="shared" si="80"/>
        <v>0</v>
      </c>
      <c r="H961" s="238"/>
    </row>
    <row r="962" spans="2:8" s="40" customFormat="1">
      <c r="B962" s="239">
        <v>5.0199999999999996</v>
      </c>
      <c r="C962" s="240" t="s">
        <v>791</v>
      </c>
      <c r="D962" s="235">
        <v>1283.3920000000003</v>
      </c>
      <c r="E962" s="241" t="s">
        <v>15</v>
      </c>
      <c r="F962" s="254"/>
      <c r="G962" s="264">
        <f t="shared" si="80"/>
        <v>0</v>
      </c>
      <c r="H962" s="238"/>
    </row>
    <row r="963" spans="2:8" s="40" customFormat="1" ht="37.5">
      <c r="B963" s="239">
        <v>5.0299999999999994</v>
      </c>
      <c r="C963" s="262" t="s">
        <v>1027</v>
      </c>
      <c r="D963" s="235">
        <v>251.83199999999999</v>
      </c>
      <c r="E963" s="241" t="s">
        <v>15</v>
      </c>
      <c r="F963" s="254"/>
      <c r="G963" s="264">
        <f t="shared" si="80"/>
        <v>0</v>
      </c>
      <c r="H963" s="238"/>
    </row>
    <row r="964" spans="2:8" s="40" customFormat="1" ht="37.5">
      <c r="B964" s="239">
        <v>5.0399999999999991</v>
      </c>
      <c r="C964" s="262" t="s">
        <v>1028</v>
      </c>
      <c r="D964" s="235">
        <v>36.120000000000005</v>
      </c>
      <c r="E964" s="241" t="s">
        <v>15</v>
      </c>
      <c r="F964" s="254"/>
      <c r="G964" s="264">
        <f t="shared" si="80"/>
        <v>0</v>
      </c>
      <c r="H964" s="238"/>
    </row>
    <row r="965" spans="2:8" s="40" customFormat="1" ht="37.5">
      <c r="B965" s="239">
        <v>5.0499999999999989</v>
      </c>
      <c r="C965" s="262" t="s">
        <v>1029</v>
      </c>
      <c r="D965" s="235">
        <v>302.62439999999998</v>
      </c>
      <c r="E965" s="241" t="s">
        <v>15</v>
      </c>
      <c r="F965" s="254"/>
      <c r="G965" s="264">
        <f t="shared" si="80"/>
        <v>0</v>
      </c>
      <c r="H965" s="238"/>
    </row>
    <row r="966" spans="2:8" s="40" customFormat="1">
      <c r="B966" s="239">
        <v>5.0599999999999987</v>
      </c>
      <c r="C966" s="262" t="s">
        <v>1030</v>
      </c>
      <c r="D966" s="235">
        <v>801.6</v>
      </c>
      <c r="E966" s="241" t="s">
        <v>15</v>
      </c>
      <c r="F966" s="254"/>
      <c r="G966" s="264">
        <f t="shared" si="80"/>
        <v>0</v>
      </c>
      <c r="H966" s="238"/>
    </row>
    <row r="967" spans="2:8" s="40" customFormat="1">
      <c r="B967" s="239"/>
      <c r="C967" s="240"/>
      <c r="D967" s="235"/>
      <c r="E967" s="241"/>
      <c r="F967" s="237"/>
      <c r="G967" s="235">
        <v>0</v>
      </c>
      <c r="H967" s="238">
        <f>SUM(G960:G966)</f>
        <v>0</v>
      </c>
    </row>
    <row r="968" spans="2:8" s="40" customFormat="1">
      <c r="B968" s="258">
        <v>6</v>
      </c>
      <c r="C968" s="234" t="s">
        <v>792</v>
      </c>
      <c r="D968" s="235"/>
      <c r="E968" s="241"/>
      <c r="F968" s="237"/>
      <c r="G968" s="235">
        <v>0</v>
      </c>
      <c r="H968" s="238"/>
    </row>
    <row r="969" spans="2:8" s="40" customFormat="1" ht="37.5">
      <c r="B969" s="239">
        <v>6.01</v>
      </c>
      <c r="C969" s="240" t="s">
        <v>793</v>
      </c>
      <c r="D969" s="235">
        <v>158.67839999999998</v>
      </c>
      <c r="E969" s="241" t="s">
        <v>15</v>
      </c>
      <c r="F969" s="235"/>
      <c r="G969" s="264">
        <f t="shared" ref="G969:G971" si="81">ROUND(F969*D969,2)</f>
        <v>0</v>
      </c>
      <c r="H969" s="238"/>
    </row>
    <row r="970" spans="2:8" s="40" customFormat="1" ht="112.5">
      <c r="B970" s="239">
        <v>6.02</v>
      </c>
      <c r="C970" s="240" t="s">
        <v>794</v>
      </c>
      <c r="D970" s="235">
        <v>158.67839999999998</v>
      </c>
      <c r="E970" s="241" t="s">
        <v>15</v>
      </c>
      <c r="F970" s="235"/>
      <c r="G970" s="264">
        <f t="shared" si="81"/>
        <v>0</v>
      </c>
      <c r="H970" s="238"/>
    </row>
    <row r="971" spans="2:8" s="40" customFormat="1" ht="56.25">
      <c r="B971" s="239">
        <v>6.0299999999999994</v>
      </c>
      <c r="C971" s="240" t="s">
        <v>795</v>
      </c>
      <c r="D971" s="235">
        <v>307.88</v>
      </c>
      <c r="E971" s="241" t="s">
        <v>16</v>
      </c>
      <c r="F971" s="265"/>
      <c r="G971" s="264">
        <f t="shared" si="81"/>
        <v>0</v>
      </c>
      <c r="H971" s="238"/>
    </row>
    <row r="972" spans="2:8" s="40" customFormat="1">
      <c r="B972" s="239"/>
      <c r="C972" s="240"/>
      <c r="D972" s="235"/>
      <c r="E972" s="241"/>
      <c r="F972" s="237"/>
      <c r="G972" s="235">
        <v>0</v>
      </c>
      <c r="H972" s="238">
        <f>SUM(G969:G971)</f>
        <v>0</v>
      </c>
    </row>
    <row r="973" spans="2:8" s="40" customFormat="1">
      <c r="B973" s="258">
        <v>7</v>
      </c>
      <c r="C973" s="234" t="s">
        <v>1031</v>
      </c>
      <c r="D973" s="235"/>
      <c r="E973" s="241"/>
      <c r="F973" s="237"/>
      <c r="G973" s="235"/>
      <c r="H973" s="238"/>
    </row>
    <row r="974" spans="2:8" s="40" customFormat="1">
      <c r="B974" s="239">
        <v>7.01</v>
      </c>
      <c r="C974" s="240" t="s">
        <v>1739</v>
      </c>
      <c r="D974" s="235">
        <v>96.32</v>
      </c>
      <c r="E974" s="241" t="s">
        <v>15</v>
      </c>
      <c r="F974" s="237"/>
      <c r="G974" s="264">
        <f t="shared" ref="G974" si="82">ROUND(F974*D974,2)</f>
        <v>0</v>
      </c>
      <c r="H974" s="238"/>
    </row>
    <row r="975" spans="2:8" s="40" customFormat="1">
      <c r="B975" s="239"/>
      <c r="C975" s="240"/>
      <c r="D975" s="235"/>
      <c r="E975" s="241"/>
      <c r="F975" s="237"/>
      <c r="G975" s="235"/>
      <c r="H975" s="238">
        <f>SUM(G974)</f>
        <v>0</v>
      </c>
    </row>
    <row r="976" spans="2:8" s="40" customFormat="1">
      <c r="B976" s="258">
        <v>8</v>
      </c>
      <c r="C976" s="234" t="s">
        <v>421</v>
      </c>
      <c r="D976" s="235"/>
      <c r="E976" s="241"/>
      <c r="F976" s="237"/>
      <c r="G976" s="235">
        <v>0</v>
      </c>
      <c r="H976" s="238"/>
    </row>
    <row r="977" spans="2:8" s="40" customFormat="1" ht="56.25">
      <c r="B977" s="239">
        <v>8.01</v>
      </c>
      <c r="C977" s="240" t="s">
        <v>801</v>
      </c>
      <c r="D977" s="235">
        <v>9</v>
      </c>
      <c r="E977" s="241" t="s">
        <v>14</v>
      </c>
      <c r="F977" s="237"/>
      <c r="G977" s="264">
        <f t="shared" ref="G977:G979" si="83">ROUND(F977*D977,2)</f>
        <v>0</v>
      </c>
      <c r="H977" s="238"/>
    </row>
    <row r="978" spans="2:8" s="40" customFormat="1" ht="37.5">
      <c r="B978" s="239">
        <v>8.02</v>
      </c>
      <c r="C978" s="262" t="s">
        <v>1049</v>
      </c>
      <c r="D978" s="235">
        <v>1</v>
      </c>
      <c r="E978" s="241" t="s">
        <v>14</v>
      </c>
      <c r="F978" s="237"/>
      <c r="G978" s="264">
        <f t="shared" si="83"/>
        <v>0</v>
      </c>
      <c r="H978" s="238"/>
    </row>
    <row r="979" spans="2:8" s="40" customFormat="1" ht="56.25">
      <c r="B979" s="239">
        <v>8.0299999999999994</v>
      </c>
      <c r="C979" s="262" t="s">
        <v>1032</v>
      </c>
      <c r="D979" s="235">
        <v>2</v>
      </c>
      <c r="E979" s="260" t="s">
        <v>14</v>
      </c>
      <c r="F979" s="267"/>
      <c r="G979" s="264">
        <f t="shared" si="83"/>
        <v>0</v>
      </c>
      <c r="H979" s="281"/>
    </row>
    <row r="980" spans="2:8" s="40" customFormat="1">
      <c r="B980" s="239"/>
      <c r="C980" s="240"/>
      <c r="D980" s="235"/>
      <c r="E980" s="241"/>
      <c r="F980" s="237"/>
      <c r="G980" s="235"/>
      <c r="H980" s="238">
        <f>SUM(G977:G980)</f>
        <v>0</v>
      </c>
    </row>
    <row r="981" spans="2:8" s="40" customFormat="1">
      <c r="B981" s="258">
        <v>9</v>
      </c>
      <c r="C981" s="234" t="s">
        <v>38</v>
      </c>
      <c r="D981" s="235"/>
      <c r="E981" s="241"/>
      <c r="F981" s="237"/>
      <c r="G981" s="235"/>
      <c r="H981" s="238"/>
    </row>
    <row r="982" spans="2:8" s="40" customFormat="1">
      <c r="B982" s="239">
        <v>9.01</v>
      </c>
      <c r="C982" s="240" t="s">
        <v>438</v>
      </c>
      <c r="D982" s="267">
        <v>240.16319999999996</v>
      </c>
      <c r="E982" s="241" t="s">
        <v>18</v>
      </c>
      <c r="F982" s="237"/>
      <c r="G982" s="264">
        <f t="shared" ref="G982:G983" si="84">ROUND(F982*D982,2)</f>
        <v>0</v>
      </c>
      <c r="H982" s="238"/>
    </row>
    <row r="983" spans="2:8" s="40" customFormat="1">
      <c r="B983" s="239">
        <v>9.02</v>
      </c>
      <c r="C983" s="240" t="s">
        <v>1033</v>
      </c>
      <c r="D983" s="267">
        <v>240.16319999999996</v>
      </c>
      <c r="E983" s="241" t="s">
        <v>18</v>
      </c>
      <c r="F983" s="237"/>
      <c r="G983" s="264">
        <f t="shared" si="84"/>
        <v>0</v>
      </c>
      <c r="H983" s="238"/>
    </row>
    <row r="984" spans="2:8" s="40" customFormat="1">
      <c r="B984" s="239"/>
      <c r="C984" s="240"/>
      <c r="D984" s="235"/>
      <c r="E984" s="241"/>
      <c r="F984" s="237"/>
      <c r="G984" s="235"/>
      <c r="H984" s="238">
        <f>SUM(G982:G983)</f>
        <v>0</v>
      </c>
    </row>
    <row r="985" spans="2:8" s="40" customFormat="1">
      <c r="B985" s="258">
        <v>10</v>
      </c>
      <c r="C985" s="234" t="s">
        <v>797</v>
      </c>
      <c r="D985" s="235"/>
      <c r="E985" s="241"/>
      <c r="F985" s="237"/>
      <c r="G985" s="235">
        <v>0</v>
      </c>
      <c r="H985" s="238"/>
    </row>
    <row r="986" spans="2:8" s="40" customFormat="1" ht="112.5">
      <c r="B986" s="239">
        <v>10.01</v>
      </c>
      <c r="C986" s="240" t="s">
        <v>802</v>
      </c>
      <c r="D986" s="235">
        <v>158.67839999999998</v>
      </c>
      <c r="E986" s="241" t="s">
        <v>15</v>
      </c>
      <c r="F986" s="268"/>
      <c r="G986" s="264">
        <f t="shared" ref="G986" si="85">ROUND(F986*D986,2)</f>
        <v>0</v>
      </c>
      <c r="H986" s="238"/>
    </row>
    <row r="987" spans="2:8" s="40" customFormat="1">
      <c r="B987" s="239"/>
      <c r="C987" s="240"/>
      <c r="D987" s="235"/>
      <c r="E987" s="241"/>
      <c r="F987" s="268"/>
      <c r="G987" s="235">
        <v>0</v>
      </c>
      <c r="H987" s="238">
        <f>SUM(G986)</f>
        <v>0</v>
      </c>
    </row>
    <row r="988" spans="2:8" s="40" customFormat="1">
      <c r="B988" s="258">
        <v>11</v>
      </c>
      <c r="C988" s="234" t="s">
        <v>21</v>
      </c>
      <c r="D988" s="235"/>
      <c r="E988" s="241"/>
      <c r="F988" s="268"/>
      <c r="G988" s="235"/>
      <c r="H988" s="238"/>
    </row>
    <row r="989" spans="2:8" s="40" customFormat="1">
      <c r="B989" s="239">
        <v>11.01</v>
      </c>
      <c r="C989" s="240" t="s">
        <v>1034</v>
      </c>
      <c r="D989" s="267">
        <v>1777.6484</v>
      </c>
      <c r="E989" s="241" t="s">
        <v>15</v>
      </c>
      <c r="F989" s="268"/>
      <c r="G989" s="264">
        <f t="shared" ref="G989:G990" si="86">ROUND(F989*D989,2)</f>
        <v>0</v>
      </c>
      <c r="H989" s="238"/>
    </row>
    <row r="990" spans="2:8" s="40" customFormat="1">
      <c r="B990" s="239">
        <v>11.02</v>
      </c>
      <c r="C990" s="240" t="s">
        <v>1035</v>
      </c>
      <c r="D990" s="267">
        <v>1777.6484</v>
      </c>
      <c r="E990" s="241" t="s">
        <v>15</v>
      </c>
      <c r="F990" s="268"/>
      <c r="G990" s="264">
        <f t="shared" si="86"/>
        <v>0</v>
      </c>
      <c r="H990" s="238"/>
    </row>
    <row r="991" spans="2:8" s="40" customFormat="1">
      <c r="B991" s="239"/>
      <c r="C991" s="240"/>
      <c r="D991" s="267"/>
      <c r="E991" s="241"/>
      <c r="F991" s="268"/>
      <c r="G991" s="267">
        <v>0</v>
      </c>
      <c r="H991" s="238">
        <f>SUM(G989:G990)</f>
        <v>0</v>
      </c>
    </row>
    <row r="992" spans="2:8" s="40" customFormat="1">
      <c r="B992" s="258">
        <v>12</v>
      </c>
      <c r="C992" s="234" t="s">
        <v>1036</v>
      </c>
      <c r="D992" s="267"/>
      <c r="E992" s="241"/>
      <c r="F992" s="268"/>
      <c r="G992" s="267">
        <v>0</v>
      </c>
      <c r="H992" s="238"/>
    </row>
    <row r="993" spans="2:8" s="40" customFormat="1" ht="37.5">
      <c r="B993" s="239">
        <f>+B992+0.01</f>
        <v>12.01</v>
      </c>
      <c r="C993" s="262" t="s">
        <v>1050</v>
      </c>
      <c r="D993" s="267">
        <v>39.076709999999999</v>
      </c>
      <c r="E993" s="260" t="s">
        <v>51</v>
      </c>
      <c r="F993" s="267"/>
      <c r="G993" s="264">
        <f t="shared" ref="G993:G999" si="87">ROUND(F993*D993,2)</f>
        <v>0</v>
      </c>
      <c r="H993" s="238"/>
    </row>
    <row r="994" spans="2:8" s="40" customFormat="1">
      <c r="B994" s="239">
        <f t="shared" ref="B994:B999" si="88">+B993+0.01</f>
        <v>12.02</v>
      </c>
      <c r="C994" s="262" t="s">
        <v>1051</v>
      </c>
      <c r="D994" s="267">
        <v>39.076709999999999</v>
      </c>
      <c r="E994" s="260" t="s">
        <v>51</v>
      </c>
      <c r="F994" s="267"/>
      <c r="G994" s="264">
        <f t="shared" si="87"/>
        <v>0</v>
      </c>
      <c r="H994" s="238"/>
    </row>
    <row r="995" spans="2:8" s="40" customFormat="1">
      <c r="B995" s="239">
        <f t="shared" si="88"/>
        <v>12.03</v>
      </c>
      <c r="C995" s="262" t="s">
        <v>1052</v>
      </c>
      <c r="D995" s="267">
        <v>39.076709999999999</v>
      </c>
      <c r="E995" s="260" t="s">
        <v>51</v>
      </c>
      <c r="F995" s="267"/>
      <c r="G995" s="264">
        <f t="shared" si="87"/>
        <v>0</v>
      </c>
      <c r="H995" s="238"/>
    </row>
    <row r="996" spans="2:8" s="40" customFormat="1" ht="37.5">
      <c r="B996" s="239">
        <f t="shared" si="88"/>
        <v>12.04</v>
      </c>
      <c r="C996" s="271" t="s">
        <v>1043</v>
      </c>
      <c r="D996" s="267">
        <v>102</v>
      </c>
      <c r="E996" s="273" t="s">
        <v>14</v>
      </c>
      <c r="F996" s="272"/>
      <c r="G996" s="264">
        <f t="shared" si="87"/>
        <v>0</v>
      </c>
      <c r="H996" s="238"/>
    </row>
    <row r="997" spans="2:8" s="40" customFormat="1" ht="37.5">
      <c r="B997" s="239">
        <f t="shared" si="88"/>
        <v>12.049999999999999</v>
      </c>
      <c r="C997" s="271" t="s">
        <v>1044</v>
      </c>
      <c r="D997" s="267">
        <v>1010.15428</v>
      </c>
      <c r="E997" s="273" t="s">
        <v>51</v>
      </c>
      <c r="F997" s="272"/>
      <c r="G997" s="264">
        <f t="shared" si="87"/>
        <v>0</v>
      </c>
      <c r="H997" s="238"/>
    </row>
    <row r="998" spans="2:8" s="40" customFormat="1" ht="37.5">
      <c r="B998" s="239">
        <f t="shared" si="88"/>
        <v>12.059999999999999</v>
      </c>
      <c r="C998" s="271" t="s">
        <v>1045</v>
      </c>
      <c r="D998" s="267">
        <v>132</v>
      </c>
      <c r="E998" s="273" t="s">
        <v>14</v>
      </c>
      <c r="F998" s="272"/>
      <c r="G998" s="264">
        <f t="shared" si="87"/>
        <v>0</v>
      </c>
      <c r="H998" s="238"/>
    </row>
    <row r="999" spans="2:8" s="40" customFormat="1">
      <c r="B999" s="239">
        <f t="shared" si="88"/>
        <v>12.069999999999999</v>
      </c>
      <c r="C999" s="269" t="s">
        <v>1046</v>
      </c>
      <c r="D999" s="267">
        <v>1</v>
      </c>
      <c r="E999" s="273" t="s">
        <v>31</v>
      </c>
      <c r="F999" s="270"/>
      <c r="G999" s="264">
        <f t="shared" si="87"/>
        <v>0</v>
      </c>
      <c r="H999" s="238"/>
    </row>
    <row r="1000" spans="2:8" s="40" customFormat="1">
      <c r="B1000" s="241"/>
      <c r="C1000" s="262"/>
      <c r="D1000" s="282"/>
      <c r="E1000" s="260"/>
      <c r="F1000" s="267"/>
      <c r="G1000" s="267"/>
      <c r="H1000" s="283">
        <f>SUM(G993:G999)</f>
        <v>0</v>
      </c>
    </row>
    <row r="1001" spans="2:8" s="40" customFormat="1" ht="19.5" thickBot="1">
      <c r="B1001" s="274"/>
      <c r="C1001" s="275"/>
      <c r="D1001" s="228"/>
      <c r="E1001" s="229"/>
      <c r="F1001" s="230"/>
      <c r="G1001" s="231"/>
      <c r="H1001" s="276"/>
    </row>
    <row r="1002" spans="2:8" s="40" customFormat="1" ht="19.5" thickBot="1">
      <c r="B1002" s="587"/>
      <c r="C1002" s="225" t="s">
        <v>803</v>
      </c>
      <c r="D1002" s="225"/>
      <c r="E1002" s="225"/>
      <c r="F1002" s="225"/>
      <c r="G1002" s="588"/>
      <c r="H1002" s="589">
        <f>SUM(H929:H1001)</f>
        <v>0</v>
      </c>
    </row>
    <row r="1003" spans="2:8" s="40" customFormat="1" ht="19.5" thickBot="1">
      <c r="B1003" s="192"/>
      <c r="C1003" s="99"/>
      <c r="D1003" s="100"/>
      <c r="E1003" s="167"/>
      <c r="F1003" s="100"/>
      <c r="G1003" s="180"/>
      <c r="H1003" s="181"/>
    </row>
    <row r="1004" spans="2:8" s="40" customFormat="1" ht="19.5" thickBot="1">
      <c r="B1004" s="55"/>
      <c r="C1004" s="56" t="s">
        <v>7</v>
      </c>
      <c r="D1004" s="57"/>
      <c r="E1004" s="58"/>
      <c r="F1004" s="59"/>
      <c r="G1004" s="59"/>
      <c r="H1004" s="23">
        <f>+H461+H491+H570+H635+H657+H851+H927+H1002</f>
        <v>0</v>
      </c>
    </row>
    <row r="1005" spans="2:8" s="40" customFormat="1">
      <c r="B1005" s="60"/>
      <c r="C1005" s="61"/>
      <c r="D1005" s="62"/>
      <c r="E1005" s="63"/>
      <c r="F1005" s="64"/>
      <c r="G1005" s="24"/>
      <c r="H1005" s="65"/>
    </row>
    <row r="1006" spans="2:8" s="40" customFormat="1">
      <c r="B1006" s="66"/>
      <c r="C1006" s="67" t="s">
        <v>119</v>
      </c>
      <c r="D1006" s="68"/>
      <c r="E1006" s="69"/>
      <c r="F1006" s="70"/>
      <c r="G1006" s="25"/>
      <c r="H1006" s="71"/>
    </row>
    <row r="1007" spans="2:8" s="40" customFormat="1">
      <c r="B1007" s="26"/>
      <c r="C1007" s="72" t="s">
        <v>2</v>
      </c>
      <c r="D1007" s="73">
        <v>0.1</v>
      </c>
      <c r="E1007" s="69"/>
      <c r="F1007" s="70"/>
      <c r="G1007" s="70">
        <f t="shared" ref="G1007:G1014" si="89">$H$1004*D1007</f>
        <v>0</v>
      </c>
      <c r="H1007" s="71"/>
    </row>
    <row r="1008" spans="2:8" s="40" customFormat="1">
      <c r="B1008" s="26"/>
      <c r="C1008" s="74" t="s">
        <v>120</v>
      </c>
      <c r="D1008" s="73">
        <v>0.04</v>
      </c>
      <c r="E1008" s="69"/>
      <c r="F1008" s="70"/>
      <c r="G1008" s="70">
        <f t="shared" si="89"/>
        <v>0</v>
      </c>
      <c r="H1008" s="71"/>
    </row>
    <row r="1009" spans="2:8" s="40" customFormat="1">
      <c r="B1009" s="26"/>
      <c r="C1009" s="72" t="s">
        <v>9</v>
      </c>
      <c r="D1009" s="73">
        <v>0.03</v>
      </c>
      <c r="E1009" s="69"/>
      <c r="F1009" s="70"/>
      <c r="G1009" s="70">
        <f t="shared" si="89"/>
        <v>0</v>
      </c>
      <c r="H1009" s="71"/>
    </row>
    <row r="1010" spans="2:8" s="40" customFormat="1">
      <c r="B1010" s="26"/>
      <c r="C1010" s="74" t="s">
        <v>121</v>
      </c>
      <c r="D1010" s="73">
        <v>0.01</v>
      </c>
      <c r="E1010" s="69"/>
      <c r="F1010" s="70"/>
      <c r="G1010" s="70">
        <f t="shared" si="89"/>
        <v>0</v>
      </c>
      <c r="H1010" s="71"/>
    </row>
    <row r="1011" spans="2:8">
      <c r="B1011" s="26"/>
      <c r="C1011" s="74" t="s">
        <v>10</v>
      </c>
      <c r="D1011" s="73">
        <v>0.03</v>
      </c>
      <c r="E1011" s="75"/>
      <c r="F1011" s="70"/>
      <c r="G1011" s="70">
        <f t="shared" si="89"/>
        <v>0</v>
      </c>
      <c r="H1011" s="71" t="s">
        <v>4</v>
      </c>
    </row>
    <row r="1012" spans="2:8">
      <c r="B1012" s="26"/>
      <c r="C1012" s="72" t="s">
        <v>122</v>
      </c>
      <c r="D1012" s="73">
        <v>0.05</v>
      </c>
      <c r="E1012" s="69"/>
      <c r="F1012" s="70"/>
      <c r="G1012" s="70">
        <f t="shared" si="89"/>
        <v>0</v>
      </c>
      <c r="H1012" s="70" t="s">
        <v>4</v>
      </c>
    </row>
    <row r="1013" spans="2:8">
      <c r="B1013" s="26"/>
      <c r="C1013" s="74" t="s">
        <v>64</v>
      </c>
      <c r="D1013" s="73">
        <v>0.05</v>
      </c>
      <c r="E1013" s="69"/>
      <c r="F1013" s="70"/>
      <c r="G1013" s="70">
        <f t="shared" si="89"/>
        <v>0</v>
      </c>
      <c r="H1013" s="71"/>
    </row>
    <row r="1014" spans="2:8">
      <c r="B1014" s="26"/>
      <c r="C1014" s="72" t="s">
        <v>123</v>
      </c>
      <c r="D1014" s="73">
        <v>0.03</v>
      </c>
      <c r="E1014" s="69"/>
      <c r="F1014" s="70"/>
      <c r="G1014" s="70">
        <f t="shared" si="89"/>
        <v>0</v>
      </c>
      <c r="H1014" s="71"/>
    </row>
    <row r="1015" spans="2:8">
      <c r="B1015" s="26"/>
      <c r="C1015" s="72" t="s">
        <v>124</v>
      </c>
      <c r="D1015" s="73">
        <v>0.18</v>
      </c>
      <c r="E1015" s="69"/>
      <c r="F1015" s="70"/>
      <c r="G1015" s="70">
        <f>+D1015*G1007</f>
        <v>0</v>
      </c>
      <c r="H1015" s="71"/>
    </row>
    <row r="1016" spans="2:8">
      <c r="B1016" s="26"/>
      <c r="C1016" s="28"/>
      <c r="D1016" s="29"/>
      <c r="E1016" s="30"/>
      <c r="F1016" s="29"/>
      <c r="G1016" s="31"/>
      <c r="H1016" s="77">
        <f>SUM(G1006:G1015)</f>
        <v>0</v>
      </c>
    </row>
    <row r="1017" spans="2:8" ht="19.5" thickBot="1">
      <c r="B1017" s="78"/>
      <c r="C1017" s="79"/>
      <c r="D1017" s="80"/>
      <c r="E1017" s="69"/>
      <c r="F1017" s="70"/>
      <c r="G1017" s="77"/>
      <c r="H1017" s="71"/>
    </row>
    <row r="1018" spans="2:8" ht="19.5" thickBot="1">
      <c r="B1018" s="55"/>
      <c r="C1018" s="81" t="s">
        <v>7</v>
      </c>
      <c r="D1018" s="82"/>
      <c r="E1018" s="58"/>
      <c r="F1018" s="59"/>
      <c r="G1018" s="59"/>
      <c r="H1018" s="83">
        <f>+H1016+H1004</f>
        <v>0</v>
      </c>
    </row>
    <row r="1019" spans="2:8">
      <c r="B1019" s="84"/>
      <c r="C1019" s="72"/>
      <c r="D1019" s="68"/>
      <c r="E1019" s="69"/>
      <c r="F1019" s="70"/>
      <c r="G1019" s="70"/>
      <c r="H1019" s="71"/>
    </row>
    <row r="1020" spans="2:8">
      <c r="B1020" s="84"/>
      <c r="C1020" s="79" t="s">
        <v>11</v>
      </c>
      <c r="D1020" s="85">
        <v>0.05</v>
      </c>
      <c r="E1020" s="86"/>
      <c r="F1020" s="77"/>
      <c r="G1020" s="77">
        <f>$H$1004*D1020</f>
        <v>0</v>
      </c>
      <c r="H1020" s="71"/>
    </row>
    <row r="1021" spans="2:8" ht="19.5" thickBot="1">
      <c r="B1021" s="84"/>
      <c r="C1021" s="72"/>
      <c r="D1021" s="68"/>
      <c r="E1021" s="69"/>
      <c r="F1021" s="70"/>
      <c r="G1021" s="70"/>
      <c r="H1021" s="71"/>
    </row>
    <row r="1022" spans="2:8" ht="19.5" thickBot="1">
      <c r="B1022" s="88"/>
      <c r="C1022" s="56" t="s">
        <v>125</v>
      </c>
      <c r="D1022" s="57"/>
      <c r="E1022" s="58"/>
      <c r="F1022" s="59"/>
      <c r="G1022" s="59"/>
      <c r="H1022" s="83">
        <f>+H1018+G1020</f>
        <v>0</v>
      </c>
    </row>
    <row r="1023" spans="2:8">
      <c r="B1023" s="78"/>
      <c r="C1023" s="67"/>
      <c r="D1023" s="68"/>
      <c r="E1023" s="69"/>
      <c r="F1023" s="89"/>
      <c r="G1023" s="89"/>
      <c r="H1023" s="90"/>
    </row>
    <row r="1024" spans="2:8">
      <c r="C1024" s="76"/>
    </row>
    <row r="1025" spans="3:3">
      <c r="C1025" s="76"/>
    </row>
  </sheetData>
  <mergeCells count="3">
    <mergeCell ref="B1:H1"/>
    <mergeCell ref="B2:H2"/>
    <mergeCell ref="B3:H3"/>
  </mergeCells>
  <conditionalFormatting sqref="D763 D768:D801">
    <cfRule type="cellIs" dxfId="38" priority="37" stopIfTrue="1" operator="equal">
      <formula>0</formula>
    </cfRule>
    <cfRule type="cellIs" dxfId="37" priority="38" stopIfTrue="1" operator="notEqual">
      <formula>0</formula>
    </cfRule>
  </conditionalFormatting>
  <conditionalFormatting sqref="E763">
    <cfRule type="cellIs" dxfId="36" priority="39" stopIfTrue="1" operator="equal">
      <formula>0</formula>
    </cfRule>
    <cfRule type="cellIs" dxfId="35" priority="40" stopIfTrue="1" operator="notEqual">
      <formula>0</formula>
    </cfRule>
    <cfRule type="cellIs" dxfId="34" priority="41" stopIfTrue="1" operator="equal">
      <formula>"#NA"</formula>
    </cfRule>
  </conditionalFormatting>
  <conditionalFormatting sqref="D767">
    <cfRule type="cellIs" dxfId="33" priority="27" stopIfTrue="1" operator="equal">
      <formula>0</formula>
    </cfRule>
    <cfRule type="cellIs" dxfId="32" priority="28" stopIfTrue="1" operator="notEqual">
      <formula>0</formula>
    </cfRule>
  </conditionalFormatting>
  <conditionalFormatting sqref="E768:E777 E779:E781 E783:E790 E800 E792 E794:E796">
    <cfRule type="cellIs" dxfId="31" priority="34" stopIfTrue="1" operator="equal">
      <formula>0</formula>
    </cfRule>
    <cfRule type="cellIs" dxfId="30" priority="35" stopIfTrue="1" operator="notEqual">
      <formula>0</formula>
    </cfRule>
    <cfRule type="cellIs" dxfId="29" priority="36" stopIfTrue="1" operator="equal">
      <formula>"#NA"</formula>
    </cfRule>
  </conditionalFormatting>
  <conditionalFormatting sqref="D827">
    <cfRule type="cellIs" dxfId="28" priority="11" stopIfTrue="1" operator="equal">
      <formula>0</formula>
    </cfRule>
    <cfRule type="cellIs" dxfId="27" priority="12" stopIfTrue="1" operator="notEqual">
      <formula>0</formula>
    </cfRule>
  </conditionalFormatting>
  <conditionalFormatting sqref="E767">
    <cfRule type="cellIs" dxfId="26" priority="29" stopIfTrue="1" operator="equal">
      <formula>0</formula>
    </cfRule>
    <cfRule type="cellIs" dxfId="25" priority="30" stopIfTrue="1" operator="notEqual">
      <formula>0</formula>
    </cfRule>
    <cfRule type="cellIs" dxfId="24" priority="31" stopIfTrue="1" operator="equal">
      <formula>"#NA"</formula>
    </cfRule>
  </conditionalFormatting>
  <conditionalFormatting sqref="E828:E841 E843:E844">
    <cfRule type="cellIs" dxfId="23" priority="24" stopIfTrue="1" operator="equal">
      <formula>0</formula>
    </cfRule>
    <cfRule type="cellIs" dxfId="22" priority="25" stopIfTrue="1" operator="notEqual">
      <formula>0</formula>
    </cfRule>
    <cfRule type="cellIs" dxfId="21" priority="26" stopIfTrue="1" operator="equal">
      <formula>"#NA"</formula>
    </cfRule>
  </conditionalFormatting>
  <conditionalFormatting sqref="D828:D841 D843:D844 D825">
    <cfRule type="cellIs" dxfId="20" priority="22" stopIfTrue="1" operator="equal">
      <formula>0</formula>
    </cfRule>
    <cfRule type="cellIs" dxfId="19" priority="23" stopIfTrue="1" operator="notEqual">
      <formula>0</formula>
    </cfRule>
  </conditionalFormatting>
  <conditionalFormatting sqref="E804:E824">
    <cfRule type="cellIs" dxfId="18" priority="19" stopIfTrue="1" operator="equal">
      <formula>0</formula>
    </cfRule>
    <cfRule type="cellIs" dxfId="17" priority="20" stopIfTrue="1" operator="notEqual">
      <formula>0</formula>
    </cfRule>
    <cfRule type="cellIs" dxfId="16" priority="21" stopIfTrue="1" operator="equal">
      <formula>"#NA"</formula>
    </cfRule>
  </conditionalFormatting>
  <conditionalFormatting sqref="E825">
    <cfRule type="cellIs" dxfId="15" priority="16" stopIfTrue="1" operator="equal">
      <formula>0</formula>
    </cfRule>
    <cfRule type="cellIs" dxfId="14" priority="17" stopIfTrue="1" operator="notEqual">
      <formula>0</formula>
    </cfRule>
    <cfRule type="cellIs" dxfId="13" priority="18" stopIfTrue="1" operator="equal">
      <formula>"#NA"</formula>
    </cfRule>
  </conditionalFormatting>
  <conditionalFormatting sqref="E827">
    <cfRule type="cellIs" dxfId="12" priority="13" stopIfTrue="1" operator="equal">
      <formula>0</formula>
    </cfRule>
    <cfRule type="cellIs" dxfId="11" priority="14" stopIfTrue="1" operator="notEqual">
      <formula>0</formula>
    </cfRule>
    <cfRule type="cellIs" dxfId="10" priority="15" stopIfTrue="1" operator="equal">
      <formula>"#NA"</formula>
    </cfRule>
  </conditionalFormatting>
  <conditionalFormatting sqref="D842">
    <cfRule type="cellIs" dxfId="9" priority="6" stopIfTrue="1" operator="equal">
      <formula>0</formula>
    </cfRule>
    <cfRule type="cellIs" dxfId="8" priority="7" stopIfTrue="1" operator="notEqual">
      <formula>0</formula>
    </cfRule>
  </conditionalFormatting>
  <conditionalFormatting sqref="E842">
    <cfRule type="cellIs" dxfId="7" priority="8" stopIfTrue="1" operator="equal">
      <formula>0</formula>
    </cfRule>
    <cfRule type="cellIs" dxfId="6" priority="9" stopIfTrue="1" operator="notEqual">
      <formula>0</formula>
    </cfRule>
    <cfRule type="cellIs" dxfId="5" priority="10" stopIfTrue="1" operator="equal">
      <formula>"#NA"</formula>
    </cfRule>
  </conditionalFormatting>
  <conditionalFormatting sqref="E452:E455">
    <cfRule type="cellIs" dxfId="4" priority="1" stopIfTrue="1" operator="equal">
      <formula>0</formula>
    </cfRule>
  </conditionalFormatting>
  <conditionalFormatting sqref="E452:E455">
    <cfRule type="cellIs" dxfId="3" priority="2" stopIfTrue="1" operator="notEqual">
      <formula>0</formula>
    </cfRule>
  </conditionalFormatting>
  <conditionalFormatting sqref="E452:E455">
    <cfRule type="cellIs" dxfId="2" priority="3" stopIfTrue="1" operator="equal">
      <formula>"#NA"</formula>
    </cfRule>
  </conditionalFormatting>
  <conditionalFormatting sqref="D452:D455">
    <cfRule type="cellIs" dxfId="1" priority="4" stopIfTrue="1" operator="equal">
      <formula>0</formula>
    </cfRule>
  </conditionalFormatting>
  <conditionalFormatting sqref="D452:D455">
    <cfRule type="cellIs" dxfId="0" priority="5" stopIfTrue="1" operator="notEqual">
      <formula>0</formula>
    </cfRule>
  </conditionalFormatting>
  <printOptions horizontalCentered="1"/>
  <pageMargins left="0.19685039370078741" right="0.19685039370078741" top="0.35433070866141736" bottom="0.43307086614173229" header="0.35433070866141736" footer="0"/>
  <pageSetup paperSize="123" scale="59" orientation="portrait" r:id="rId1"/>
  <headerFooter alignWithMargins="0">
    <oddFooter>&amp;C&amp;10&amp;F&amp;R&amp;P de &amp;N</oddFooter>
  </headerFooter>
  <rowBreaks count="1" manualBreakCount="1">
    <brk id="1003" min="1" max="7" man="1"/>
  </rowBreaks>
  <drawing r:id="rId2"/>
</worksheet>
</file>

<file path=xl/worksheets/sheet3.xml><?xml version="1.0" encoding="utf-8"?>
<worksheet xmlns="http://schemas.openxmlformats.org/spreadsheetml/2006/main" xmlns:r="http://schemas.openxmlformats.org/officeDocument/2006/relationships">
  <sheetPr>
    <tabColor rgb="FFFFFF00"/>
  </sheetPr>
  <dimension ref="B1:H300"/>
  <sheetViews>
    <sheetView showZeros="0" view="pageBreakPreview" topLeftCell="A261" zoomScale="85" zoomScaleSheetLayoutView="85" workbookViewId="0">
      <selection activeCell="C255" sqref="C255"/>
    </sheetView>
  </sheetViews>
  <sheetFormatPr baseColWidth="10" defaultColWidth="11.5703125" defaultRowHeight="18.75"/>
  <cols>
    <col min="1" max="1" width="11.5703125" style="76"/>
    <col min="2" max="2" width="10.85546875" style="92" customWidth="1"/>
    <col min="3" max="3" width="76" style="97" customWidth="1"/>
    <col min="4" max="4" width="13.42578125" style="93" customWidth="1"/>
    <col min="5" max="5" width="14.85546875" style="94" customWidth="1"/>
    <col min="6" max="6" width="16.28515625" style="95" customWidth="1"/>
    <col min="7" max="7" width="19.5703125" style="96" customWidth="1"/>
    <col min="8" max="8" width="20.5703125" style="91" customWidth="1"/>
    <col min="9" max="136" width="11.5703125" style="76"/>
    <col min="137" max="137" width="11.85546875" style="76" customWidth="1"/>
    <col min="138" max="138" width="76.7109375" style="76" customWidth="1"/>
    <col min="139" max="139" width="15" style="76" customWidth="1"/>
    <col min="140" max="140" width="11.7109375" style="76" customWidth="1"/>
    <col min="141" max="141" width="14.7109375" style="76" customWidth="1"/>
    <col min="142" max="142" width="23.28515625" style="76" customWidth="1"/>
    <col min="143" max="143" width="9.5703125" style="76" customWidth="1"/>
    <col min="144" max="144" width="16" style="76" customWidth="1"/>
    <col min="145" max="145" width="16.5703125" style="76" customWidth="1"/>
    <col min="146" max="146" width="10.85546875" style="76" customWidth="1"/>
    <col min="147" max="147" width="14.28515625" style="76" customWidth="1"/>
    <col min="148" max="148" width="22.42578125" style="76" customWidth="1"/>
    <col min="149" max="149" width="11.85546875" style="76" customWidth="1"/>
    <col min="150" max="150" width="16.7109375" style="76" customWidth="1"/>
    <col min="151" max="151" width="20.85546875" style="76" bestFit="1" customWidth="1"/>
    <col min="152" max="152" width="14.28515625" style="76" customWidth="1"/>
    <col min="153" max="153" width="24.28515625" style="76" customWidth="1"/>
    <col min="154" max="154" width="17.140625" style="76" customWidth="1"/>
    <col min="155" max="155" width="18.7109375" style="76" customWidth="1"/>
    <col min="156" max="157" width="11.5703125" style="76" customWidth="1"/>
    <col min="158" max="158" width="30" style="76" customWidth="1"/>
    <col min="159" max="16384" width="11.5703125" style="76"/>
  </cols>
  <sheetData>
    <row r="1" spans="2:8" s="40" customFormat="1">
      <c r="B1" s="602" t="s">
        <v>22</v>
      </c>
      <c r="C1" s="602"/>
      <c r="D1" s="602"/>
      <c r="E1" s="602"/>
      <c r="F1" s="602"/>
      <c r="G1" s="602"/>
      <c r="H1" s="602"/>
    </row>
    <row r="2" spans="2:8" s="40" customFormat="1" ht="48" customHeight="1">
      <c r="B2" s="603" t="str">
        <f>+RESUMEN!B2</f>
        <v>PRESUPUESTO PARA LA CONSTRUCCIÓN DEL HOSPITAL EN FRIUSA, BAVARO, PROV. LA ALTAGRACIA, R.D.</v>
      </c>
      <c r="C2" s="603"/>
      <c r="D2" s="603"/>
      <c r="E2" s="603"/>
      <c r="F2" s="603"/>
      <c r="G2" s="603"/>
      <c r="H2" s="603"/>
    </row>
    <row r="3" spans="2:8" s="40" customFormat="1" ht="27.75" customHeight="1">
      <c r="B3" s="603" t="s">
        <v>1063</v>
      </c>
      <c r="C3" s="603"/>
      <c r="D3" s="603"/>
      <c r="E3" s="603"/>
      <c r="F3" s="603"/>
      <c r="G3" s="603"/>
      <c r="H3" s="603"/>
    </row>
    <row r="4" spans="2:8" s="40" customFormat="1">
      <c r="B4" s="1" t="s">
        <v>71</v>
      </c>
      <c r="C4" s="1"/>
      <c r="D4" s="41"/>
      <c r="E4" s="2" t="s">
        <v>1017</v>
      </c>
      <c r="G4" s="41"/>
      <c r="H4" s="3"/>
    </row>
    <row r="5" spans="2:8" s="43" customFormat="1">
      <c r="B5" s="1" t="s">
        <v>775</v>
      </c>
      <c r="C5" s="1"/>
      <c r="D5" s="42"/>
      <c r="E5" s="2" t="s">
        <v>774</v>
      </c>
      <c r="G5" s="42"/>
      <c r="H5" s="3"/>
    </row>
    <row r="6" spans="2:8" s="40" customFormat="1" ht="19.5" thickBot="1">
      <c r="B6" s="44"/>
      <c r="C6" s="329"/>
      <c r="D6" s="329"/>
      <c r="E6" s="329"/>
      <c r="F6" s="329"/>
      <c r="G6" s="329"/>
      <c r="H6" s="45"/>
    </row>
    <row r="7" spans="2:8" s="40" customFormat="1" ht="38.25" thickBot="1">
      <c r="B7" s="4" t="s">
        <v>5</v>
      </c>
      <c r="C7" s="5" t="s">
        <v>6</v>
      </c>
      <c r="D7" s="6" t="s">
        <v>8</v>
      </c>
      <c r="E7" s="6" t="s">
        <v>60</v>
      </c>
      <c r="F7" s="5" t="s">
        <v>17</v>
      </c>
      <c r="G7" s="6" t="s">
        <v>7</v>
      </c>
      <c r="H7" s="7" t="s">
        <v>12</v>
      </c>
    </row>
    <row r="8" spans="2:8" s="47" customFormat="1">
      <c r="B8" s="8"/>
      <c r="C8" s="9"/>
      <c r="D8" s="9"/>
      <c r="E8" s="10"/>
      <c r="F8" s="11"/>
      <c r="G8" s="12"/>
      <c r="H8" s="46"/>
    </row>
    <row r="9" spans="2:8" s="40" customFormat="1">
      <c r="B9" s="204"/>
      <c r="C9" s="330" t="s">
        <v>1061</v>
      </c>
      <c r="D9" s="199"/>
      <c r="E9" s="202"/>
      <c r="F9" s="199"/>
      <c r="G9" s="199"/>
      <c r="H9" s="210"/>
    </row>
    <row r="10" spans="2:8" s="40" customFormat="1">
      <c r="B10" s="204"/>
      <c r="C10" s="284"/>
      <c r="D10" s="145"/>
      <c r="E10" s="170"/>
      <c r="F10" s="145"/>
      <c r="G10" s="145"/>
      <c r="H10" s="285"/>
    </row>
    <row r="11" spans="2:8" s="40" customFormat="1">
      <c r="B11" s="48">
        <v>1</v>
      </c>
      <c r="C11" s="22" t="s">
        <v>0</v>
      </c>
      <c r="D11" s="16"/>
      <c r="E11" s="20" t="s">
        <v>163</v>
      </c>
      <c r="F11" s="16"/>
      <c r="G11" s="197">
        <f t="shared" ref="G11:G271" si="0">ROUND(F11*D11,2)</f>
        <v>0</v>
      </c>
      <c r="H11" s="21"/>
    </row>
    <row r="12" spans="2:8" s="40" customFormat="1">
      <c r="B12" s="50"/>
      <c r="C12" s="22" t="s">
        <v>97</v>
      </c>
      <c r="D12" s="16"/>
      <c r="E12" s="20" t="s">
        <v>163</v>
      </c>
      <c r="F12" s="16"/>
      <c r="G12" s="14">
        <f t="shared" si="0"/>
        <v>0</v>
      </c>
      <c r="H12" s="21"/>
    </row>
    <row r="13" spans="2:8" s="40" customFormat="1">
      <c r="B13" s="50">
        <f>+B11+0.01</f>
        <v>1.01</v>
      </c>
      <c r="C13" s="18" t="s">
        <v>98</v>
      </c>
      <c r="D13" s="16">
        <f>SUM(D16:D23)</f>
        <v>1294.21</v>
      </c>
      <c r="E13" s="20" t="s">
        <v>16</v>
      </c>
      <c r="F13" s="16"/>
      <c r="G13" s="14">
        <f t="shared" si="0"/>
        <v>0</v>
      </c>
      <c r="H13" s="21"/>
    </row>
    <row r="14" spans="2:8" s="40" customFormat="1">
      <c r="B14" s="50"/>
      <c r="C14" s="22" t="s">
        <v>532</v>
      </c>
      <c r="D14" s="16"/>
      <c r="E14" s="20" t="s">
        <v>163</v>
      </c>
      <c r="F14" s="16"/>
      <c r="G14" s="14">
        <f t="shared" si="0"/>
        <v>0</v>
      </c>
      <c r="H14" s="21"/>
    </row>
    <row r="15" spans="2:8" s="40" customFormat="1">
      <c r="B15" s="50">
        <f>+B13+0.01</f>
        <v>1.02</v>
      </c>
      <c r="C15" s="18" t="s">
        <v>497</v>
      </c>
      <c r="D15" s="16">
        <f>60.24+34.11+40.6</f>
        <v>134.94999999999999</v>
      </c>
      <c r="E15" s="20" t="s">
        <v>16</v>
      </c>
      <c r="F15" s="16"/>
      <c r="G15" s="14">
        <f t="shared" si="0"/>
        <v>0</v>
      </c>
      <c r="H15" s="21"/>
    </row>
    <row r="16" spans="2:8" s="40" customFormat="1">
      <c r="B16" s="50">
        <f>+B15+0.01</f>
        <v>1.03</v>
      </c>
      <c r="C16" s="18" t="s">
        <v>200</v>
      </c>
      <c r="D16" s="16">
        <f>85.1+111.07</f>
        <v>196.17</v>
      </c>
      <c r="E16" s="20" t="s">
        <v>16</v>
      </c>
      <c r="F16" s="16"/>
      <c r="G16" s="14">
        <f t="shared" si="0"/>
        <v>0</v>
      </c>
      <c r="H16" s="21"/>
    </row>
    <row r="17" spans="2:8" s="40" customFormat="1">
      <c r="B17" s="50">
        <f t="shared" ref="B17:B23" si="1">+B16+0.01</f>
        <v>1.04</v>
      </c>
      <c r="C17" s="18" t="s">
        <v>201</v>
      </c>
      <c r="D17" s="16">
        <f>5.89+58+265.38+12</f>
        <v>341.27</v>
      </c>
      <c r="E17" s="20" t="s">
        <v>16</v>
      </c>
      <c r="F17" s="16"/>
      <c r="G17" s="14">
        <f t="shared" si="0"/>
        <v>0</v>
      </c>
      <c r="H17" s="21"/>
    </row>
    <row r="18" spans="2:8" s="40" customFormat="1">
      <c r="B18" s="50">
        <f t="shared" si="1"/>
        <v>1.05</v>
      </c>
      <c r="C18" s="18" t="s">
        <v>202</v>
      </c>
      <c r="D18" s="16">
        <f>1.8+75.21+28.11+7.09</f>
        <v>112.21</v>
      </c>
      <c r="E18" s="20" t="s">
        <v>16</v>
      </c>
      <c r="F18" s="16"/>
      <c r="G18" s="14">
        <f t="shared" si="0"/>
        <v>0</v>
      </c>
      <c r="H18" s="21"/>
    </row>
    <row r="19" spans="2:8" s="40" customFormat="1">
      <c r="B19" s="50">
        <f t="shared" si="1"/>
        <v>1.06</v>
      </c>
      <c r="C19" s="18" t="s">
        <v>498</v>
      </c>
      <c r="D19" s="16">
        <v>52.26</v>
      </c>
      <c r="E19" s="20" t="s">
        <v>16</v>
      </c>
      <c r="F19" s="16"/>
      <c r="G19" s="14">
        <f t="shared" si="0"/>
        <v>0</v>
      </c>
      <c r="H19" s="21"/>
    </row>
    <row r="20" spans="2:8" s="40" customFormat="1">
      <c r="B20" s="50">
        <f t="shared" si="1"/>
        <v>1.07</v>
      </c>
      <c r="C20" s="18" t="s">
        <v>203</v>
      </c>
      <c r="D20" s="16">
        <v>96.52</v>
      </c>
      <c r="E20" s="20" t="s">
        <v>16</v>
      </c>
      <c r="F20" s="16"/>
      <c r="G20" s="14">
        <f t="shared" si="0"/>
        <v>0</v>
      </c>
      <c r="H20" s="21"/>
    </row>
    <row r="21" spans="2:8" s="40" customFormat="1">
      <c r="B21" s="50">
        <f t="shared" si="1"/>
        <v>1.08</v>
      </c>
      <c r="C21" s="18" t="s">
        <v>204</v>
      </c>
      <c r="D21" s="16">
        <v>130.27000000000001</v>
      </c>
      <c r="E21" s="20" t="s">
        <v>16</v>
      </c>
      <c r="F21" s="16"/>
      <c r="G21" s="14">
        <f t="shared" si="0"/>
        <v>0</v>
      </c>
      <c r="H21" s="21"/>
    </row>
    <row r="22" spans="2:8" s="40" customFormat="1">
      <c r="B22" s="50">
        <f t="shared" si="1"/>
        <v>1.0900000000000001</v>
      </c>
      <c r="C22" s="18" t="s">
        <v>205</v>
      </c>
      <c r="D22" s="16">
        <v>135.05000000000001</v>
      </c>
      <c r="E22" s="20" t="s">
        <v>16</v>
      </c>
      <c r="F22" s="16"/>
      <c r="G22" s="14">
        <f t="shared" si="0"/>
        <v>0</v>
      </c>
      <c r="H22" s="21"/>
    </row>
    <row r="23" spans="2:8" s="40" customFormat="1">
      <c r="B23" s="50">
        <f t="shared" si="1"/>
        <v>1.1000000000000001</v>
      </c>
      <c r="C23" s="18" t="s">
        <v>206</v>
      </c>
      <c r="D23" s="16">
        <v>230.46</v>
      </c>
      <c r="E23" s="20" t="s">
        <v>16</v>
      </c>
      <c r="F23" s="16"/>
      <c r="G23" s="14">
        <f t="shared" si="0"/>
        <v>0</v>
      </c>
      <c r="H23" s="21"/>
    </row>
    <row r="24" spans="2:8" s="40" customFormat="1">
      <c r="C24" s="22" t="s">
        <v>533</v>
      </c>
      <c r="D24" s="16"/>
      <c r="E24" s="20" t="s">
        <v>163</v>
      </c>
      <c r="F24" s="16"/>
      <c r="G24" s="14">
        <f t="shared" si="0"/>
        <v>0</v>
      </c>
      <c r="H24" s="21"/>
    </row>
    <row r="25" spans="2:8" s="40" customFormat="1">
      <c r="B25" s="50">
        <f>+B23+0.01</f>
        <v>1.1100000000000001</v>
      </c>
      <c r="C25" s="18" t="s">
        <v>660</v>
      </c>
      <c r="D25" s="16">
        <v>311.97000000000003</v>
      </c>
      <c r="E25" s="20" t="s">
        <v>16</v>
      </c>
      <c r="F25" s="16"/>
      <c r="G25" s="14">
        <f t="shared" si="0"/>
        <v>0</v>
      </c>
      <c r="H25" s="21"/>
    </row>
    <row r="26" spans="2:8" s="40" customFormat="1">
      <c r="B26" s="50">
        <f>+B25+0.01</f>
        <v>1.1200000000000001</v>
      </c>
      <c r="C26" s="18" t="s">
        <v>499</v>
      </c>
      <c r="D26" s="16">
        <v>140.13999999999999</v>
      </c>
      <c r="E26" s="20" t="s">
        <v>16</v>
      </c>
      <c r="F26" s="16"/>
      <c r="G26" s="14">
        <f t="shared" si="0"/>
        <v>0</v>
      </c>
      <c r="H26" s="21"/>
    </row>
    <row r="27" spans="2:8" s="40" customFormat="1">
      <c r="B27" s="50">
        <f>+B26+0.01</f>
        <v>1.1300000000000001</v>
      </c>
      <c r="C27" s="18" t="s">
        <v>500</v>
      </c>
      <c r="D27" s="16">
        <v>22.11</v>
      </c>
      <c r="E27" s="20" t="s">
        <v>16</v>
      </c>
      <c r="F27" s="16"/>
      <c r="G27" s="14">
        <f t="shared" si="0"/>
        <v>0</v>
      </c>
      <c r="H27" s="21"/>
    </row>
    <row r="28" spans="2:8" s="40" customFormat="1">
      <c r="B28" s="50">
        <f t="shared" ref="B28:B34" si="2">+B26+0.01</f>
        <v>1.1300000000000001</v>
      </c>
      <c r="C28" s="18" t="s">
        <v>501</v>
      </c>
      <c r="D28" s="16">
        <v>155.12</v>
      </c>
      <c r="E28" s="20" t="s">
        <v>16</v>
      </c>
      <c r="F28" s="16"/>
      <c r="G28" s="14">
        <f t="shared" si="0"/>
        <v>0</v>
      </c>
      <c r="H28" s="21"/>
    </row>
    <row r="29" spans="2:8" s="40" customFormat="1">
      <c r="B29" s="50">
        <f t="shared" si="2"/>
        <v>1.1400000000000001</v>
      </c>
      <c r="C29" s="18" t="s">
        <v>502</v>
      </c>
      <c r="D29" s="16">
        <v>133.75</v>
      </c>
      <c r="E29" s="20" t="s">
        <v>16</v>
      </c>
      <c r="F29" s="16"/>
      <c r="G29" s="14">
        <f t="shared" si="0"/>
        <v>0</v>
      </c>
      <c r="H29" s="21"/>
    </row>
    <row r="30" spans="2:8" s="40" customFormat="1">
      <c r="B30" s="50">
        <f t="shared" si="2"/>
        <v>1.1400000000000001</v>
      </c>
      <c r="C30" s="18" t="s">
        <v>503</v>
      </c>
      <c r="D30" s="16">
        <v>224.2</v>
      </c>
      <c r="E30" s="20" t="s">
        <v>16</v>
      </c>
      <c r="F30" s="16"/>
      <c r="G30" s="14">
        <f t="shared" si="0"/>
        <v>0</v>
      </c>
      <c r="H30" s="21"/>
    </row>
    <row r="31" spans="2:8" s="40" customFormat="1">
      <c r="B31" s="50">
        <f t="shared" si="2"/>
        <v>1.1500000000000001</v>
      </c>
      <c r="C31" s="18" t="s">
        <v>504</v>
      </c>
      <c r="D31" s="16">
        <v>36</v>
      </c>
      <c r="E31" s="20" t="s">
        <v>16</v>
      </c>
      <c r="F31" s="16"/>
      <c r="G31" s="14">
        <f t="shared" si="0"/>
        <v>0</v>
      </c>
      <c r="H31" s="21"/>
    </row>
    <row r="32" spans="2:8" s="40" customFormat="1">
      <c r="B32" s="50">
        <f t="shared" si="2"/>
        <v>1.1500000000000001</v>
      </c>
      <c r="C32" s="18" t="s">
        <v>505</v>
      </c>
      <c r="D32" s="16">
        <v>18.03</v>
      </c>
      <c r="E32" s="20" t="s">
        <v>16</v>
      </c>
      <c r="F32" s="16"/>
      <c r="G32" s="14">
        <f t="shared" si="0"/>
        <v>0</v>
      </c>
      <c r="H32" s="21"/>
    </row>
    <row r="33" spans="2:8" s="40" customFormat="1">
      <c r="B33" s="50"/>
      <c r="C33" s="22" t="s">
        <v>508</v>
      </c>
      <c r="D33" s="129"/>
      <c r="E33" s="331"/>
      <c r="F33" s="16"/>
      <c r="G33" s="14"/>
      <c r="H33" s="21"/>
    </row>
    <row r="34" spans="2:8" s="40" customFormat="1">
      <c r="B34" s="50">
        <f t="shared" si="2"/>
        <v>1.1600000000000001</v>
      </c>
      <c r="C34" s="18" t="s">
        <v>506</v>
      </c>
      <c r="D34" s="16">
        <f>60.35+148.93</f>
        <v>209.28</v>
      </c>
      <c r="E34" s="20" t="s">
        <v>16</v>
      </c>
      <c r="F34" s="16"/>
      <c r="G34" s="14">
        <f t="shared" si="0"/>
        <v>0</v>
      </c>
      <c r="H34" s="21"/>
    </row>
    <row r="35" spans="2:8" s="40" customFormat="1">
      <c r="B35" s="50">
        <f>+B34+0.01</f>
        <v>1.1700000000000002</v>
      </c>
      <c r="C35" s="18" t="s">
        <v>507</v>
      </c>
      <c r="D35" s="16">
        <v>115.88</v>
      </c>
      <c r="E35" s="20" t="s">
        <v>16</v>
      </c>
      <c r="F35" s="16"/>
      <c r="G35" s="14">
        <f t="shared" si="0"/>
        <v>0</v>
      </c>
      <c r="H35" s="21"/>
    </row>
    <row r="36" spans="2:8" s="40" customFormat="1">
      <c r="B36" s="50"/>
      <c r="C36" s="22" t="s">
        <v>534</v>
      </c>
      <c r="D36" s="16"/>
      <c r="E36" s="20" t="s">
        <v>163</v>
      </c>
      <c r="F36" s="16"/>
      <c r="G36" s="14">
        <f>ROUND(F36*D36,2)</f>
        <v>0</v>
      </c>
      <c r="H36" s="21"/>
    </row>
    <row r="37" spans="2:8" s="40" customFormat="1">
      <c r="B37" s="50">
        <f>+B35+0.01</f>
        <v>1.1800000000000002</v>
      </c>
      <c r="C37" s="18" t="s">
        <v>554</v>
      </c>
      <c r="D37" s="16">
        <v>47</v>
      </c>
      <c r="E37" s="20" t="s">
        <v>14</v>
      </c>
      <c r="F37" s="16"/>
      <c r="G37" s="14">
        <f>ROUND(F37*D37,2)</f>
        <v>0</v>
      </c>
      <c r="H37" s="21"/>
    </row>
    <row r="38" spans="2:8" s="40" customFormat="1">
      <c r="B38" s="50">
        <f>+B37+0.01</f>
        <v>1.1900000000000002</v>
      </c>
      <c r="C38" s="18" t="s">
        <v>553</v>
      </c>
      <c r="D38" s="16">
        <v>88</v>
      </c>
      <c r="E38" s="20" t="s">
        <v>14</v>
      </c>
      <c r="F38" s="16"/>
      <c r="G38" s="14">
        <f>ROUND(F38*D38,2)</f>
        <v>0</v>
      </c>
      <c r="H38" s="21"/>
    </row>
    <row r="39" spans="2:8" s="40" customFormat="1">
      <c r="B39" s="50">
        <f t="shared" ref="B39:B49" si="3">+B38+0.01</f>
        <v>1.2000000000000002</v>
      </c>
      <c r="C39" s="18" t="s">
        <v>552</v>
      </c>
      <c r="D39" s="16">
        <v>35</v>
      </c>
      <c r="E39" s="20" t="s">
        <v>14</v>
      </c>
      <c r="F39" s="16"/>
      <c r="G39" s="14">
        <f>ROUND(F39*D39,2)</f>
        <v>0</v>
      </c>
      <c r="H39" s="21"/>
    </row>
    <row r="40" spans="2:8" s="40" customFormat="1">
      <c r="B40" s="50">
        <f t="shared" si="3"/>
        <v>1.2100000000000002</v>
      </c>
      <c r="C40" s="18" t="s">
        <v>551</v>
      </c>
      <c r="D40" s="16">
        <v>16</v>
      </c>
      <c r="E40" s="20" t="s">
        <v>14</v>
      </c>
      <c r="F40" s="16"/>
      <c r="G40" s="14">
        <f>ROUND(F40*D40,2)</f>
        <v>0</v>
      </c>
      <c r="H40" s="21"/>
    </row>
    <row r="41" spans="2:8" s="40" customFormat="1">
      <c r="B41" s="50">
        <f t="shared" si="3"/>
        <v>1.2200000000000002</v>
      </c>
      <c r="C41" s="18" t="s">
        <v>509</v>
      </c>
      <c r="D41" s="16">
        <v>7</v>
      </c>
      <c r="E41" s="20" t="s">
        <v>14</v>
      </c>
      <c r="F41" s="16"/>
      <c r="G41" s="14">
        <f t="shared" ref="G41:G49" si="4">ROUND(F41*D41,2)</f>
        <v>0</v>
      </c>
      <c r="H41" s="21"/>
    </row>
    <row r="42" spans="2:8" s="40" customFormat="1">
      <c r="B42" s="50">
        <f t="shared" si="3"/>
        <v>1.2300000000000002</v>
      </c>
      <c r="C42" s="18" t="s">
        <v>510</v>
      </c>
      <c r="D42" s="16">
        <v>1</v>
      </c>
      <c r="E42" s="20" t="s">
        <v>14</v>
      </c>
      <c r="F42" s="16"/>
      <c r="G42" s="14">
        <f t="shared" si="4"/>
        <v>0</v>
      </c>
      <c r="H42" s="21"/>
    </row>
    <row r="43" spans="2:8" s="40" customFormat="1">
      <c r="B43" s="50">
        <f t="shared" si="3"/>
        <v>1.2400000000000002</v>
      </c>
      <c r="C43" s="18" t="s">
        <v>511</v>
      </c>
      <c r="D43" s="16">
        <v>1</v>
      </c>
      <c r="E43" s="20" t="s">
        <v>14</v>
      </c>
      <c r="F43" s="16"/>
      <c r="G43" s="14">
        <f t="shared" si="4"/>
        <v>0</v>
      </c>
      <c r="H43" s="21"/>
    </row>
    <row r="44" spans="2:8" s="40" customFormat="1">
      <c r="B44" s="50">
        <f t="shared" si="3"/>
        <v>1.2500000000000002</v>
      </c>
      <c r="C44" s="18" t="s">
        <v>512</v>
      </c>
      <c r="D44" s="16">
        <v>61</v>
      </c>
      <c r="E44" s="20" t="s">
        <v>14</v>
      </c>
      <c r="F44" s="16"/>
      <c r="G44" s="14">
        <f t="shared" si="4"/>
        <v>0</v>
      </c>
      <c r="H44" s="21"/>
    </row>
    <row r="45" spans="2:8" s="40" customFormat="1">
      <c r="B45" s="50">
        <f t="shared" si="3"/>
        <v>1.2600000000000002</v>
      </c>
      <c r="C45" s="18" t="s">
        <v>513</v>
      </c>
      <c r="D45" s="16">
        <v>17</v>
      </c>
      <c r="E45" s="20" t="s">
        <v>14</v>
      </c>
      <c r="F45" s="16"/>
      <c r="G45" s="14">
        <f t="shared" si="4"/>
        <v>0</v>
      </c>
      <c r="H45" s="21"/>
    </row>
    <row r="46" spans="2:8" s="40" customFormat="1">
      <c r="B46" s="50">
        <f t="shared" si="3"/>
        <v>1.2700000000000002</v>
      </c>
      <c r="C46" s="18" t="s">
        <v>514</v>
      </c>
      <c r="D46" s="16">
        <v>2</v>
      </c>
      <c r="E46" s="20" t="s">
        <v>14</v>
      </c>
      <c r="F46" s="16"/>
      <c r="G46" s="14">
        <f t="shared" si="4"/>
        <v>0</v>
      </c>
      <c r="H46" s="21"/>
    </row>
    <row r="47" spans="2:8" s="40" customFormat="1">
      <c r="B47" s="50">
        <f t="shared" si="3"/>
        <v>1.2800000000000002</v>
      </c>
      <c r="C47" s="18" t="s">
        <v>515</v>
      </c>
      <c r="D47" s="16">
        <v>9</v>
      </c>
      <c r="E47" s="20" t="s">
        <v>14</v>
      </c>
      <c r="F47" s="16"/>
      <c r="G47" s="14">
        <f t="shared" si="4"/>
        <v>0</v>
      </c>
      <c r="H47" s="21"/>
    </row>
    <row r="48" spans="2:8" s="40" customFormat="1">
      <c r="B48" s="50">
        <f t="shared" si="3"/>
        <v>1.2900000000000003</v>
      </c>
      <c r="C48" s="18" t="s">
        <v>550</v>
      </c>
      <c r="D48" s="16">
        <v>9</v>
      </c>
      <c r="E48" s="20" t="s">
        <v>14</v>
      </c>
      <c r="F48" s="16"/>
      <c r="G48" s="14">
        <f t="shared" si="4"/>
        <v>0</v>
      </c>
      <c r="H48" s="21"/>
    </row>
    <row r="49" spans="2:8" s="40" customFormat="1">
      <c r="B49" s="50">
        <f t="shared" si="3"/>
        <v>1.3000000000000003</v>
      </c>
      <c r="C49" s="151" t="s">
        <v>785</v>
      </c>
      <c r="D49" s="149">
        <v>2</v>
      </c>
      <c r="E49" s="150" t="s">
        <v>14</v>
      </c>
      <c r="F49" s="149"/>
      <c r="G49" s="197">
        <f t="shared" si="4"/>
        <v>0</v>
      </c>
      <c r="H49" s="153"/>
    </row>
    <row r="50" spans="2:8" s="40" customFormat="1">
      <c r="B50" s="50"/>
      <c r="C50" s="22" t="s">
        <v>240</v>
      </c>
      <c r="D50" s="129"/>
      <c r="E50" s="331"/>
      <c r="F50" s="16"/>
      <c r="G50" s="14"/>
      <c r="H50" s="21"/>
    </row>
    <row r="51" spans="2:8" s="40" customFormat="1">
      <c r="B51" s="50"/>
      <c r="C51" s="22" t="s">
        <v>529</v>
      </c>
      <c r="D51" s="129"/>
      <c r="E51" s="331"/>
      <c r="F51" s="16"/>
      <c r="G51" s="14"/>
      <c r="H51" s="21"/>
    </row>
    <row r="52" spans="2:8" s="40" customFormat="1">
      <c r="B52" s="50">
        <f>+B48+0.01</f>
        <v>1.3000000000000003</v>
      </c>
      <c r="C52" s="18" t="s">
        <v>520</v>
      </c>
      <c r="D52" s="16">
        <v>41</v>
      </c>
      <c r="E52" s="20" t="s">
        <v>14</v>
      </c>
      <c r="F52" s="16"/>
      <c r="G52" s="14">
        <f t="shared" ref="G52:G115" si="5">ROUND(F52*D52,2)</f>
        <v>0</v>
      </c>
      <c r="H52" s="21"/>
    </row>
    <row r="53" spans="2:8" s="40" customFormat="1">
      <c r="B53" s="50">
        <f>+B52+0.01</f>
        <v>1.3100000000000003</v>
      </c>
      <c r="C53" s="18" t="s">
        <v>521</v>
      </c>
      <c r="D53" s="16">
        <v>100</v>
      </c>
      <c r="E53" s="20" t="s">
        <v>14</v>
      </c>
      <c r="F53" s="16"/>
      <c r="G53" s="14">
        <f t="shared" si="5"/>
        <v>0</v>
      </c>
      <c r="H53" s="21"/>
    </row>
    <row r="54" spans="2:8" s="40" customFormat="1">
      <c r="B54" s="50">
        <f t="shared" ref="B54:B62" si="6">+B53+0.01</f>
        <v>1.3200000000000003</v>
      </c>
      <c r="C54" s="18" t="s">
        <v>522</v>
      </c>
      <c r="D54" s="16">
        <v>12</v>
      </c>
      <c r="E54" s="20" t="s">
        <v>14</v>
      </c>
      <c r="F54" s="16"/>
      <c r="G54" s="14">
        <f t="shared" si="5"/>
        <v>0</v>
      </c>
      <c r="H54" s="21"/>
    </row>
    <row r="55" spans="2:8" s="40" customFormat="1">
      <c r="B55" s="50">
        <f t="shared" si="6"/>
        <v>1.3300000000000003</v>
      </c>
      <c r="C55" s="18" t="s">
        <v>523</v>
      </c>
      <c r="D55" s="16">
        <v>11</v>
      </c>
      <c r="E55" s="20" t="s">
        <v>14</v>
      </c>
      <c r="F55" s="16"/>
      <c r="G55" s="14">
        <f t="shared" si="5"/>
        <v>0</v>
      </c>
      <c r="H55" s="21"/>
    </row>
    <row r="56" spans="2:8" s="40" customFormat="1">
      <c r="B56" s="50">
        <f t="shared" si="6"/>
        <v>1.3400000000000003</v>
      </c>
      <c r="C56" s="18" t="s">
        <v>524</v>
      </c>
      <c r="D56" s="16">
        <v>6</v>
      </c>
      <c r="E56" s="20" t="s">
        <v>14</v>
      </c>
      <c r="F56" s="16"/>
      <c r="G56" s="14">
        <f t="shared" si="5"/>
        <v>0</v>
      </c>
      <c r="H56" s="21"/>
    </row>
    <row r="57" spans="2:8" s="40" customFormat="1">
      <c r="B57" s="50">
        <f t="shared" si="6"/>
        <v>1.3500000000000003</v>
      </c>
      <c r="C57" s="18" t="s">
        <v>525</v>
      </c>
      <c r="D57" s="16">
        <v>1</v>
      </c>
      <c r="E57" s="20" t="s">
        <v>14</v>
      </c>
      <c r="F57" s="16"/>
      <c r="G57" s="14">
        <f t="shared" si="5"/>
        <v>0</v>
      </c>
      <c r="H57" s="21"/>
    </row>
    <row r="58" spans="2:8" s="40" customFormat="1">
      <c r="B58" s="50">
        <f t="shared" si="6"/>
        <v>1.3600000000000003</v>
      </c>
      <c r="C58" s="18" t="s">
        <v>531</v>
      </c>
      <c r="D58" s="16">
        <v>2</v>
      </c>
      <c r="E58" s="20" t="s">
        <v>14</v>
      </c>
      <c r="F58" s="16"/>
      <c r="G58" s="14">
        <f t="shared" si="5"/>
        <v>0</v>
      </c>
      <c r="H58" s="21"/>
    </row>
    <row r="59" spans="2:8" s="40" customFormat="1">
      <c r="B59" s="50">
        <f t="shared" si="6"/>
        <v>1.3700000000000003</v>
      </c>
      <c r="C59" s="18" t="s">
        <v>526</v>
      </c>
      <c r="D59" s="16">
        <v>1</v>
      </c>
      <c r="E59" s="20" t="s">
        <v>14</v>
      </c>
      <c r="F59" s="16"/>
      <c r="G59" s="14">
        <f t="shared" si="5"/>
        <v>0</v>
      </c>
      <c r="H59" s="21"/>
    </row>
    <row r="60" spans="2:8" s="40" customFormat="1">
      <c r="B60" s="50">
        <f t="shared" si="6"/>
        <v>1.3800000000000003</v>
      </c>
      <c r="C60" s="18" t="s">
        <v>527</v>
      </c>
      <c r="D60" s="16">
        <v>3</v>
      </c>
      <c r="E60" s="20" t="s">
        <v>14</v>
      </c>
      <c r="F60" s="16"/>
      <c r="G60" s="14">
        <f t="shared" si="5"/>
        <v>0</v>
      </c>
      <c r="H60" s="21"/>
    </row>
    <row r="61" spans="2:8" s="40" customFormat="1">
      <c r="B61" s="50">
        <f t="shared" si="6"/>
        <v>1.3900000000000003</v>
      </c>
      <c r="C61" s="18" t="s">
        <v>528</v>
      </c>
      <c r="D61" s="16">
        <v>2</v>
      </c>
      <c r="E61" s="20" t="s">
        <v>14</v>
      </c>
      <c r="F61" s="16"/>
      <c r="G61" s="14">
        <f t="shared" si="5"/>
        <v>0</v>
      </c>
      <c r="H61" s="21"/>
    </row>
    <row r="62" spans="2:8" s="40" customFormat="1">
      <c r="B62" s="50">
        <f t="shared" si="6"/>
        <v>1.4000000000000004</v>
      </c>
      <c r="C62" s="18" t="s">
        <v>524</v>
      </c>
      <c r="D62" s="16">
        <v>2</v>
      </c>
      <c r="E62" s="20" t="s">
        <v>14</v>
      </c>
      <c r="F62" s="16"/>
      <c r="G62" s="14">
        <f t="shared" si="5"/>
        <v>0</v>
      </c>
      <c r="H62" s="21"/>
    </row>
    <row r="63" spans="2:8" s="40" customFormat="1">
      <c r="B63" s="50"/>
      <c r="C63" s="22" t="s">
        <v>530</v>
      </c>
      <c r="D63" s="129"/>
      <c r="E63" s="20"/>
      <c r="F63" s="16"/>
      <c r="G63" s="14">
        <f t="shared" si="5"/>
        <v>0</v>
      </c>
      <c r="H63" s="21"/>
    </row>
    <row r="64" spans="2:8" s="40" customFormat="1">
      <c r="B64" s="50">
        <f>+B62+0.01</f>
        <v>1.4100000000000004</v>
      </c>
      <c r="C64" s="18" t="s">
        <v>521</v>
      </c>
      <c r="D64" s="16">
        <v>100</v>
      </c>
      <c r="E64" s="20" t="s">
        <v>14</v>
      </c>
      <c r="F64" s="16"/>
      <c r="G64" s="14">
        <f t="shared" si="5"/>
        <v>0</v>
      </c>
      <c r="H64" s="21"/>
    </row>
    <row r="65" spans="2:8" s="40" customFormat="1">
      <c r="B65" s="50">
        <f>+B64+0.01</f>
        <v>1.4200000000000004</v>
      </c>
      <c r="C65" s="18" t="s">
        <v>522</v>
      </c>
      <c r="D65" s="16">
        <v>11</v>
      </c>
      <c r="E65" s="20" t="s">
        <v>14</v>
      </c>
      <c r="F65" s="16"/>
      <c r="G65" s="14">
        <f t="shared" si="5"/>
        <v>0</v>
      </c>
      <c r="H65" s="21"/>
    </row>
    <row r="66" spans="2:8" s="40" customFormat="1">
      <c r="B66" s="50">
        <f t="shared" ref="B66:B68" si="7">+B65+0.01</f>
        <v>1.4300000000000004</v>
      </c>
      <c r="C66" s="18" t="s">
        <v>523</v>
      </c>
      <c r="D66" s="16">
        <v>11</v>
      </c>
      <c r="E66" s="20" t="s">
        <v>14</v>
      </c>
      <c r="F66" s="16"/>
      <c r="G66" s="14">
        <f t="shared" si="5"/>
        <v>0</v>
      </c>
      <c r="H66" s="21"/>
    </row>
    <row r="67" spans="2:8" s="40" customFormat="1">
      <c r="B67" s="50">
        <f t="shared" si="7"/>
        <v>1.4400000000000004</v>
      </c>
      <c r="C67" s="18" t="s">
        <v>525</v>
      </c>
      <c r="D67" s="16">
        <v>1</v>
      </c>
      <c r="E67" s="20" t="s">
        <v>14</v>
      </c>
      <c r="F67" s="16"/>
      <c r="G67" s="14">
        <f t="shared" si="5"/>
        <v>0</v>
      </c>
      <c r="H67" s="21"/>
    </row>
    <row r="68" spans="2:8" s="40" customFormat="1">
      <c r="B68" s="50">
        <f t="shared" si="7"/>
        <v>1.4500000000000004</v>
      </c>
      <c r="C68" s="18" t="s">
        <v>531</v>
      </c>
      <c r="D68" s="16">
        <v>1</v>
      </c>
      <c r="E68" s="20" t="s">
        <v>14</v>
      </c>
      <c r="F68" s="16"/>
      <c r="G68" s="14">
        <f t="shared" si="5"/>
        <v>0</v>
      </c>
      <c r="H68" s="21"/>
    </row>
    <row r="69" spans="2:8" s="40" customFormat="1">
      <c r="B69" s="50">
        <f>+B68+0.01</f>
        <v>1.4600000000000004</v>
      </c>
      <c r="C69" s="18" t="s">
        <v>522</v>
      </c>
      <c r="D69" s="16">
        <v>1</v>
      </c>
      <c r="E69" s="20" t="s">
        <v>14</v>
      </c>
      <c r="F69" s="16"/>
      <c r="G69" s="14">
        <f t="shared" si="5"/>
        <v>0</v>
      </c>
      <c r="H69" s="21"/>
    </row>
    <row r="70" spans="2:8" s="40" customFormat="1">
      <c r="B70" s="50"/>
      <c r="C70" s="22" t="s">
        <v>535</v>
      </c>
      <c r="D70" s="16"/>
      <c r="E70" s="20" t="s">
        <v>163</v>
      </c>
      <c r="F70" s="16"/>
      <c r="G70" s="14">
        <f t="shared" si="5"/>
        <v>0</v>
      </c>
      <c r="H70" s="21"/>
    </row>
    <row r="71" spans="2:8" s="40" customFormat="1">
      <c r="B71" s="50">
        <f>+B69+0.01</f>
        <v>1.4700000000000004</v>
      </c>
      <c r="C71" s="18" t="s">
        <v>99</v>
      </c>
      <c r="D71" s="16">
        <v>26</v>
      </c>
      <c r="E71" s="20" t="s">
        <v>14</v>
      </c>
      <c r="F71" s="16"/>
      <c r="G71" s="14">
        <f t="shared" si="5"/>
        <v>0</v>
      </c>
      <c r="H71" s="21"/>
    </row>
    <row r="72" spans="2:8" s="40" customFormat="1">
      <c r="B72" s="50">
        <f>+B71+0.01</f>
        <v>1.4800000000000004</v>
      </c>
      <c r="C72" s="18" t="s">
        <v>100</v>
      </c>
      <c r="D72" s="16">
        <v>136</v>
      </c>
      <c r="E72" s="20" t="s">
        <v>14</v>
      </c>
      <c r="F72" s="16"/>
      <c r="G72" s="14">
        <f t="shared" si="5"/>
        <v>0</v>
      </c>
      <c r="H72" s="21"/>
    </row>
    <row r="73" spans="2:8" s="40" customFormat="1">
      <c r="B73" s="50">
        <f t="shared" ref="B73:B76" si="8">+B72+0.01</f>
        <v>1.4900000000000004</v>
      </c>
      <c r="C73" s="18" t="s">
        <v>517</v>
      </c>
      <c r="D73" s="16">
        <v>4</v>
      </c>
      <c r="E73" s="20" t="s">
        <v>14</v>
      </c>
      <c r="F73" s="16"/>
      <c r="G73" s="14">
        <f t="shared" si="5"/>
        <v>0</v>
      </c>
      <c r="H73" s="21"/>
    </row>
    <row r="74" spans="2:8" s="40" customFormat="1">
      <c r="B74" s="50">
        <f t="shared" si="8"/>
        <v>1.5000000000000004</v>
      </c>
      <c r="C74" s="18" t="s">
        <v>516</v>
      </c>
      <c r="D74" s="16">
        <v>2</v>
      </c>
      <c r="E74" s="20" t="s">
        <v>14</v>
      </c>
      <c r="F74" s="16"/>
      <c r="G74" s="14">
        <f t="shared" si="5"/>
        <v>0</v>
      </c>
      <c r="H74" s="21"/>
    </row>
    <row r="75" spans="2:8" s="40" customFormat="1">
      <c r="B75" s="50">
        <f t="shared" si="8"/>
        <v>1.5100000000000005</v>
      </c>
      <c r="C75" s="18" t="s">
        <v>518</v>
      </c>
      <c r="D75" s="16">
        <v>4</v>
      </c>
      <c r="E75" s="20" t="s">
        <v>14</v>
      </c>
      <c r="F75" s="16"/>
      <c r="G75" s="14">
        <f t="shared" si="5"/>
        <v>0</v>
      </c>
      <c r="H75" s="21"/>
    </row>
    <row r="76" spans="2:8" s="40" customFormat="1">
      <c r="B76" s="50">
        <f t="shared" si="8"/>
        <v>1.5200000000000005</v>
      </c>
      <c r="C76" s="18" t="s">
        <v>519</v>
      </c>
      <c r="D76" s="16">
        <v>2</v>
      </c>
      <c r="E76" s="20" t="s">
        <v>14</v>
      </c>
      <c r="F76" s="16"/>
      <c r="G76" s="14">
        <f t="shared" si="5"/>
        <v>0</v>
      </c>
      <c r="H76" s="21"/>
    </row>
    <row r="77" spans="2:8" s="40" customFormat="1">
      <c r="B77" s="50"/>
      <c r="C77" s="22" t="s">
        <v>536</v>
      </c>
      <c r="D77" s="129"/>
      <c r="E77" s="331"/>
      <c r="F77" s="16"/>
      <c r="G77" s="14">
        <f t="shared" si="5"/>
        <v>0</v>
      </c>
      <c r="H77" s="21"/>
    </row>
    <row r="78" spans="2:8" s="40" customFormat="1">
      <c r="B78" s="50">
        <f>+B76+0.01</f>
        <v>1.5300000000000005</v>
      </c>
      <c r="C78" s="18" t="s">
        <v>537</v>
      </c>
      <c r="D78" s="16">
        <v>81.8</v>
      </c>
      <c r="E78" s="20" t="s">
        <v>16</v>
      </c>
      <c r="F78" s="16"/>
      <c r="G78" s="14">
        <f t="shared" si="5"/>
        <v>0</v>
      </c>
      <c r="H78" s="21"/>
    </row>
    <row r="79" spans="2:8" s="40" customFormat="1">
      <c r="B79" s="50">
        <f>+B78+0.01</f>
        <v>1.5400000000000005</v>
      </c>
      <c r="C79" s="18" t="s">
        <v>538</v>
      </c>
      <c r="D79" s="16">
        <v>252</v>
      </c>
      <c r="E79" s="20" t="s">
        <v>16</v>
      </c>
      <c r="F79" s="16"/>
      <c r="G79" s="14">
        <f t="shared" si="5"/>
        <v>0</v>
      </c>
      <c r="H79" s="21"/>
    </row>
    <row r="80" spans="2:8" s="40" customFormat="1">
      <c r="B80" s="50">
        <f t="shared" ref="B80:B91" si="9">+B79+0.01</f>
        <v>1.5500000000000005</v>
      </c>
      <c r="C80" s="18" t="s">
        <v>539</v>
      </c>
      <c r="D80" s="16">
        <v>144.1</v>
      </c>
      <c r="E80" s="20" t="s">
        <v>16</v>
      </c>
      <c r="F80" s="16"/>
      <c r="G80" s="14">
        <f t="shared" si="5"/>
        <v>0</v>
      </c>
      <c r="H80" s="21"/>
    </row>
    <row r="81" spans="2:8" s="40" customFormat="1">
      <c r="B81" s="50">
        <f t="shared" si="9"/>
        <v>1.5600000000000005</v>
      </c>
      <c r="C81" s="18" t="s">
        <v>540</v>
      </c>
      <c r="D81" s="16">
        <f>25.9+32+1.2</f>
        <v>59.1</v>
      </c>
      <c r="E81" s="20" t="s">
        <v>16</v>
      </c>
      <c r="F81" s="16"/>
      <c r="G81" s="14">
        <f t="shared" si="5"/>
        <v>0</v>
      </c>
      <c r="H81" s="21"/>
    </row>
    <row r="82" spans="2:8" s="40" customFormat="1">
      <c r="B82" s="50">
        <f t="shared" si="9"/>
        <v>1.5700000000000005</v>
      </c>
      <c r="C82" s="18" t="s">
        <v>541</v>
      </c>
      <c r="D82" s="16">
        <v>28</v>
      </c>
      <c r="E82" s="20" t="s">
        <v>16</v>
      </c>
      <c r="F82" s="16"/>
      <c r="G82" s="14">
        <f t="shared" si="5"/>
        <v>0</v>
      </c>
      <c r="H82" s="21"/>
    </row>
    <row r="83" spans="2:8" s="40" customFormat="1">
      <c r="B83" s="50">
        <f t="shared" si="9"/>
        <v>1.5800000000000005</v>
      </c>
      <c r="C83" s="18" t="s">
        <v>542</v>
      </c>
      <c r="D83" s="16">
        <v>14</v>
      </c>
      <c r="E83" s="20" t="s">
        <v>16</v>
      </c>
      <c r="F83" s="16"/>
      <c r="G83" s="14">
        <f t="shared" si="5"/>
        <v>0</v>
      </c>
      <c r="H83" s="21"/>
    </row>
    <row r="84" spans="2:8" s="40" customFormat="1">
      <c r="B84" s="50">
        <f t="shared" si="9"/>
        <v>1.5900000000000005</v>
      </c>
      <c r="C84" s="18" t="s">
        <v>543</v>
      </c>
      <c r="D84" s="16">
        <f>3.6+36</f>
        <v>39.6</v>
      </c>
      <c r="E84" s="20" t="s">
        <v>16</v>
      </c>
      <c r="F84" s="16"/>
      <c r="G84" s="14">
        <f t="shared" si="5"/>
        <v>0</v>
      </c>
      <c r="H84" s="21"/>
    </row>
    <row r="85" spans="2:8" s="40" customFormat="1">
      <c r="B85" s="50">
        <f t="shared" si="9"/>
        <v>1.6000000000000005</v>
      </c>
      <c r="C85" s="18" t="s">
        <v>544</v>
      </c>
      <c r="D85" s="16">
        <f>8.4+132</f>
        <v>140.4</v>
      </c>
      <c r="E85" s="20" t="s">
        <v>16</v>
      </c>
      <c r="F85" s="16"/>
      <c r="G85" s="14">
        <f t="shared" si="5"/>
        <v>0</v>
      </c>
      <c r="H85" s="21"/>
    </row>
    <row r="86" spans="2:8" s="40" customFormat="1">
      <c r="B86" s="50">
        <f t="shared" si="9"/>
        <v>1.6100000000000005</v>
      </c>
      <c r="C86" s="18" t="s">
        <v>545</v>
      </c>
      <c r="D86" s="16">
        <v>12</v>
      </c>
      <c r="E86" s="20" t="s">
        <v>16</v>
      </c>
      <c r="F86" s="16"/>
      <c r="G86" s="14">
        <f t="shared" si="5"/>
        <v>0</v>
      </c>
      <c r="H86" s="21"/>
    </row>
    <row r="87" spans="2:8" s="40" customFormat="1">
      <c r="B87" s="87"/>
      <c r="C87" s="22" t="s">
        <v>546</v>
      </c>
      <c r="D87" s="16"/>
      <c r="E87" s="20"/>
      <c r="F87" s="16"/>
      <c r="G87" s="14">
        <f t="shared" si="5"/>
        <v>0</v>
      </c>
      <c r="H87" s="21"/>
    </row>
    <row r="88" spans="2:8" s="40" customFormat="1">
      <c r="B88" s="50">
        <f>+B86+0.01</f>
        <v>1.6200000000000006</v>
      </c>
      <c r="C88" s="18" t="s">
        <v>547</v>
      </c>
      <c r="D88" s="16">
        <v>3</v>
      </c>
      <c r="E88" s="20" t="s">
        <v>14</v>
      </c>
      <c r="F88" s="16"/>
      <c r="G88" s="14">
        <f t="shared" si="5"/>
        <v>0</v>
      </c>
      <c r="H88" s="21"/>
    </row>
    <row r="89" spans="2:8" s="40" customFormat="1">
      <c r="B89" s="50">
        <f t="shared" si="9"/>
        <v>1.6300000000000006</v>
      </c>
      <c r="C89" s="18" t="s">
        <v>548</v>
      </c>
      <c r="D89" s="16">
        <v>8</v>
      </c>
      <c r="E89" s="20" t="s">
        <v>16</v>
      </c>
      <c r="F89" s="16"/>
      <c r="G89" s="14">
        <f t="shared" si="5"/>
        <v>0</v>
      </c>
      <c r="H89" s="21"/>
    </row>
    <row r="90" spans="2:8" s="40" customFormat="1">
      <c r="B90" s="50">
        <f t="shared" si="9"/>
        <v>1.6400000000000006</v>
      </c>
      <c r="C90" s="18" t="s">
        <v>549</v>
      </c>
      <c r="D90" s="16">
        <v>72</v>
      </c>
      <c r="E90" s="20" t="s">
        <v>16</v>
      </c>
      <c r="F90" s="16"/>
      <c r="G90" s="14">
        <f t="shared" si="5"/>
        <v>0</v>
      </c>
      <c r="H90" s="21"/>
    </row>
    <row r="91" spans="2:8" s="40" customFormat="1">
      <c r="B91" s="50">
        <f t="shared" si="9"/>
        <v>1.6500000000000006</v>
      </c>
      <c r="C91" s="18" t="s">
        <v>537</v>
      </c>
      <c r="D91" s="16">
        <v>4</v>
      </c>
      <c r="E91" s="20" t="s">
        <v>16</v>
      </c>
      <c r="F91" s="16"/>
      <c r="G91" s="14">
        <f t="shared" si="5"/>
        <v>0</v>
      </c>
      <c r="H91" s="21"/>
    </row>
    <row r="92" spans="2:8" s="40" customFormat="1">
      <c r="B92" s="87"/>
      <c r="C92" s="22" t="s">
        <v>555</v>
      </c>
      <c r="D92" s="129"/>
      <c r="E92" s="332"/>
      <c r="F92" s="16"/>
      <c r="G92" s="14">
        <f t="shared" si="5"/>
        <v>0</v>
      </c>
      <c r="H92" s="21"/>
    </row>
    <row r="93" spans="2:8" s="40" customFormat="1">
      <c r="B93" s="50">
        <f>+B91+0.01</f>
        <v>1.6600000000000006</v>
      </c>
      <c r="C93" s="18" t="s">
        <v>556</v>
      </c>
      <c r="D93" s="16">
        <v>108.7</v>
      </c>
      <c r="E93" s="20" t="s">
        <v>16</v>
      </c>
      <c r="F93" s="16"/>
      <c r="G93" s="14">
        <f t="shared" si="5"/>
        <v>0</v>
      </c>
      <c r="H93" s="21"/>
    </row>
    <row r="94" spans="2:8" s="40" customFormat="1">
      <c r="B94" s="87"/>
      <c r="C94" s="22" t="s">
        <v>557</v>
      </c>
      <c r="D94" s="129"/>
      <c r="E94" s="332"/>
      <c r="F94" s="16"/>
      <c r="G94" s="14">
        <f t="shared" si="5"/>
        <v>0</v>
      </c>
      <c r="H94" s="21"/>
    </row>
    <row r="95" spans="2:8" s="40" customFormat="1">
      <c r="B95" s="50">
        <f>+B93+0.01</f>
        <v>1.6700000000000006</v>
      </c>
      <c r="C95" s="18" t="s">
        <v>558</v>
      </c>
      <c r="D95" s="16">
        <v>3</v>
      </c>
      <c r="E95" s="20" t="s">
        <v>14</v>
      </c>
      <c r="F95" s="16"/>
      <c r="G95" s="14">
        <f t="shared" si="5"/>
        <v>0</v>
      </c>
      <c r="H95" s="21"/>
    </row>
    <row r="96" spans="2:8" s="40" customFormat="1">
      <c r="B96" s="50">
        <f>+B95+0.01</f>
        <v>1.6800000000000006</v>
      </c>
      <c r="C96" s="18" t="s">
        <v>559</v>
      </c>
      <c r="D96" s="16">
        <v>179</v>
      </c>
      <c r="E96" s="20" t="s">
        <v>14</v>
      </c>
      <c r="F96" s="16"/>
      <c r="G96" s="14">
        <f t="shared" si="5"/>
        <v>0</v>
      </c>
      <c r="H96" s="21"/>
    </row>
    <row r="97" spans="2:8" s="40" customFormat="1">
      <c r="B97" s="50">
        <f t="shared" ref="B97:B98" si="10">+B96+0.01</f>
        <v>1.6900000000000006</v>
      </c>
      <c r="C97" s="18" t="s">
        <v>560</v>
      </c>
      <c r="D97" s="16">
        <v>8</v>
      </c>
      <c r="E97" s="20" t="s">
        <v>14</v>
      </c>
      <c r="F97" s="16"/>
      <c r="G97" s="14">
        <f t="shared" si="5"/>
        <v>0</v>
      </c>
      <c r="H97" s="21"/>
    </row>
    <row r="98" spans="2:8" s="40" customFormat="1" ht="23.25" customHeight="1">
      <c r="B98" s="50">
        <f t="shared" si="10"/>
        <v>1.7000000000000006</v>
      </c>
      <c r="C98" s="18" t="s">
        <v>561</v>
      </c>
      <c r="D98" s="16">
        <v>5</v>
      </c>
      <c r="E98" s="20" t="s">
        <v>14</v>
      </c>
      <c r="F98" s="16"/>
      <c r="G98" s="14">
        <f t="shared" si="5"/>
        <v>0</v>
      </c>
      <c r="H98" s="21"/>
    </row>
    <row r="99" spans="2:8" s="40" customFormat="1">
      <c r="B99" s="87"/>
      <c r="C99" s="22" t="s">
        <v>562</v>
      </c>
      <c r="D99" s="129"/>
      <c r="E99" s="332"/>
      <c r="F99" s="16"/>
      <c r="G99" s="14">
        <f t="shared" si="5"/>
        <v>0</v>
      </c>
      <c r="H99" s="21"/>
    </row>
    <row r="100" spans="2:8" s="40" customFormat="1">
      <c r="B100" s="50">
        <f>+B98+0.01</f>
        <v>1.7100000000000006</v>
      </c>
      <c r="C100" s="18" t="s">
        <v>564</v>
      </c>
      <c r="D100" s="16">
        <v>22</v>
      </c>
      <c r="E100" s="20" t="s">
        <v>14</v>
      </c>
      <c r="F100" s="16"/>
      <c r="G100" s="14">
        <f t="shared" si="5"/>
        <v>0</v>
      </c>
      <c r="H100" s="109"/>
    </row>
    <row r="101" spans="2:8" s="40" customFormat="1">
      <c r="B101" s="87"/>
      <c r="C101" s="22" t="s">
        <v>563</v>
      </c>
      <c r="D101" s="129"/>
      <c r="E101" s="332"/>
      <c r="F101" s="16"/>
      <c r="G101" s="14">
        <f t="shared" si="5"/>
        <v>0</v>
      </c>
      <c r="H101" s="109"/>
    </row>
    <row r="102" spans="2:8" s="40" customFormat="1" ht="37.5">
      <c r="B102" s="50">
        <f>+B100+0.01</f>
        <v>1.7200000000000006</v>
      </c>
      <c r="C102" s="18" t="s">
        <v>690</v>
      </c>
      <c r="D102" s="16">
        <v>1</v>
      </c>
      <c r="E102" s="20" t="s">
        <v>14</v>
      </c>
      <c r="F102" s="16"/>
      <c r="G102" s="14">
        <f t="shared" si="5"/>
        <v>0</v>
      </c>
      <c r="H102" s="109"/>
    </row>
    <row r="103" spans="2:8" s="40" customFormat="1" ht="37.5">
      <c r="B103" s="50">
        <f>+B102+0.01</f>
        <v>1.7300000000000006</v>
      </c>
      <c r="C103" s="18" t="s">
        <v>691</v>
      </c>
      <c r="D103" s="16">
        <v>1</v>
      </c>
      <c r="E103" s="20" t="s">
        <v>14</v>
      </c>
      <c r="F103" s="16"/>
      <c r="G103" s="14">
        <f t="shared" si="5"/>
        <v>0</v>
      </c>
      <c r="H103" s="109"/>
    </row>
    <row r="104" spans="2:8" s="40" customFormat="1">
      <c r="B104" s="50">
        <f t="shared" ref="B104:B107" si="11">+B103+0.01</f>
        <v>1.7400000000000007</v>
      </c>
      <c r="C104" s="18" t="s">
        <v>591</v>
      </c>
      <c r="D104" s="16">
        <v>16.260000000000002</v>
      </c>
      <c r="E104" s="20" t="s">
        <v>16</v>
      </c>
      <c r="F104" s="16"/>
      <c r="G104" s="14">
        <f t="shared" si="5"/>
        <v>0</v>
      </c>
      <c r="H104" s="109"/>
    </row>
    <row r="105" spans="2:8" s="40" customFormat="1">
      <c r="B105" s="50">
        <f t="shared" si="11"/>
        <v>1.7500000000000007</v>
      </c>
      <c r="C105" s="18" t="s">
        <v>592</v>
      </c>
      <c r="D105" s="16">
        <v>11.64</v>
      </c>
      <c r="E105" s="20" t="s">
        <v>16</v>
      </c>
      <c r="F105" s="16"/>
      <c r="G105" s="14">
        <f t="shared" si="5"/>
        <v>0</v>
      </c>
      <c r="H105" s="109"/>
    </row>
    <row r="106" spans="2:8" s="40" customFormat="1">
      <c r="B106" s="50">
        <f t="shared" si="11"/>
        <v>1.7600000000000007</v>
      </c>
      <c r="C106" s="18" t="s">
        <v>593</v>
      </c>
      <c r="D106" s="16">
        <v>0.86</v>
      </c>
      <c r="E106" s="20" t="s">
        <v>16</v>
      </c>
      <c r="F106" s="16"/>
      <c r="G106" s="14">
        <f t="shared" si="5"/>
        <v>0</v>
      </c>
      <c r="H106" s="109"/>
    </row>
    <row r="107" spans="2:8" s="40" customFormat="1">
      <c r="B107" s="50">
        <f t="shared" si="11"/>
        <v>1.7700000000000007</v>
      </c>
      <c r="C107" s="18" t="s">
        <v>575</v>
      </c>
      <c r="D107" s="16">
        <v>0.7</v>
      </c>
      <c r="E107" s="20" t="s">
        <v>16</v>
      </c>
      <c r="F107" s="16"/>
      <c r="G107" s="14">
        <f t="shared" si="5"/>
        <v>0</v>
      </c>
      <c r="H107" s="109"/>
    </row>
    <row r="108" spans="2:8" s="40" customFormat="1" ht="37.5">
      <c r="C108" s="333" t="s">
        <v>243</v>
      </c>
      <c r="D108" s="16"/>
      <c r="E108" s="332"/>
      <c r="F108" s="16"/>
      <c r="G108" s="14">
        <f t="shared" si="5"/>
        <v>0</v>
      </c>
      <c r="H108" s="109"/>
    </row>
    <row r="109" spans="2:8" s="40" customFormat="1">
      <c r="B109" s="50">
        <f>+B107+0.01</f>
        <v>1.7800000000000007</v>
      </c>
      <c r="C109" s="53" t="s">
        <v>692</v>
      </c>
      <c r="D109" s="16">
        <f>12+26</f>
        <v>38</v>
      </c>
      <c r="E109" s="20" t="s">
        <v>14</v>
      </c>
      <c r="F109" s="16"/>
      <c r="G109" s="14">
        <f t="shared" si="5"/>
        <v>0</v>
      </c>
      <c r="H109" s="109"/>
    </row>
    <row r="110" spans="2:8" s="40" customFormat="1">
      <c r="B110" s="50">
        <f>+B109+0.01</f>
        <v>1.7900000000000007</v>
      </c>
      <c r="C110" s="53" t="s">
        <v>693</v>
      </c>
      <c r="D110" s="16">
        <f>4+17</f>
        <v>21</v>
      </c>
      <c r="E110" s="20" t="s">
        <v>14</v>
      </c>
      <c r="F110" s="16"/>
      <c r="G110" s="14">
        <f t="shared" si="5"/>
        <v>0</v>
      </c>
      <c r="H110" s="109"/>
    </row>
    <row r="111" spans="2:8" s="40" customFormat="1" ht="56.25">
      <c r="B111" s="50"/>
      <c r="C111" s="333" t="s">
        <v>244</v>
      </c>
      <c r="D111" s="16"/>
      <c r="E111" s="332"/>
      <c r="F111" s="16"/>
      <c r="G111" s="14">
        <f t="shared" si="5"/>
        <v>0</v>
      </c>
      <c r="H111" s="109"/>
    </row>
    <row r="112" spans="2:8" s="40" customFormat="1">
      <c r="B112" s="50">
        <f>+B110+0.01</f>
        <v>1.8000000000000007</v>
      </c>
      <c r="C112" s="53" t="s">
        <v>595</v>
      </c>
      <c r="D112" s="16">
        <v>0.73</v>
      </c>
      <c r="E112" s="20" t="s">
        <v>16</v>
      </c>
      <c r="F112" s="16"/>
      <c r="G112" s="14">
        <f t="shared" si="5"/>
        <v>0</v>
      </c>
      <c r="H112" s="109"/>
    </row>
    <row r="113" spans="2:8" s="40" customFormat="1">
      <c r="B113" s="50">
        <f>+B112+0.01</f>
        <v>1.8100000000000007</v>
      </c>
      <c r="C113" s="53" t="s">
        <v>594</v>
      </c>
      <c r="D113" s="16">
        <v>9.06</v>
      </c>
      <c r="E113" s="20" t="s">
        <v>16</v>
      </c>
      <c r="F113" s="16"/>
      <c r="G113" s="14">
        <f t="shared" si="5"/>
        <v>0</v>
      </c>
      <c r="H113" s="109"/>
    </row>
    <row r="114" spans="2:8" s="40" customFormat="1">
      <c r="B114" s="50"/>
      <c r="C114" s="333" t="s">
        <v>245</v>
      </c>
      <c r="D114" s="16"/>
      <c r="E114" s="332"/>
      <c r="F114" s="16"/>
      <c r="G114" s="14">
        <f t="shared" si="5"/>
        <v>0</v>
      </c>
      <c r="H114" s="109"/>
    </row>
    <row r="115" spans="2:8" s="40" customFormat="1">
      <c r="B115" s="50"/>
      <c r="C115" s="333" t="s">
        <v>246</v>
      </c>
      <c r="D115" s="16"/>
      <c r="E115" s="332"/>
      <c r="F115" s="16"/>
      <c r="G115" s="14">
        <f t="shared" si="5"/>
        <v>0</v>
      </c>
      <c r="H115" s="109"/>
    </row>
    <row r="116" spans="2:8" s="40" customFormat="1">
      <c r="B116" s="87"/>
      <c r="C116" s="333" t="s">
        <v>247</v>
      </c>
      <c r="D116" s="16"/>
      <c r="E116" s="332"/>
      <c r="F116" s="16"/>
      <c r="G116" s="14">
        <f t="shared" ref="G116:G179" si="12">ROUND(F116*D116,2)</f>
        <v>0</v>
      </c>
      <c r="H116" s="109"/>
    </row>
    <row r="117" spans="2:8" s="40" customFormat="1">
      <c r="B117" s="50">
        <f>+B113+0.01</f>
        <v>1.8200000000000007</v>
      </c>
      <c r="C117" s="53" t="s">
        <v>694</v>
      </c>
      <c r="D117" s="16">
        <v>16.8</v>
      </c>
      <c r="E117" s="20" t="s">
        <v>16</v>
      </c>
      <c r="F117" s="16"/>
      <c r="G117" s="14">
        <f t="shared" si="12"/>
        <v>0</v>
      </c>
      <c r="H117" s="109"/>
    </row>
    <row r="118" spans="2:8" s="40" customFormat="1">
      <c r="B118" s="50">
        <f t="shared" ref="B118:B123" si="13">+B117+0.01</f>
        <v>1.8300000000000007</v>
      </c>
      <c r="C118" s="53" t="s">
        <v>695</v>
      </c>
      <c r="D118" s="16">
        <v>19.399999999999999</v>
      </c>
      <c r="E118" s="20" t="s">
        <v>16</v>
      </c>
      <c r="F118" s="16"/>
      <c r="G118" s="14">
        <f t="shared" si="12"/>
        <v>0</v>
      </c>
      <c r="H118" s="109"/>
    </row>
    <row r="119" spans="2:8" s="40" customFormat="1">
      <c r="B119" s="50">
        <f t="shared" si="13"/>
        <v>1.8400000000000007</v>
      </c>
      <c r="C119" s="53" t="s">
        <v>696</v>
      </c>
      <c r="D119" s="16">
        <v>5.8</v>
      </c>
      <c r="E119" s="20" t="s">
        <v>16</v>
      </c>
      <c r="F119" s="16"/>
      <c r="G119" s="14">
        <f t="shared" si="12"/>
        <v>0</v>
      </c>
      <c r="H119" s="109"/>
    </row>
    <row r="120" spans="2:8" s="40" customFormat="1">
      <c r="B120" s="87"/>
      <c r="C120" s="333" t="s">
        <v>248</v>
      </c>
      <c r="D120" s="16"/>
      <c r="E120" s="334"/>
      <c r="F120" s="16"/>
      <c r="G120" s="14">
        <f t="shared" si="12"/>
        <v>0</v>
      </c>
      <c r="H120" s="109"/>
    </row>
    <row r="121" spans="2:8" s="40" customFormat="1">
      <c r="B121" s="50">
        <f>+B119+0.01</f>
        <v>1.8500000000000008</v>
      </c>
      <c r="C121" s="53" t="s">
        <v>697</v>
      </c>
      <c r="D121" s="16">
        <v>15.8</v>
      </c>
      <c r="E121" s="20" t="s">
        <v>16</v>
      </c>
      <c r="F121" s="16"/>
      <c r="G121" s="14">
        <f t="shared" si="12"/>
        <v>0</v>
      </c>
      <c r="H121" s="109"/>
    </row>
    <row r="122" spans="2:8" s="40" customFormat="1">
      <c r="B122" s="50">
        <f t="shared" si="13"/>
        <v>1.8600000000000008</v>
      </c>
      <c r="C122" s="53" t="s">
        <v>594</v>
      </c>
      <c r="D122" s="16">
        <v>23.8</v>
      </c>
      <c r="E122" s="20" t="s">
        <v>16</v>
      </c>
      <c r="F122" s="16"/>
      <c r="G122" s="14">
        <f t="shared" si="12"/>
        <v>0</v>
      </c>
      <c r="H122" s="109"/>
    </row>
    <row r="123" spans="2:8" s="40" customFormat="1">
      <c r="B123" s="50">
        <f t="shared" si="13"/>
        <v>1.8700000000000008</v>
      </c>
      <c r="C123" s="53" t="s">
        <v>698</v>
      </c>
      <c r="D123" s="16">
        <v>5.4</v>
      </c>
      <c r="E123" s="20" t="s">
        <v>16</v>
      </c>
      <c r="F123" s="16"/>
      <c r="G123" s="14">
        <f t="shared" si="12"/>
        <v>0</v>
      </c>
      <c r="H123" s="109"/>
    </row>
    <row r="124" spans="2:8" s="40" customFormat="1">
      <c r="B124" s="87"/>
      <c r="C124" s="333" t="s">
        <v>249</v>
      </c>
      <c r="D124" s="16"/>
      <c r="E124" s="334"/>
      <c r="F124" s="16"/>
      <c r="G124" s="14">
        <f t="shared" si="12"/>
        <v>0</v>
      </c>
      <c r="H124" s="109"/>
    </row>
    <row r="125" spans="2:8" s="40" customFormat="1">
      <c r="B125" s="87"/>
      <c r="C125" s="333" t="s">
        <v>242</v>
      </c>
      <c r="D125" s="16"/>
      <c r="E125" s="332"/>
      <c r="F125" s="16"/>
      <c r="G125" s="14">
        <f t="shared" si="12"/>
        <v>0</v>
      </c>
      <c r="H125" s="109"/>
    </row>
    <row r="126" spans="2:8" s="40" customFormat="1">
      <c r="B126" s="50">
        <f>+B123+0.01</f>
        <v>1.8800000000000008</v>
      </c>
      <c r="C126" s="53" t="s">
        <v>595</v>
      </c>
      <c r="D126" s="16">
        <v>12.8</v>
      </c>
      <c r="E126" s="20" t="s">
        <v>16</v>
      </c>
      <c r="F126" s="16"/>
      <c r="G126" s="14">
        <f t="shared" si="12"/>
        <v>0</v>
      </c>
      <c r="H126" s="109"/>
    </row>
    <row r="127" spans="2:8" s="40" customFormat="1">
      <c r="B127" s="50">
        <f t="shared" ref="B127:B128" si="14">+B126+0.01</f>
        <v>1.8900000000000008</v>
      </c>
      <c r="C127" s="53" t="s">
        <v>699</v>
      </c>
      <c r="D127" s="16">
        <v>11</v>
      </c>
      <c r="E127" s="20" t="s">
        <v>16</v>
      </c>
      <c r="F127" s="16"/>
      <c r="G127" s="14">
        <f t="shared" si="12"/>
        <v>0</v>
      </c>
      <c r="H127" s="109"/>
    </row>
    <row r="128" spans="2:8" s="40" customFormat="1">
      <c r="B128" s="50">
        <f t="shared" si="14"/>
        <v>1.9000000000000008</v>
      </c>
      <c r="C128" s="53" t="s">
        <v>700</v>
      </c>
      <c r="D128" s="16">
        <v>11.5</v>
      </c>
      <c r="E128" s="20" t="s">
        <v>16</v>
      </c>
      <c r="F128" s="16"/>
      <c r="G128" s="14">
        <f t="shared" si="12"/>
        <v>0</v>
      </c>
      <c r="H128" s="109"/>
    </row>
    <row r="129" spans="2:8" s="40" customFormat="1">
      <c r="B129" s="87"/>
      <c r="C129" s="333" t="s">
        <v>250</v>
      </c>
      <c r="D129" s="16"/>
      <c r="E129" s="332"/>
      <c r="F129" s="16"/>
      <c r="G129" s="14">
        <f t="shared" si="12"/>
        <v>0</v>
      </c>
      <c r="H129" s="109"/>
    </row>
    <row r="130" spans="2:8" s="40" customFormat="1">
      <c r="B130" s="87"/>
      <c r="C130" s="333" t="s">
        <v>246</v>
      </c>
      <c r="D130" s="16"/>
      <c r="E130" s="332"/>
      <c r="F130" s="16"/>
      <c r="G130" s="14">
        <f t="shared" si="12"/>
        <v>0</v>
      </c>
      <c r="H130" s="109"/>
    </row>
    <row r="131" spans="2:8" s="40" customFormat="1">
      <c r="B131" s="87"/>
      <c r="C131" s="333" t="s">
        <v>247</v>
      </c>
      <c r="D131" s="16"/>
      <c r="E131" s="332"/>
      <c r="F131" s="16"/>
      <c r="G131" s="14">
        <f t="shared" si="12"/>
        <v>0</v>
      </c>
      <c r="H131" s="109"/>
    </row>
    <row r="132" spans="2:8" s="40" customFormat="1">
      <c r="B132" s="50">
        <f>+B128+0.01</f>
        <v>1.9100000000000008</v>
      </c>
      <c r="C132" s="53" t="s">
        <v>695</v>
      </c>
      <c r="D132" s="16">
        <v>66.900000000000006</v>
      </c>
      <c r="E132" s="20" t="s">
        <v>16</v>
      </c>
      <c r="F132" s="16"/>
      <c r="G132" s="14">
        <f t="shared" si="12"/>
        <v>0</v>
      </c>
      <c r="H132" s="109"/>
    </row>
    <row r="133" spans="2:8" s="40" customFormat="1">
      <c r="B133" s="50">
        <f t="shared" ref="B133" si="15">+B132+0.01</f>
        <v>1.9200000000000008</v>
      </c>
      <c r="C133" s="53" t="s">
        <v>576</v>
      </c>
      <c r="D133" s="16">
        <v>28</v>
      </c>
      <c r="E133" s="20" t="s">
        <v>14</v>
      </c>
      <c r="F133" s="16"/>
      <c r="G133" s="14">
        <f t="shared" si="12"/>
        <v>0</v>
      </c>
      <c r="H133" s="109"/>
    </row>
    <row r="134" spans="2:8" s="40" customFormat="1">
      <c r="B134" s="87"/>
      <c r="C134" s="333" t="s">
        <v>251</v>
      </c>
      <c r="D134" s="16"/>
      <c r="E134" s="332"/>
      <c r="F134" s="16"/>
      <c r="G134" s="14">
        <f t="shared" si="12"/>
        <v>0</v>
      </c>
      <c r="H134" s="109"/>
    </row>
    <row r="135" spans="2:8" s="40" customFormat="1">
      <c r="B135" s="87"/>
      <c r="C135" s="333" t="s">
        <v>239</v>
      </c>
      <c r="D135" s="16"/>
      <c r="E135" s="332"/>
      <c r="F135" s="16"/>
      <c r="G135" s="14">
        <f t="shared" si="12"/>
        <v>0</v>
      </c>
      <c r="H135" s="109"/>
    </row>
    <row r="136" spans="2:8" s="40" customFormat="1">
      <c r="B136" s="50">
        <f>+B133+0.01</f>
        <v>1.9300000000000008</v>
      </c>
      <c r="C136" s="53" t="s">
        <v>661</v>
      </c>
      <c r="D136" s="16">
        <v>3</v>
      </c>
      <c r="E136" s="20" t="s">
        <v>14</v>
      </c>
      <c r="F136" s="16"/>
      <c r="G136" s="14">
        <f t="shared" si="12"/>
        <v>0</v>
      </c>
      <c r="H136" s="109"/>
    </row>
    <row r="137" spans="2:8" s="40" customFormat="1">
      <c r="B137" s="87"/>
      <c r="C137" s="333" t="s">
        <v>241</v>
      </c>
      <c r="D137" s="16"/>
      <c r="E137" s="332"/>
      <c r="F137" s="16"/>
      <c r="G137" s="14">
        <f t="shared" si="12"/>
        <v>0</v>
      </c>
      <c r="H137" s="109"/>
    </row>
    <row r="138" spans="2:8" s="40" customFormat="1">
      <c r="B138" s="50">
        <f>+B136+0.01</f>
        <v>1.9400000000000008</v>
      </c>
      <c r="C138" s="53" t="s">
        <v>577</v>
      </c>
      <c r="D138" s="16">
        <v>3</v>
      </c>
      <c r="E138" s="20" t="s">
        <v>14</v>
      </c>
      <c r="F138" s="16"/>
      <c r="G138" s="14">
        <f t="shared" si="12"/>
        <v>0</v>
      </c>
      <c r="H138" s="109"/>
    </row>
    <row r="139" spans="2:8" s="40" customFormat="1">
      <c r="B139" s="87"/>
      <c r="C139" s="333" t="s">
        <v>252</v>
      </c>
      <c r="D139" s="16"/>
      <c r="E139" s="332"/>
      <c r="F139" s="16"/>
      <c r="G139" s="14">
        <f t="shared" si="12"/>
        <v>0</v>
      </c>
      <c r="H139" s="109"/>
    </row>
    <row r="140" spans="2:8" s="40" customFormat="1">
      <c r="B140" s="50">
        <f>+B138+0.01</f>
        <v>1.9500000000000008</v>
      </c>
      <c r="C140" s="53" t="s">
        <v>577</v>
      </c>
      <c r="D140" s="16">
        <v>3</v>
      </c>
      <c r="E140" s="20" t="s">
        <v>14</v>
      </c>
      <c r="F140" s="16"/>
      <c r="G140" s="14">
        <f t="shared" si="12"/>
        <v>0</v>
      </c>
      <c r="H140" s="109"/>
    </row>
    <row r="141" spans="2:8" s="40" customFormat="1" ht="38.25" customHeight="1">
      <c r="B141" s="50">
        <f t="shared" ref="B141" si="16">+B140+0.01</f>
        <v>1.9600000000000009</v>
      </c>
      <c r="C141" s="110" t="s">
        <v>596</v>
      </c>
      <c r="D141" s="16">
        <v>1</v>
      </c>
      <c r="E141" s="20" t="s">
        <v>14</v>
      </c>
      <c r="F141" s="16"/>
      <c r="G141" s="14">
        <f t="shared" si="12"/>
        <v>0</v>
      </c>
      <c r="H141" s="109"/>
    </row>
    <row r="142" spans="2:8" s="40" customFormat="1">
      <c r="B142" s="87"/>
      <c r="C142" s="333" t="s">
        <v>253</v>
      </c>
      <c r="D142" s="16"/>
      <c r="E142" s="332"/>
      <c r="F142" s="16"/>
      <c r="G142" s="14">
        <f t="shared" si="12"/>
        <v>0</v>
      </c>
      <c r="H142" s="109"/>
    </row>
    <row r="143" spans="2:8" s="40" customFormat="1">
      <c r="B143" s="87"/>
      <c r="C143" s="333" t="s">
        <v>239</v>
      </c>
      <c r="D143" s="16"/>
      <c r="E143" s="332"/>
      <c r="F143" s="16"/>
      <c r="G143" s="14">
        <f t="shared" si="12"/>
        <v>0</v>
      </c>
      <c r="H143" s="109"/>
    </row>
    <row r="144" spans="2:8" s="40" customFormat="1">
      <c r="B144" s="50">
        <f>+B141+0.01</f>
        <v>1.9700000000000009</v>
      </c>
      <c r="C144" s="53" t="s">
        <v>661</v>
      </c>
      <c r="D144" s="16">
        <v>3</v>
      </c>
      <c r="E144" s="20" t="s">
        <v>14</v>
      </c>
      <c r="F144" s="16"/>
      <c r="G144" s="14">
        <f t="shared" si="12"/>
        <v>0</v>
      </c>
      <c r="H144" s="109"/>
    </row>
    <row r="145" spans="2:8" s="40" customFormat="1">
      <c r="B145" s="50">
        <f t="shared" ref="B145" si="17">+B144+0.01</f>
        <v>1.9800000000000009</v>
      </c>
      <c r="C145" s="53" t="s">
        <v>662</v>
      </c>
      <c r="D145" s="16">
        <v>1</v>
      </c>
      <c r="E145" s="20" t="s">
        <v>14</v>
      </c>
      <c r="F145" s="16"/>
      <c r="G145" s="14">
        <f t="shared" si="12"/>
        <v>0</v>
      </c>
      <c r="H145" s="109"/>
    </row>
    <row r="146" spans="2:8" s="40" customFormat="1">
      <c r="B146" s="87"/>
      <c r="C146" s="333" t="s">
        <v>252</v>
      </c>
      <c r="D146" s="16"/>
      <c r="E146" s="334"/>
      <c r="F146" s="16"/>
      <c r="G146" s="14">
        <f t="shared" si="12"/>
        <v>0</v>
      </c>
      <c r="H146" s="109"/>
    </row>
    <row r="147" spans="2:8" s="40" customFormat="1">
      <c r="B147" s="50">
        <f>+B145+0.01</f>
        <v>1.9900000000000009</v>
      </c>
      <c r="C147" s="53" t="s">
        <v>577</v>
      </c>
      <c r="D147" s="16">
        <v>5</v>
      </c>
      <c r="E147" s="20" t="s">
        <v>14</v>
      </c>
      <c r="F147" s="16"/>
      <c r="G147" s="14">
        <f t="shared" si="12"/>
        <v>0</v>
      </c>
      <c r="H147" s="109"/>
    </row>
    <row r="148" spans="2:8" s="40" customFormat="1" ht="37.5">
      <c r="B148" s="52">
        <v>18.100000000000001</v>
      </c>
      <c r="C148" s="110" t="s">
        <v>701</v>
      </c>
      <c r="D148" s="16">
        <v>2</v>
      </c>
      <c r="E148" s="20" t="s">
        <v>14</v>
      </c>
      <c r="F148" s="16"/>
      <c r="G148" s="14">
        <f t="shared" si="12"/>
        <v>0</v>
      </c>
      <c r="H148" s="109"/>
    </row>
    <row r="149" spans="2:8" s="40" customFormat="1">
      <c r="B149" s="52"/>
      <c r="C149" s="333" t="s">
        <v>254</v>
      </c>
      <c r="D149" s="16"/>
      <c r="E149" s="332"/>
      <c r="F149" s="16"/>
      <c r="G149" s="14">
        <f t="shared" si="12"/>
        <v>0</v>
      </c>
      <c r="H149" s="109"/>
    </row>
    <row r="150" spans="2:8" s="40" customFormat="1">
      <c r="B150" s="52"/>
      <c r="C150" s="333" t="s">
        <v>241</v>
      </c>
      <c r="D150" s="16"/>
      <c r="E150" s="332"/>
      <c r="F150" s="16"/>
      <c r="G150" s="14">
        <f t="shared" si="12"/>
        <v>0</v>
      </c>
      <c r="H150" s="109"/>
    </row>
    <row r="151" spans="2:8" s="40" customFormat="1">
      <c r="B151" s="52">
        <f>+B148+0.001</f>
        <v>18.101000000000003</v>
      </c>
      <c r="C151" s="53" t="s">
        <v>577</v>
      </c>
      <c r="D151" s="16">
        <v>1</v>
      </c>
      <c r="E151" s="20" t="s">
        <v>14</v>
      </c>
      <c r="F151" s="16"/>
      <c r="G151" s="14">
        <f t="shared" si="12"/>
        <v>0</v>
      </c>
      <c r="H151" s="109"/>
    </row>
    <row r="152" spans="2:8" s="40" customFormat="1">
      <c r="B152" s="52"/>
      <c r="C152" s="333" t="s">
        <v>252</v>
      </c>
      <c r="D152" s="16"/>
      <c r="E152" s="332"/>
      <c r="F152" s="16"/>
      <c r="G152" s="14">
        <f t="shared" si="12"/>
        <v>0</v>
      </c>
      <c r="H152" s="109"/>
    </row>
    <row r="153" spans="2:8" s="40" customFormat="1">
      <c r="B153" s="52">
        <f>+B151+0.001</f>
        <v>18.102000000000004</v>
      </c>
      <c r="C153" s="53" t="s">
        <v>577</v>
      </c>
      <c r="D153" s="16">
        <v>1</v>
      </c>
      <c r="E153" s="20" t="s">
        <v>14</v>
      </c>
      <c r="F153" s="16"/>
      <c r="G153" s="14">
        <f t="shared" si="12"/>
        <v>0</v>
      </c>
      <c r="H153" s="109"/>
    </row>
    <row r="154" spans="2:8" s="40" customFormat="1">
      <c r="B154" s="52"/>
      <c r="C154" s="333" t="s">
        <v>255</v>
      </c>
      <c r="D154" s="16"/>
      <c r="E154" s="332"/>
      <c r="F154" s="16"/>
      <c r="G154" s="14">
        <f t="shared" si="12"/>
        <v>0</v>
      </c>
      <c r="H154" s="109"/>
    </row>
    <row r="155" spans="2:8" s="40" customFormat="1">
      <c r="B155" s="52"/>
      <c r="C155" s="333" t="s">
        <v>239</v>
      </c>
      <c r="D155" s="16"/>
      <c r="E155" s="332"/>
      <c r="F155" s="16"/>
      <c r="G155" s="14">
        <f t="shared" si="12"/>
        <v>0</v>
      </c>
      <c r="H155" s="109"/>
    </row>
    <row r="156" spans="2:8" s="40" customFormat="1">
      <c r="B156" s="52">
        <f>+B153+0.001</f>
        <v>18.103000000000005</v>
      </c>
      <c r="C156" s="53" t="s">
        <v>661</v>
      </c>
      <c r="D156" s="16">
        <v>2</v>
      </c>
      <c r="E156" s="20" t="s">
        <v>14</v>
      </c>
      <c r="F156" s="16"/>
      <c r="G156" s="14">
        <f t="shared" si="12"/>
        <v>0</v>
      </c>
      <c r="H156" s="109"/>
    </row>
    <row r="157" spans="2:8" s="40" customFormat="1">
      <c r="B157" s="52"/>
      <c r="C157" s="333" t="s">
        <v>241</v>
      </c>
      <c r="D157" s="16"/>
      <c r="E157" s="332"/>
      <c r="F157" s="16"/>
      <c r="G157" s="14">
        <f t="shared" si="12"/>
        <v>0</v>
      </c>
      <c r="H157" s="109"/>
    </row>
    <row r="158" spans="2:8" s="40" customFormat="1">
      <c r="B158" s="52">
        <f>+B156+0.001</f>
        <v>18.104000000000006</v>
      </c>
      <c r="C158" s="53" t="s">
        <v>577</v>
      </c>
      <c r="D158" s="16">
        <v>3</v>
      </c>
      <c r="E158" s="20" t="s">
        <v>14</v>
      </c>
      <c r="F158" s="16"/>
      <c r="G158" s="14">
        <f t="shared" si="12"/>
        <v>0</v>
      </c>
      <c r="H158" s="109"/>
    </row>
    <row r="159" spans="2:8" s="40" customFormat="1">
      <c r="B159" s="52"/>
      <c r="C159" s="333" t="s">
        <v>252</v>
      </c>
      <c r="D159" s="16"/>
      <c r="E159" s="332"/>
      <c r="F159" s="16"/>
      <c r="G159" s="14">
        <f t="shared" si="12"/>
        <v>0</v>
      </c>
      <c r="H159" s="109"/>
    </row>
    <row r="160" spans="2:8" s="40" customFormat="1">
      <c r="B160" s="52">
        <f>+B158+0.001</f>
        <v>18.105000000000008</v>
      </c>
      <c r="C160" s="53" t="s">
        <v>577</v>
      </c>
      <c r="D160" s="16">
        <v>3</v>
      </c>
      <c r="E160" s="20" t="s">
        <v>14</v>
      </c>
      <c r="F160" s="16"/>
      <c r="G160" s="14">
        <f t="shared" si="12"/>
        <v>0</v>
      </c>
      <c r="H160" s="109"/>
    </row>
    <row r="161" spans="2:8" s="40" customFormat="1">
      <c r="B161" s="52"/>
      <c r="C161" s="333" t="s">
        <v>256</v>
      </c>
      <c r="D161" s="16"/>
      <c r="E161" s="332"/>
      <c r="F161" s="16"/>
      <c r="G161" s="14">
        <f t="shared" si="12"/>
        <v>0</v>
      </c>
      <c r="H161" s="109"/>
    </row>
    <row r="162" spans="2:8" s="40" customFormat="1">
      <c r="B162" s="52"/>
      <c r="C162" s="333" t="s">
        <v>239</v>
      </c>
      <c r="D162" s="16"/>
      <c r="E162" s="332"/>
      <c r="F162" s="16"/>
      <c r="G162" s="14">
        <f t="shared" si="12"/>
        <v>0</v>
      </c>
      <c r="H162" s="109"/>
    </row>
    <row r="163" spans="2:8" s="40" customFormat="1">
      <c r="B163" s="52">
        <f>+B160+0.001</f>
        <v>18.106000000000009</v>
      </c>
      <c r="C163" s="53" t="s">
        <v>661</v>
      </c>
      <c r="D163" s="16">
        <v>4</v>
      </c>
      <c r="E163" s="20" t="s">
        <v>14</v>
      </c>
      <c r="F163" s="16"/>
      <c r="G163" s="14">
        <f t="shared" si="12"/>
        <v>0</v>
      </c>
      <c r="H163" s="109"/>
    </row>
    <row r="164" spans="2:8" s="40" customFormat="1">
      <c r="B164" s="52">
        <f t="shared" ref="B164:B227" si="18">+B163+0.001</f>
        <v>18.10700000000001</v>
      </c>
      <c r="C164" s="53" t="s">
        <v>662</v>
      </c>
      <c r="D164" s="16">
        <v>2</v>
      </c>
      <c r="E164" s="20" t="s">
        <v>14</v>
      </c>
      <c r="F164" s="16"/>
      <c r="G164" s="14">
        <f t="shared" si="12"/>
        <v>0</v>
      </c>
      <c r="H164" s="109"/>
    </row>
    <row r="165" spans="2:8" s="40" customFormat="1">
      <c r="B165" s="52"/>
      <c r="C165" s="333" t="s">
        <v>241</v>
      </c>
      <c r="D165" s="16"/>
      <c r="E165" s="332"/>
      <c r="F165" s="16"/>
      <c r="G165" s="14">
        <f t="shared" si="12"/>
        <v>0</v>
      </c>
      <c r="H165" s="109"/>
    </row>
    <row r="166" spans="2:8" s="40" customFormat="1">
      <c r="B166" s="52">
        <f>+B164+0.001</f>
        <v>18.108000000000011</v>
      </c>
      <c r="C166" s="53" t="s">
        <v>577</v>
      </c>
      <c r="D166" s="16">
        <v>1</v>
      </c>
      <c r="E166" s="20" t="s">
        <v>14</v>
      </c>
      <c r="F166" s="16"/>
      <c r="G166" s="14">
        <f t="shared" si="12"/>
        <v>0</v>
      </c>
      <c r="H166" s="109"/>
    </row>
    <row r="167" spans="2:8" s="40" customFormat="1">
      <c r="B167" s="52"/>
      <c r="C167" s="333" t="s">
        <v>252</v>
      </c>
      <c r="D167" s="16"/>
      <c r="E167" s="332"/>
      <c r="F167" s="16"/>
      <c r="G167" s="14">
        <f t="shared" si="12"/>
        <v>0</v>
      </c>
      <c r="H167" s="109"/>
    </row>
    <row r="168" spans="2:8" s="40" customFormat="1">
      <c r="B168" s="52">
        <f>+B166+0.001</f>
        <v>18.109000000000012</v>
      </c>
      <c r="C168" s="53" t="s">
        <v>577</v>
      </c>
      <c r="D168" s="16">
        <v>1</v>
      </c>
      <c r="E168" s="20" t="s">
        <v>14</v>
      </c>
      <c r="F168" s="16"/>
      <c r="G168" s="14">
        <f t="shared" si="12"/>
        <v>0</v>
      </c>
      <c r="H168" s="109"/>
    </row>
    <row r="169" spans="2:8" s="40" customFormat="1" ht="37.5">
      <c r="B169" s="52">
        <f t="shared" si="18"/>
        <v>18.110000000000014</v>
      </c>
      <c r="C169" s="110" t="s">
        <v>710</v>
      </c>
      <c r="D169" s="16">
        <v>1</v>
      </c>
      <c r="E169" s="20" t="s">
        <v>14</v>
      </c>
      <c r="F169" s="16"/>
      <c r="G169" s="14">
        <f>ROUND(F169*D169,2)</f>
        <v>0</v>
      </c>
      <c r="H169" s="109"/>
    </row>
    <row r="170" spans="2:8" s="40" customFormat="1">
      <c r="B170" s="52"/>
      <c r="C170" s="333" t="s">
        <v>257</v>
      </c>
      <c r="D170" s="16"/>
      <c r="E170" s="332"/>
      <c r="F170" s="16"/>
      <c r="G170" s="14">
        <f t="shared" si="12"/>
        <v>0</v>
      </c>
      <c r="H170" s="109"/>
    </row>
    <row r="171" spans="2:8" s="40" customFormat="1">
      <c r="B171" s="52">
        <f>+B169+0.001</f>
        <v>18.111000000000015</v>
      </c>
      <c r="C171" s="53" t="s">
        <v>578</v>
      </c>
      <c r="D171" s="16">
        <v>3.8</v>
      </c>
      <c r="E171" s="20" t="s">
        <v>16</v>
      </c>
      <c r="F171" s="16"/>
      <c r="G171" s="14">
        <f t="shared" si="12"/>
        <v>0</v>
      </c>
      <c r="H171" s="109"/>
    </row>
    <row r="172" spans="2:8" s="40" customFormat="1">
      <c r="B172" s="52"/>
      <c r="C172" s="333" t="s">
        <v>258</v>
      </c>
      <c r="D172" s="16"/>
      <c r="E172" s="332"/>
      <c r="F172" s="16"/>
      <c r="G172" s="14">
        <f t="shared" si="12"/>
        <v>0</v>
      </c>
      <c r="H172" s="109"/>
    </row>
    <row r="173" spans="2:8" s="40" customFormat="1">
      <c r="B173" s="52"/>
      <c r="C173" s="333" t="s">
        <v>239</v>
      </c>
      <c r="D173" s="16"/>
      <c r="E173" s="332"/>
      <c r="F173" s="16"/>
      <c r="G173" s="14">
        <f t="shared" si="12"/>
        <v>0</v>
      </c>
      <c r="H173" s="109"/>
    </row>
    <row r="174" spans="2:8" s="40" customFormat="1">
      <c r="B174" s="52">
        <f>+B171+0.001</f>
        <v>18.112000000000016</v>
      </c>
      <c r="C174" s="53" t="s">
        <v>661</v>
      </c>
      <c r="D174" s="16">
        <v>2</v>
      </c>
      <c r="E174" s="20" t="s">
        <v>14</v>
      </c>
      <c r="F174" s="16"/>
      <c r="G174" s="14">
        <f t="shared" si="12"/>
        <v>0</v>
      </c>
      <c r="H174" s="109"/>
    </row>
    <row r="175" spans="2:8" s="40" customFormat="1">
      <c r="B175" s="52"/>
      <c r="C175" s="333" t="s">
        <v>241</v>
      </c>
      <c r="D175" s="16"/>
      <c r="E175" s="332"/>
      <c r="F175" s="16"/>
      <c r="G175" s="14">
        <f t="shared" si="12"/>
        <v>0</v>
      </c>
      <c r="H175" s="109"/>
    </row>
    <row r="176" spans="2:8" s="40" customFormat="1">
      <c r="B176" s="52">
        <f>+B174+0.001</f>
        <v>18.113000000000017</v>
      </c>
      <c r="C176" s="53" t="s">
        <v>663</v>
      </c>
      <c r="D176" s="16">
        <v>2</v>
      </c>
      <c r="E176" s="20" t="s">
        <v>14</v>
      </c>
      <c r="F176" s="16"/>
      <c r="G176" s="14">
        <f t="shared" si="12"/>
        <v>0</v>
      </c>
      <c r="H176" s="109"/>
    </row>
    <row r="177" spans="2:8" s="40" customFormat="1">
      <c r="B177" s="52"/>
      <c r="C177" s="333" t="s">
        <v>252</v>
      </c>
      <c r="D177" s="16"/>
      <c r="E177" s="332"/>
      <c r="F177" s="16"/>
      <c r="G177" s="14">
        <f t="shared" si="12"/>
        <v>0</v>
      </c>
      <c r="H177" s="109"/>
    </row>
    <row r="178" spans="2:8" s="40" customFormat="1">
      <c r="B178" s="52">
        <f>+B176+0.001</f>
        <v>18.114000000000019</v>
      </c>
      <c r="C178" s="53" t="s">
        <v>577</v>
      </c>
      <c r="D178" s="16">
        <v>2</v>
      </c>
      <c r="E178" s="20" t="s">
        <v>14</v>
      </c>
      <c r="F178" s="16"/>
      <c r="G178" s="14">
        <f t="shared" si="12"/>
        <v>0</v>
      </c>
      <c r="H178" s="109"/>
    </row>
    <row r="179" spans="2:8" s="40" customFormat="1" ht="37.5">
      <c r="B179" s="52">
        <f t="shared" si="18"/>
        <v>18.11500000000002</v>
      </c>
      <c r="C179" s="110" t="s">
        <v>711</v>
      </c>
      <c r="D179" s="16">
        <v>1</v>
      </c>
      <c r="E179" s="20" t="s">
        <v>14</v>
      </c>
      <c r="F179" s="16"/>
      <c r="G179" s="14">
        <f t="shared" si="12"/>
        <v>0</v>
      </c>
      <c r="H179" s="109"/>
    </row>
    <row r="180" spans="2:8" s="40" customFormat="1">
      <c r="B180" s="52">
        <f t="shared" si="18"/>
        <v>18.116000000000021</v>
      </c>
      <c r="C180" s="53" t="s">
        <v>712</v>
      </c>
      <c r="D180" s="16">
        <v>6</v>
      </c>
      <c r="E180" s="20" t="s">
        <v>14</v>
      </c>
      <c r="F180" s="16"/>
      <c r="G180" s="14">
        <f t="shared" ref="G180:G236" si="19">ROUND(F180*D180,2)</f>
        <v>0</v>
      </c>
      <c r="H180" s="109"/>
    </row>
    <row r="181" spans="2:8" s="40" customFormat="1">
      <c r="B181" s="52"/>
      <c r="C181" s="333" t="s">
        <v>239</v>
      </c>
      <c r="D181" s="16"/>
      <c r="E181" s="332"/>
      <c r="F181" s="16"/>
      <c r="G181" s="14">
        <f t="shared" si="19"/>
        <v>0</v>
      </c>
      <c r="H181" s="109"/>
    </row>
    <row r="182" spans="2:8" s="40" customFormat="1">
      <c r="B182" s="52">
        <f>+B180+0.001</f>
        <v>18.117000000000022</v>
      </c>
      <c r="C182" s="53" t="s">
        <v>661</v>
      </c>
      <c r="D182" s="16">
        <v>2</v>
      </c>
      <c r="E182" s="20" t="s">
        <v>14</v>
      </c>
      <c r="F182" s="16"/>
      <c r="G182" s="14">
        <f t="shared" si="19"/>
        <v>0</v>
      </c>
      <c r="H182" s="109"/>
    </row>
    <row r="183" spans="2:8" s="40" customFormat="1">
      <c r="B183" s="52"/>
      <c r="C183" s="333" t="s">
        <v>241</v>
      </c>
      <c r="D183" s="16"/>
      <c r="E183" s="332"/>
      <c r="F183" s="16"/>
      <c r="G183" s="14">
        <f t="shared" si="19"/>
        <v>0</v>
      </c>
      <c r="H183" s="109"/>
    </row>
    <row r="184" spans="2:8" s="40" customFormat="1">
      <c r="B184" s="52">
        <f>+B182+0.001</f>
        <v>18.118000000000023</v>
      </c>
      <c r="C184" s="53" t="s">
        <v>577</v>
      </c>
      <c r="D184" s="16">
        <v>2</v>
      </c>
      <c r="E184" s="20" t="s">
        <v>14</v>
      </c>
      <c r="F184" s="16"/>
      <c r="G184" s="14">
        <f t="shared" si="19"/>
        <v>0</v>
      </c>
      <c r="H184" s="109"/>
    </row>
    <row r="185" spans="2:8" s="40" customFormat="1">
      <c r="B185" s="52"/>
      <c r="C185" s="333" t="s">
        <v>252</v>
      </c>
      <c r="D185" s="16"/>
      <c r="E185" s="332"/>
      <c r="F185" s="16"/>
      <c r="G185" s="14">
        <f t="shared" si="19"/>
        <v>0</v>
      </c>
      <c r="H185" s="109"/>
    </row>
    <row r="186" spans="2:8" s="40" customFormat="1">
      <c r="B186" s="52">
        <f>+B184+0.001</f>
        <v>18.119000000000025</v>
      </c>
      <c r="C186" s="53" t="s">
        <v>577</v>
      </c>
      <c r="D186" s="16">
        <v>2</v>
      </c>
      <c r="E186" s="20" t="s">
        <v>14</v>
      </c>
      <c r="F186" s="16"/>
      <c r="G186" s="14">
        <f t="shared" si="19"/>
        <v>0</v>
      </c>
      <c r="H186" s="109"/>
    </row>
    <row r="187" spans="2:8" s="40" customFormat="1" ht="37.5">
      <c r="B187" s="52"/>
      <c r="C187" s="333" t="s">
        <v>259</v>
      </c>
      <c r="D187" s="16"/>
      <c r="E187" s="332"/>
      <c r="F187" s="16"/>
      <c r="G187" s="14">
        <f t="shared" si="19"/>
        <v>0</v>
      </c>
      <c r="H187" s="109"/>
    </row>
    <row r="188" spans="2:8" s="40" customFormat="1">
      <c r="B188" s="52"/>
      <c r="C188" s="333" t="s">
        <v>260</v>
      </c>
      <c r="D188" s="16"/>
      <c r="E188" s="332"/>
      <c r="F188" s="16"/>
      <c r="G188" s="14">
        <f t="shared" si="19"/>
        <v>0</v>
      </c>
      <c r="H188" s="109"/>
    </row>
    <row r="189" spans="2:8" s="40" customFormat="1">
      <c r="B189" s="52">
        <f>+B186+0.001</f>
        <v>18.120000000000026</v>
      </c>
      <c r="C189" s="53" t="s">
        <v>661</v>
      </c>
      <c r="D189" s="16">
        <v>11</v>
      </c>
      <c r="E189" s="20" t="s">
        <v>14</v>
      </c>
      <c r="F189" s="16"/>
      <c r="G189" s="14">
        <f t="shared" si="19"/>
        <v>0</v>
      </c>
      <c r="H189" s="109"/>
    </row>
    <row r="190" spans="2:8" s="40" customFormat="1">
      <c r="B190" s="52">
        <f t="shared" si="18"/>
        <v>18.121000000000027</v>
      </c>
      <c r="C190" s="53" t="s">
        <v>685</v>
      </c>
      <c r="D190" s="16">
        <v>2</v>
      </c>
      <c r="E190" s="20" t="s">
        <v>14</v>
      </c>
      <c r="F190" s="16"/>
      <c r="G190" s="14">
        <f t="shared" si="19"/>
        <v>0</v>
      </c>
      <c r="H190" s="109"/>
    </row>
    <row r="191" spans="2:8" s="40" customFormat="1">
      <c r="B191" s="52"/>
      <c r="C191" s="333" t="s">
        <v>261</v>
      </c>
      <c r="D191" s="16"/>
      <c r="E191" s="332"/>
      <c r="F191" s="16"/>
      <c r="G191" s="14">
        <f t="shared" si="19"/>
        <v>0</v>
      </c>
      <c r="H191" s="109"/>
    </row>
    <row r="192" spans="2:8" s="40" customFormat="1">
      <c r="B192" s="52">
        <f>+B190+0.001</f>
        <v>18.122000000000028</v>
      </c>
      <c r="C192" s="53" t="s">
        <v>577</v>
      </c>
      <c r="D192" s="16">
        <v>11</v>
      </c>
      <c r="E192" s="20" t="s">
        <v>14</v>
      </c>
      <c r="F192" s="16"/>
      <c r="G192" s="14">
        <f t="shared" si="19"/>
        <v>0</v>
      </c>
      <c r="H192" s="109"/>
    </row>
    <row r="193" spans="2:8" s="40" customFormat="1">
      <c r="B193" s="52"/>
      <c r="C193" s="333" t="s">
        <v>262</v>
      </c>
      <c r="D193" s="16"/>
      <c r="E193" s="332"/>
      <c r="F193" s="16"/>
      <c r="G193" s="14">
        <f t="shared" si="19"/>
        <v>0</v>
      </c>
      <c r="H193" s="109"/>
    </row>
    <row r="194" spans="2:8" s="40" customFormat="1" ht="37.5">
      <c r="B194" s="52">
        <f>+B192+0.001</f>
        <v>18.12300000000003</v>
      </c>
      <c r="C194" s="110" t="s">
        <v>745</v>
      </c>
      <c r="D194" s="16">
        <v>9</v>
      </c>
      <c r="E194" s="20" t="s">
        <v>14</v>
      </c>
      <c r="F194" s="16"/>
      <c r="G194" s="14">
        <f t="shared" si="19"/>
        <v>0</v>
      </c>
      <c r="H194" s="109"/>
    </row>
    <row r="195" spans="2:8" s="40" customFormat="1" ht="37.5">
      <c r="B195" s="52">
        <f t="shared" si="18"/>
        <v>18.124000000000031</v>
      </c>
      <c r="C195" s="110" t="s">
        <v>746</v>
      </c>
      <c r="D195" s="16">
        <v>3</v>
      </c>
      <c r="E195" s="20" t="s">
        <v>14</v>
      </c>
      <c r="F195" s="16"/>
      <c r="G195" s="14">
        <f t="shared" si="19"/>
        <v>0</v>
      </c>
      <c r="H195" s="109"/>
    </row>
    <row r="196" spans="2:8" s="40" customFormat="1">
      <c r="B196" s="52"/>
      <c r="C196" s="333" t="s">
        <v>263</v>
      </c>
      <c r="D196" s="16"/>
      <c r="E196" s="332"/>
      <c r="F196" s="16"/>
      <c r="G196" s="14">
        <f t="shared" si="19"/>
        <v>0</v>
      </c>
      <c r="H196" s="109"/>
    </row>
    <row r="197" spans="2:8" s="40" customFormat="1">
      <c r="B197" s="52">
        <f>+B195+0.001</f>
        <v>18.125000000000032</v>
      </c>
      <c r="C197" s="53" t="s">
        <v>577</v>
      </c>
      <c r="D197" s="16">
        <v>2</v>
      </c>
      <c r="E197" s="20" t="s">
        <v>14</v>
      </c>
      <c r="F197" s="16"/>
      <c r="G197" s="14">
        <f t="shared" si="19"/>
        <v>0</v>
      </c>
      <c r="H197" s="109"/>
    </row>
    <row r="198" spans="2:8" s="40" customFormat="1">
      <c r="B198" s="52"/>
      <c r="C198" s="333" t="s">
        <v>264</v>
      </c>
      <c r="D198" s="16"/>
      <c r="E198" s="332"/>
      <c r="F198" s="16"/>
      <c r="G198" s="14">
        <f t="shared" si="19"/>
        <v>0</v>
      </c>
      <c r="H198" s="109"/>
    </row>
    <row r="199" spans="2:8" s="40" customFormat="1">
      <c r="B199" s="52">
        <f>+B197+0.001</f>
        <v>18.126000000000033</v>
      </c>
      <c r="C199" s="53" t="s">
        <v>709</v>
      </c>
      <c r="D199" s="16">
        <v>31</v>
      </c>
      <c r="E199" s="20" t="s">
        <v>14</v>
      </c>
      <c r="F199" s="16"/>
      <c r="G199" s="14">
        <f t="shared" si="19"/>
        <v>0</v>
      </c>
      <c r="H199" s="109"/>
    </row>
    <row r="200" spans="2:8" s="40" customFormat="1">
      <c r="B200" s="52">
        <f t="shared" si="18"/>
        <v>18.127000000000034</v>
      </c>
      <c r="C200" s="53" t="s">
        <v>708</v>
      </c>
      <c r="D200" s="16">
        <v>23</v>
      </c>
      <c r="E200" s="20" t="s">
        <v>14</v>
      </c>
      <c r="F200" s="16"/>
      <c r="G200" s="14">
        <f t="shared" si="19"/>
        <v>0</v>
      </c>
      <c r="H200" s="109"/>
    </row>
    <row r="201" spans="2:8" s="40" customFormat="1">
      <c r="B201" s="52">
        <f t="shared" si="18"/>
        <v>18.128000000000036</v>
      </c>
      <c r="C201" s="53" t="s">
        <v>707</v>
      </c>
      <c r="D201" s="16">
        <v>6</v>
      </c>
      <c r="E201" s="20" t="s">
        <v>14</v>
      </c>
      <c r="F201" s="16"/>
      <c r="G201" s="14">
        <f t="shared" si="19"/>
        <v>0</v>
      </c>
      <c r="H201" s="109"/>
    </row>
    <row r="202" spans="2:8" s="40" customFormat="1">
      <c r="B202" s="52">
        <f t="shared" si="18"/>
        <v>18.129000000000037</v>
      </c>
      <c r="C202" s="53" t="s">
        <v>759</v>
      </c>
      <c r="D202" s="16">
        <v>16</v>
      </c>
      <c r="E202" s="20" t="s">
        <v>14</v>
      </c>
      <c r="F202" s="16"/>
      <c r="G202" s="14">
        <f t="shared" si="19"/>
        <v>0</v>
      </c>
      <c r="H202" s="109"/>
    </row>
    <row r="203" spans="2:8" s="40" customFormat="1">
      <c r="B203" s="52">
        <f t="shared" si="18"/>
        <v>18.130000000000038</v>
      </c>
      <c r="C203" s="53" t="s">
        <v>760</v>
      </c>
      <c r="D203" s="16">
        <v>68</v>
      </c>
      <c r="E203" s="20" t="s">
        <v>14</v>
      </c>
      <c r="F203" s="16"/>
      <c r="G203" s="14">
        <f t="shared" si="19"/>
        <v>0</v>
      </c>
      <c r="H203" s="109"/>
    </row>
    <row r="204" spans="2:8" s="40" customFormat="1">
      <c r="B204" s="52">
        <f t="shared" si="18"/>
        <v>18.131000000000039</v>
      </c>
      <c r="C204" s="53" t="s">
        <v>579</v>
      </c>
      <c r="D204" s="16">
        <v>20</v>
      </c>
      <c r="E204" s="20" t="s">
        <v>14</v>
      </c>
      <c r="F204" s="16"/>
      <c r="G204" s="14">
        <f t="shared" si="19"/>
        <v>0</v>
      </c>
      <c r="H204" s="109"/>
    </row>
    <row r="205" spans="2:8" s="40" customFormat="1">
      <c r="B205" s="52">
        <f t="shared" si="18"/>
        <v>18.132000000000041</v>
      </c>
      <c r="C205" s="53" t="s">
        <v>664</v>
      </c>
      <c r="D205" s="16">
        <v>18</v>
      </c>
      <c r="E205" s="20" t="s">
        <v>16</v>
      </c>
      <c r="F205" s="16"/>
      <c r="G205" s="14">
        <f t="shared" si="19"/>
        <v>0</v>
      </c>
      <c r="H205" s="109"/>
    </row>
    <row r="206" spans="2:8" s="40" customFormat="1">
      <c r="B206" s="52">
        <f t="shared" si="18"/>
        <v>18.133000000000042</v>
      </c>
      <c r="C206" s="53" t="s">
        <v>665</v>
      </c>
      <c r="D206" s="16">
        <v>66.400000000000006</v>
      </c>
      <c r="E206" s="20" t="s">
        <v>16</v>
      </c>
      <c r="F206" s="16"/>
      <c r="G206" s="14">
        <f t="shared" si="19"/>
        <v>0</v>
      </c>
      <c r="H206" s="109"/>
    </row>
    <row r="207" spans="2:8" s="40" customFormat="1">
      <c r="B207" s="52">
        <f t="shared" si="18"/>
        <v>18.134000000000043</v>
      </c>
      <c r="C207" s="53" t="s">
        <v>575</v>
      </c>
      <c r="D207" s="16">
        <v>11.6</v>
      </c>
      <c r="E207" s="20" t="s">
        <v>16</v>
      </c>
      <c r="F207" s="16"/>
      <c r="G207" s="14">
        <f t="shared" si="19"/>
        <v>0</v>
      </c>
      <c r="H207" s="109"/>
    </row>
    <row r="208" spans="2:8" s="40" customFormat="1">
      <c r="B208" s="52">
        <f t="shared" si="18"/>
        <v>18.135000000000044</v>
      </c>
      <c r="C208" s="53" t="s">
        <v>667</v>
      </c>
      <c r="D208" s="16">
        <v>9</v>
      </c>
      <c r="E208" s="20" t="s">
        <v>16</v>
      </c>
      <c r="F208" s="16"/>
      <c r="G208" s="14">
        <f t="shared" si="19"/>
        <v>0</v>
      </c>
      <c r="H208" s="109"/>
    </row>
    <row r="209" spans="2:8" s="40" customFormat="1">
      <c r="B209" s="52">
        <f t="shared" si="18"/>
        <v>18.136000000000045</v>
      </c>
      <c r="C209" s="53" t="s">
        <v>666</v>
      </c>
      <c r="D209" s="16">
        <v>33.200000000000003</v>
      </c>
      <c r="E209" s="20" t="s">
        <v>16</v>
      </c>
      <c r="F209" s="16"/>
      <c r="G209" s="14">
        <f t="shared" si="19"/>
        <v>0</v>
      </c>
      <c r="H209" s="109"/>
    </row>
    <row r="210" spans="2:8" s="40" customFormat="1">
      <c r="B210" s="52">
        <f t="shared" si="18"/>
        <v>18.137000000000047</v>
      </c>
      <c r="C210" s="53" t="s">
        <v>580</v>
      </c>
      <c r="D210" s="16">
        <v>5.8</v>
      </c>
      <c r="E210" s="20" t="s">
        <v>16</v>
      </c>
      <c r="F210" s="16"/>
      <c r="G210" s="14">
        <f t="shared" si="19"/>
        <v>0</v>
      </c>
      <c r="H210" s="109"/>
    </row>
    <row r="211" spans="2:8" s="40" customFormat="1" ht="37.5">
      <c r="B211" s="52"/>
      <c r="C211" s="333" t="s">
        <v>265</v>
      </c>
      <c r="D211" s="16"/>
      <c r="E211" s="332"/>
      <c r="F211" s="16"/>
      <c r="G211" s="14">
        <f t="shared" si="19"/>
        <v>0</v>
      </c>
      <c r="H211" s="109"/>
    </row>
    <row r="212" spans="2:8" s="40" customFormat="1">
      <c r="B212" s="52">
        <f>+B210+0.001</f>
        <v>18.138000000000048</v>
      </c>
      <c r="C212" s="53" t="s">
        <v>581</v>
      </c>
      <c r="D212" s="16">
        <v>5.56</v>
      </c>
      <c r="E212" s="20" t="s">
        <v>16</v>
      </c>
      <c r="F212" s="16"/>
      <c r="G212" s="14">
        <f t="shared" si="19"/>
        <v>0</v>
      </c>
      <c r="H212" s="109"/>
    </row>
    <row r="213" spans="2:8" s="40" customFormat="1">
      <c r="B213" s="52">
        <f t="shared" si="18"/>
        <v>18.139000000000049</v>
      </c>
      <c r="C213" s="53" t="s">
        <v>582</v>
      </c>
      <c r="D213" s="16">
        <v>7</v>
      </c>
      <c r="E213" s="20" t="s">
        <v>16</v>
      </c>
      <c r="F213" s="16"/>
      <c r="G213" s="14">
        <f t="shared" si="19"/>
        <v>0</v>
      </c>
      <c r="H213" s="109"/>
    </row>
    <row r="214" spans="2:8" s="40" customFormat="1">
      <c r="B214" s="52">
        <f t="shared" si="18"/>
        <v>18.14000000000005</v>
      </c>
      <c r="C214" s="53" t="s">
        <v>583</v>
      </c>
      <c r="D214" s="16">
        <v>10</v>
      </c>
      <c r="E214" s="20" t="s">
        <v>14</v>
      </c>
      <c r="F214" s="16"/>
      <c r="G214" s="14">
        <f t="shared" si="19"/>
        <v>0</v>
      </c>
      <c r="H214" s="109"/>
    </row>
    <row r="215" spans="2:8" s="40" customFormat="1">
      <c r="B215" s="52">
        <f t="shared" si="18"/>
        <v>18.141000000000052</v>
      </c>
      <c r="C215" s="53" t="s">
        <v>584</v>
      </c>
      <c r="D215" s="16">
        <v>1</v>
      </c>
      <c r="E215" s="20" t="s">
        <v>14</v>
      </c>
      <c r="F215" s="16"/>
      <c r="G215" s="14">
        <f t="shared" si="19"/>
        <v>0</v>
      </c>
      <c r="H215" s="109"/>
    </row>
    <row r="216" spans="2:8" s="40" customFormat="1">
      <c r="B216" s="52">
        <f t="shared" si="18"/>
        <v>18.142000000000053</v>
      </c>
      <c r="C216" s="53" t="s">
        <v>585</v>
      </c>
      <c r="D216" s="16">
        <v>19.71</v>
      </c>
      <c r="E216" s="20" t="s">
        <v>16</v>
      </c>
      <c r="F216" s="16"/>
      <c r="G216" s="14">
        <f t="shared" si="19"/>
        <v>0</v>
      </c>
      <c r="H216" s="109"/>
    </row>
    <row r="217" spans="2:8" s="40" customFormat="1">
      <c r="B217" s="52">
        <f t="shared" si="18"/>
        <v>18.143000000000054</v>
      </c>
      <c r="C217" s="53" t="s">
        <v>668</v>
      </c>
      <c r="D217" s="16">
        <v>6</v>
      </c>
      <c r="E217" s="20" t="s">
        <v>14</v>
      </c>
      <c r="F217" s="16"/>
      <c r="G217" s="14">
        <f t="shared" si="19"/>
        <v>0</v>
      </c>
      <c r="H217" s="109"/>
    </row>
    <row r="218" spans="2:8" s="40" customFormat="1">
      <c r="B218" s="52">
        <f t="shared" si="18"/>
        <v>18.144000000000055</v>
      </c>
      <c r="C218" s="53" t="s">
        <v>669</v>
      </c>
      <c r="D218" s="16">
        <v>6</v>
      </c>
      <c r="E218" s="20" t="s">
        <v>14</v>
      </c>
      <c r="F218" s="16"/>
      <c r="G218" s="14">
        <f t="shared" si="19"/>
        <v>0</v>
      </c>
      <c r="H218" s="109"/>
    </row>
    <row r="219" spans="2:8" s="40" customFormat="1" ht="37.5">
      <c r="B219" s="52"/>
      <c r="C219" s="333" t="s">
        <v>266</v>
      </c>
      <c r="D219" s="16"/>
      <c r="E219" s="332"/>
      <c r="F219" s="16"/>
      <c r="G219" s="14">
        <f t="shared" si="19"/>
        <v>0</v>
      </c>
      <c r="H219" s="109"/>
    </row>
    <row r="220" spans="2:8" s="40" customFormat="1">
      <c r="B220" s="52">
        <f>+B218+0.001</f>
        <v>18.145000000000056</v>
      </c>
      <c r="C220" s="53" t="s">
        <v>586</v>
      </c>
      <c r="D220" s="16">
        <v>18</v>
      </c>
      <c r="E220" s="20" t="s">
        <v>16</v>
      </c>
      <c r="F220" s="16"/>
      <c r="G220" s="14">
        <f t="shared" si="19"/>
        <v>0</v>
      </c>
      <c r="H220" s="109"/>
    </row>
    <row r="221" spans="2:8" s="40" customFormat="1">
      <c r="B221" s="52">
        <f t="shared" si="18"/>
        <v>18.146000000000058</v>
      </c>
      <c r="C221" s="53" t="s">
        <v>587</v>
      </c>
      <c r="D221" s="16">
        <v>6.1</v>
      </c>
      <c r="E221" s="20" t="s">
        <v>16</v>
      </c>
      <c r="F221" s="16"/>
      <c r="G221" s="14">
        <f t="shared" si="19"/>
        <v>0</v>
      </c>
      <c r="H221" s="109"/>
    </row>
    <row r="222" spans="2:8" s="40" customFormat="1">
      <c r="B222" s="52">
        <f t="shared" si="18"/>
        <v>18.147000000000059</v>
      </c>
      <c r="C222" s="53" t="s">
        <v>588</v>
      </c>
      <c r="D222" s="16">
        <v>6.1</v>
      </c>
      <c r="E222" s="20" t="s">
        <v>16</v>
      </c>
      <c r="F222" s="16"/>
      <c r="G222" s="14">
        <f t="shared" si="19"/>
        <v>0</v>
      </c>
      <c r="H222" s="109"/>
    </row>
    <row r="223" spans="2:8" s="40" customFormat="1">
      <c r="B223" s="52"/>
      <c r="C223" s="335" t="s">
        <v>267</v>
      </c>
      <c r="D223" s="16"/>
      <c r="E223" s="332"/>
      <c r="F223" s="16"/>
      <c r="G223" s="14">
        <f t="shared" si="19"/>
        <v>0</v>
      </c>
      <c r="H223" s="109"/>
    </row>
    <row r="224" spans="2:8" s="40" customFormat="1">
      <c r="B224" s="52">
        <f>+B222+0.001</f>
        <v>18.14800000000006</v>
      </c>
      <c r="C224" s="53" t="s">
        <v>670</v>
      </c>
      <c r="D224" s="16">
        <v>1</v>
      </c>
      <c r="E224" s="20" t="s">
        <v>14</v>
      </c>
      <c r="F224" s="16"/>
      <c r="G224" s="14">
        <f t="shared" si="19"/>
        <v>0</v>
      </c>
      <c r="H224" s="109"/>
    </row>
    <row r="225" spans="2:8" s="40" customFormat="1">
      <c r="B225" s="52">
        <f t="shared" si="18"/>
        <v>18.149000000000061</v>
      </c>
      <c r="C225" s="53" t="s">
        <v>671</v>
      </c>
      <c r="D225" s="16">
        <v>1</v>
      </c>
      <c r="E225" s="20" t="s">
        <v>14</v>
      </c>
      <c r="F225" s="16"/>
      <c r="G225" s="14">
        <f t="shared" si="19"/>
        <v>0</v>
      </c>
      <c r="H225" s="109"/>
    </row>
    <row r="226" spans="2:8" s="40" customFormat="1">
      <c r="B226" s="52">
        <f t="shared" si="18"/>
        <v>18.150000000000063</v>
      </c>
      <c r="C226" s="53" t="s">
        <v>672</v>
      </c>
      <c r="D226" s="16">
        <v>7</v>
      </c>
      <c r="E226" s="20" t="s">
        <v>14</v>
      </c>
      <c r="F226" s="16"/>
      <c r="G226" s="14">
        <f t="shared" si="19"/>
        <v>0</v>
      </c>
      <c r="H226" s="109"/>
    </row>
    <row r="227" spans="2:8" s="40" customFormat="1">
      <c r="B227" s="52">
        <f t="shared" si="18"/>
        <v>18.151000000000064</v>
      </c>
      <c r="C227" s="53" t="s">
        <v>673</v>
      </c>
      <c r="D227" s="16">
        <v>3</v>
      </c>
      <c r="E227" s="20" t="s">
        <v>14</v>
      </c>
      <c r="F227" s="16"/>
      <c r="G227" s="14">
        <f t="shared" si="19"/>
        <v>0</v>
      </c>
      <c r="H227" s="109"/>
    </row>
    <row r="228" spans="2:8" s="40" customFormat="1">
      <c r="B228" s="52">
        <f t="shared" ref="B228:B277" si="20">+B227+0.001</f>
        <v>18.152000000000065</v>
      </c>
      <c r="C228" s="53" t="s">
        <v>674</v>
      </c>
      <c r="D228" s="16">
        <v>7</v>
      </c>
      <c r="E228" s="20" t="s">
        <v>14</v>
      </c>
      <c r="F228" s="16"/>
      <c r="G228" s="14">
        <f t="shared" si="19"/>
        <v>0</v>
      </c>
      <c r="H228" s="109"/>
    </row>
    <row r="229" spans="2:8" s="40" customFormat="1">
      <c r="B229" s="52">
        <f t="shared" si="20"/>
        <v>18.153000000000066</v>
      </c>
      <c r="C229" s="53" t="s">
        <v>675</v>
      </c>
      <c r="D229" s="16">
        <v>3</v>
      </c>
      <c r="E229" s="20" t="s">
        <v>14</v>
      </c>
      <c r="F229" s="16"/>
      <c r="G229" s="14">
        <f t="shared" si="19"/>
        <v>0</v>
      </c>
      <c r="H229" s="109"/>
    </row>
    <row r="230" spans="2:8" s="40" customFormat="1">
      <c r="B230" s="52">
        <f t="shared" si="20"/>
        <v>18.154000000000067</v>
      </c>
      <c r="C230" s="53" t="s">
        <v>676</v>
      </c>
      <c r="D230" s="16">
        <v>3</v>
      </c>
      <c r="E230" s="20" t="s">
        <v>14</v>
      </c>
      <c r="F230" s="16"/>
      <c r="G230" s="14">
        <f t="shared" si="19"/>
        <v>0</v>
      </c>
      <c r="H230" s="14"/>
    </row>
    <row r="231" spans="2:8" s="40" customFormat="1">
      <c r="B231" s="52">
        <f t="shared" si="20"/>
        <v>18.155000000000069</v>
      </c>
      <c r="C231" s="53" t="s">
        <v>677</v>
      </c>
      <c r="D231" s="16">
        <v>2</v>
      </c>
      <c r="E231" s="20" t="s">
        <v>14</v>
      </c>
      <c r="F231" s="16"/>
      <c r="G231" s="14">
        <f t="shared" si="19"/>
        <v>0</v>
      </c>
      <c r="H231" s="14"/>
    </row>
    <row r="232" spans="2:8" s="40" customFormat="1">
      <c r="B232" s="52">
        <f t="shared" si="20"/>
        <v>18.15600000000007</v>
      </c>
      <c r="C232" s="53" t="s">
        <v>678</v>
      </c>
      <c r="D232" s="16">
        <v>1</v>
      </c>
      <c r="E232" s="20" t="s">
        <v>14</v>
      </c>
      <c r="F232" s="16"/>
      <c r="G232" s="14">
        <f t="shared" si="19"/>
        <v>0</v>
      </c>
      <c r="H232" s="14"/>
    </row>
    <row r="233" spans="2:8" s="40" customFormat="1">
      <c r="B233" s="52"/>
      <c r="C233" s="336" t="s">
        <v>69</v>
      </c>
      <c r="D233" s="16"/>
      <c r="E233" s="337"/>
      <c r="F233" s="20"/>
      <c r="G233" s="14">
        <f t="shared" si="19"/>
        <v>0</v>
      </c>
      <c r="H233" s="14"/>
    </row>
    <row r="234" spans="2:8" s="40" customFormat="1">
      <c r="B234" s="52">
        <f>+B232+0.001</f>
        <v>18.157000000000071</v>
      </c>
      <c r="C234" s="53" t="s">
        <v>679</v>
      </c>
      <c r="D234" s="16">
        <v>2111.35</v>
      </c>
      <c r="E234" s="20" t="s">
        <v>16</v>
      </c>
      <c r="F234" s="16"/>
      <c r="G234" s="14">
        <f t="shared" si="19"/>
        <v>0</v>
      </c>
      <c r="H234" s="14"/>
    </row>
    <row r="235" spans="2:8" s="40" customFormat="1">
      <c r="B235" s="52">
        <f t="shared" si="20"/>
        <v>18.158000000000072</v>
      </c>
      <c r="C235" s="53" t="s">
        <v>589</v>
      </c>
      <c r="D235" s="16">
        <v>1872.35</v>
      </c>
      <c r="E235" s="20" t="s">
        <v>16</v>
      </c>
      <c r="F235" s="16"/>
      <c r="G235" s="14">
        <f t="shared" si="19"/>
        <v>0</v>
      </c>
      <c r="H235" s="14"/>
    </row>
    <row r="236" spans="2:8" s="40" customFormat="1">
      <c r="B236" s="52">
        <f t="shared" si="20"/>
        <v>18.159000000000074</v>
      </c>
      <c r="C236" s="53" t="s">
        <v>590</v>
      </c>
      <c r="D236" s="16">
        <f>84+17+43</f>
        <v>144</v>
      </c>
      <c r="E236" s="20" t="s">
        <v>14</v>
      </c>
      <c r="F236" s="16"/>
      <c r="G236" s="14">
        <f t="shared" si="19"/>
        <v>0</v>
      </c>
      <c r="H236" s="14"/>
    </row>
    <row r="237" spans="2:8" s="40" customFormat="1">
      <c r="B237" s="52"/>
      <c r="C237" s="22" t="s">
        <v>46</v>
      </c>
      <c r="D237" s="16"/>
      <c r="E237" s="20" t="s">
        <v>163</v>
      </c>
      <c r="F237" s="16"/>
      <c r="G237" s="14">
        <f t="shared" si="0"/>
        <v>0</v>
      </c>
      <c r="H237" s="21"/>
    </row>
    <row r="238" spans="2:8" s="40" customFormat="1" ht="37.5">
      <c r="B238" s="52">
        <f>+B236+0.001</f>
        <v>18.160000000000075</v>
      </c>
      <c r="C238" s="18" t="s">
        <v>574</v>
      </c>
      <c r="D238" s="16">
        <f>6+4</f>
        <v>10</v>
      </c>
      <c r="E238" s="20" t="s">
        <v>14</v>
      </c>
      <c r="F238" s="16"/>
      <c r="G238" s="14">
        <f t="shared" si="0"/>
        <v>0</v>
      </c>
      <c r="H238" s="21"/>
    </row>
    <row r="239" spans="2:8" s="40" customFormat="1" ht="36" customHeight="1">
      <c r="B239" s="52">
        <f t="shared" si="20"/>
        <v>18.161000000000076</v>
      </c>
      <c r="C239" s="18" t="s">
        <v>565</v>
      </c>
      <c r="D239" s="16">
        <v>47</v>
      </c>
      <c r="E239" s="20" t="s">
        <v>14</v>
      </c>
      <c r="F239" s="16"/>
      <c r="G239" s="14">
        <f t="shared" si="0"/>
        <v>0</v>
      </c>
      <c r="H239" s="21"/>
    </row>
    <row r="240" spans="2:8" s="40" customFormat="1" ht="36" customHeight="1">
      <c r="B240" s="52">
        <f t="shared" si="20"/>
        <v>18.162000000000077</v>
      </c>
      <c r="C240" s="18" t="s">
        <v>1065</v>
      </c>
      <c r="D240" s="16">
        <v>2</v>
      </c>
      <c r="E240" s="20" t="s">
        <v>14</v>
      </c>
      <c r="F240" s="16"/>
      <c r="G240" s="14">
        <f t="shared" si="0"/>
        <v>0</v>
      </c>
      <c r="H240" s="21"/>
    </row>
    <row r="241" spans="2:8" s="40" customFormat="1" ht="36.75" customHeight="1">
      <c r="B241" s="52">
        <f t="shared" si="20"/>
        <v>18.163000000000078</v>
      </c>
      <c r="C241" s="18" t="s">
        <v>566</v>
      </c>
      <c r="D241" s="16">
        <f>100+4</f>
        <v>104</v>
      </c>
      <c r="E241" s="20" t="s">
        <v>14</v>
      </c>
      <c r="F241" s="16"/>
      <c r="G241" s="14">
        <f t="shared" si="0"/>
        <v>0</v>
      </c>
      <c r="H241" s="21"/>
    </row>
    <row r="242" spans="2:8" s="40" customFormat="1" ht="37.5">
      <c r="B242" s="52">
        <f t="shared" si="20"/>
        <v>18.16400000000008</v>
      </c>
      <c r="C242" s="18" t="s">
        <v>567</v>
      </c>
      <c r="D242" s="16">
        <v>3</v>
      </c>
      <c r="E242" s="20" t="s">
        <v>14</v>
      </c>
      <c r="F242" s="16"/>
      <c r="G242" s="14">
        <f t="shared" si="0"/>
        <v>0</v>
      </c>
      <c r="H242" s="21"/>
    </row>
    <row r="243" spans="2:8" s="40" customFormat="1" ht="37.5">
      <c r="B243" s="52">
        <f t="shared" si="20"/>
        <v>18.165000000000081</v>
      </c>
      <c r="C243" s="18" t="s">
        <v>568</v>
      </c>
      <c r="D243" s="16">
        <v>8</v>
      </c>
      <c r="E243" s="20" t="s">
        <v>14</v>
      </c>
      <c r="F243" s="16"/>
      <c r="G243" s="14">
        <f t="shared" si="0"/>
        <v>0</v>
      </c>
      <c r="H243" s="21"/>
    </row>
    <row r="244" spans="2:8" s="40" customFormat="1" ht="37.5">
      <c r="B244" s="52">
        <f t="shared" si="20"/>
        <v>18.166000000000082</v>
      </c>
      <c r="C244" s="18" t="s">
        <v>569</v>
      </c>
      <c r="D244" s="16">
        <v>10</v>
      </c>
      <c r="E244" s="20" t="s">
        <v>14</v>
      </c>
      <c r="F244" s="16"/>
      <c r="G244" s="14">
        <f t="shared" si="0"/>
        <v>0</v>
      </c>
      <c r="H244" s="21"/>
    </row>
    <row r="245" spans="2:8" s="40" customFormat="1" ht="37.5">
      <c r="B245" s="52">
        <f t="shared" si="20"/>
        <v>18.167000000000083</v>
      </c>
      <c r="C245" s="18" t="s">
        <v>570</v>
      </c>
      <c r="D245" s="16">
        <v>10</v>
      </c>
      <c r="E245" s="20" t="s">
        <v>14</v>
      </c>
      <c r="F245" s="16"/>
      <c r="G245" s="14">
        <f t="shared" si="0"/>
        <v>0</v>
      </c>
      <c r="H245" s="21"/>
    </row>
    <row r="246" spans="2:8" s="40" customFormat="1" ht="37.5">
      <c r="B246" s="52">
        <f t="shared" si="20"/>
        <v>18.168000000000085</v>
      </c>
      <c r="C246" s="18" t="s">
        <v>571</v>
      </c>
      <c r="D246" s="16">
        <v>1</v>
      </c>
      <c r="E246" s="20" t="s">
        <v>14</v>
      </c>
      <c r="F246" s="16"/>
      <c r="G246" s="14">
        <f t="shared" si="0"/>
        <v>0</v>
      </c>
      <c r="H246" s="21"/>
    </row>
    <row r="247" spans="2:8" s="40" customFormat="1">
      <c r="B247" s="52">
        <f t="shared" si="20"/>
        <v>18.169000000000086</v>
      </c>
      <c r="C247" s="269" t="s">
        <v>1042</v>
      </c>
      <c r="D247" s="267">
        <v>4</v>
      </c>
      <c r="E247" s="241" t="s">
        <v>14</v>
      </c>
      <c r="F247" s="270"/>
      <c r="G247" s="264">
        <f t="shared" si="0"/>
        <v>0</v>
      </c>
      <c r="H247" s="21"/>
    </row>
    <row r="248" spans="2:8" s="40" customFormat="1" ht="37.5">
      <c r="B248" s="52">
        <f t="shared" si="20"/>
        <v>18.170000000000087</v>
      </c>
      <c r="C248" s="269" t="s">
        <v>1066</v>
      </c>
      <c r="D248" s="267">
        <v>2</v>
      </c>
      <c r="E248" s="241" t="s">
        <v>14</v>
      </c>
      <c r="F248" s="270"/>
      <c r="G248" s="14">
        <f t="shared" si="0"/>
        <v>0</v>
      </c>
      <c r="H248" s="21"/>
    </row>
    <row r="249" spans="2:8" s="40" customFormat="1" ht="37.5">
      <c r="B249" s="52">
        <f t="shared" si="20"/>
        <v>18.171000000000088</v>
      </c>
      <c r="C249" s="269" t="s">
        <v>1067</v>
      </c>
      <c r="D249" s="267">
        <v>2</v>
      </c>
      <c r="E249" s="241" t="s">
        <v>14</v>
      </c>
      <c r="F249" s="270"/>
      <c r="G249" s="14">
        <f t="shared" si="0"/>
        <v>0</v>
      </c>
      <c r="H249" s="21"/>
    </row>
    <row r="250" spans="2:8" s="40" customFormat="1" ht="37.5">
      <c r="B250" s="52">
        <f t="shared" si="20"/>
        <v>18.172000000000089</v>
      </c>
      <c r="C250" s="269" t="s">
        <v>1068</v>
      </c>
      <c r="D250" s="267">
        <v>2</v>
      </c>
      <c r="E250" s="241" t="s">
        <v>14</v>
      </c>
      <c r="F250" s="270"/>
      <c r="G250" s="14">
        <f t="shared" si="0"/>
        <v>0</v>
      </c>
      <c r="H250" s="21"/>
    </row>
    <row r="251" spans="2:8" s="40" customFormat="1">
      <c r="B251" s="52">
        <f>+B246+0.001</f>
        <v>18.169000000000086</v>
      </c>
      <c r="C251" s="18" t="s">
        <v>572</v>
      </c>
      <c r="D251" s="16">
        <v>10</v>
      </c>
      <c r="E251" s="20" t="s">
        <v>14</v>
      </c>
      <c r="F251" s="16"/>
      <c r="G251" s="14">
        <f t="shared" si="0"/>
        <v>0</v>
      </c>
      <c r="H251" s="21"/>
    </row>
    <row r="252" spans="2:8" s="40" customFormat="1">
      <c r="B252" s="52">
        <f t="shared" si="20"/>
        <v>18.170000000000087</v>
      </c>
      <c r="C252" s="18" t="s">
        <v>573</v>
      </c>
      <c r="D252" s="16">
        <v>1</v>
      </c>
      <c r="E252" s="20" t="s">
        <v>14</v>
      </c>
      <c r="F252" s="16"/>
      <c r="G252" s="14">
        <f t="shared" si="0"/>
        <v>0</v>
      </c>
      <c r="H252" s="21"/>
    </row>
    <row r="253" spans="2:8" s="40" customFormat="1" ht="37.5">
      <c r="B253" s="52"/>
      <c r="C253" s="38" t="s">
        <v>155</v>
      </c>
      <c r="D253" s="16"/>
      <c r="E253" s="20" t="s">
        <v>163</v>
      </c>
      <c r="F253" s="16"/>
      <c r="G253" s="14">
        <f t="shared" si="0"/>
        <v>0</v>
      </c>
      <c r="H253" s="21"/>
    </row>
    <row r="254" spans="2:8" s="40" customFormat="1" ht="37.5">
      <c r="B254" s="52">
        <f>+B252+0.001</f>
        <v>18.171000000000088</v>
      </c>
      <c r="C254" s="32" t="s">
        <v>1749</v>
      </c>
      <c r="D254" s="33">
        <v>2</v>
      </c>
      <c r="E254" s="34" t="s">
        <v>14</v>
      </c>
      <c r="F254" s="35"/>
      <c r="G254" s="36">
        <f t="shared" ref="G254:G263" si="21">ROUND(D254*F254,2)</f>
        <v>0</v>
      </c>
      <c r="H254" s="37"/>
    </row>
    <row r="255" spans="2:8" s="40" customFormat="1" ht="300" customHeight="1">
      <c r="B255" s="52">
        <f t="shared" si="20"/>
        <v>18.172000000000089</v>
      </c>
      <c r="C255" s="32" t="s">
        <v>1750</v>
      </c>
      <c r="D255" s="33">
        <v>2</v>
      </c>
      <c r="E255" s="34" t="s">
        <v>14</v>
      </c>
      <c r="F255" s="35"/>
      <c r="G255" s="36">
        <f t="shared" si="21"/>
        <v>0</v>
      </c>
      <c r="H255" s="37"/>
    </row>
    <row r="256" spans="2:8" s="40" customFormat="1">
      <c r="B256" s="52">
        <f t="shared" si="20"/>
        <v>18.173000000000091</v>
      </c>
      <c r="C256" s="32" t="s">
        <v>1751</v>
      </c>
      <c r="D256" s="33">
        <v>2</v>
      </c>
      <c r="E256" s="34" t="s">
        <v>14</v>
      </c>
      <c r="F256" s="35"/>
      <c r="G256" s="36">
        <f t="shared" si="21"/>
        <v>0</v>
      </c>
      <c r="H256" s="37"/>
    </row>
    <row r="257" spans="2:8" s="40" customFormat="1">
      <c r="B257" s="52">
        <f t="shared" si="20"/>
        <v>18.174000000000092</v>
      </c>
      <c r="C257" s="32" t="s">
        <v>152</v>
      </c>
      <c r="D257" s="33">
        <v>2</v>
      </c>
      <c r="E257" s="34" t="s">
        <v>14</v>
      </c>
      <c r="F257" s="35"/>
      <c r="G257" s="36">
        <f t="shared" si="21"/>
        <v>0</v>
      </c>
      <c r="H257" s="37"/>
    </row>
    <row r="258" spans="2:8" s="40" customFormat="1">
      <c r="B258" s="52">
        <f t="shared" si="20"/>
        <v>18.175000000000093</v>
      </c>
      <c r="C258" s="32" t="s">
        <v>1752</v>
      </c>
      <c r="D258" s="33">
        <v>2</v>
      </c>
      <c r="E258" s="34" t="s">
        <v>14</v>
      </c>
      <c r="F258" s="35"/>
      <c r="G258" s="36">
        <f t="shared" si="21"/>
        <v>0</v>
      </c>
      <c r="H258" s="37"/>
    </row>
    <row r="259" spans="2:8" s="40" customFormat="1">
      <c r="B259" s="52">
        <f t="shared" si="20"/>
        <v>18.176000000000094</v>
      </c>
      <c r="C259" s="32" t="s">
        <v>1753</v>
      </c>
      <c r="D259" s="33">
        <v>2</v>
      </c>
      <c r="E259" s="34" t="s">
        <v>14</v>
      </c>
      <c r="F259" s="35"/>
      <c r="G259" s="36">
        <f t="shared" si="21"/>
        <v>0</v>
      </c>
      <c r="H259" s="37"/>
    </row>
    <row r="260" spans="2:8" s="40" customFormat="1">
      <c r="B260" s="52">
        <f t="shared" si="20"/>
        <v>18.177000000000096</v>
      </c>
      <c r="C260" s="32" t="s">
        <v>153</v>
      </c>
      <c r="D260" s="33">
        <v>1</v>
      </c>
      <c r="E260" s="34" t="s">
        <v>14</v>
      </c>
      <c r="F260" s="35"/>
      <c r="G260" s="36">
        <f t="shared" si="21"/>
        <v>0</v>
      </c>
      <c r="H260" s="37"/>
    </row>
    <row r="261" spans="2:8" s="40" customFormat="1">
      <c r="B261" s="52">
        <f t="shared" si="20"/>
        <v>18.178000000000097</v>
      </c>
      <c r="C261" s="32" t="s">
        <v>70</v>
      </c>
      <c r="D261" s="33">
        <v>2</v>
      </c>
      <c r="E261" s="34" t="s">
        <v>14</v>
      </c>
      <c r="F261" s="35"/>
      <c r="G261" s="36">
        <f t="shared" si="21"/>
        <v>0</v>
      </c>
      <c r="H261" s="37"/>
    </row>
    <row r="262" spans="2:8" s="40" customFormat="1">
      <c r="B262" s="52">
        <f t="shared" si="20"/>
        <v>18.179000000000098</v>
      </c>
      <c r="C262" s="32" t="s">
        <v>37</v>
      </c>
      <c r="D262" s="33">
        <v>1</v>
      </c>
      <c r="E262" s="34" t="s">
        <v>31</v>
      </c>
      <c r="F262" s="35"/>
      <c r="G262" s="36">
        <f t="shared" si="21"/>
        <v>0</v>
      </c>
      <c r="H262" s="37"/>
    </row>
    <row r="263" spans="2:8" s="40" customFormat="1" ht="56.25">
      <c r="B263" s="52">
        <f t="shared" si="20"/>
        <v>18.180000000000099</v>
      </c>
      <c r="C263" s="32" t="s">
        <v>154</v>
      </c>
      <c r="D263" s="33">
        <v>1</v>
      </c>
      <c r="E263" s="34" t="s">
        <v>31</v>
      </c>
      <c r="F263" s="35"/>
      <c r="G263" s="36">
        <f t="shared" si="21"/>
        <v>0</v>
      </c>
      <c r="H263" s="37"/>
    </row>
    <row r="264" spans="2:8" s="40" customFormat="1">
      <c r="B264" s="52"/>
      <c r="C264" s="22" t="s">
        <v>102</v>
      </c>
      <c r="D264" s="16"/>
      <c r="E264" s="20" t="s">
        <v>163</v>
      </c>
      <c r="F264" s="16"/>
      <c r="G264" s="14">
        <f t="shared" si="0"/>
        <v>0</v>
      </c>
      <c r="H264" s="21"/>
    </row>
    <row r="265" spans="2:8" s="40" customFormat="1" ht="37.5">
      <c r="B265" s="52">
        <f>+B263+0.001</f>
        <v>18.1810000000001</v>
      </c>
      <c r="C265" s="18" t="s">
        <v>158</v>
      </c>
      <c r="D265" s="16">
        <v>12</v>
      </c>
      <c r="E265" s="20" t="s">
        <v>14</v>
      </c>
      <c r="F265" s="16"/>
      <c r="G265" s="14">
        <f t="shared" si="0"/>
        <v>0</v>
      </c>
      <c r="H265" s="21"/>
    </row>
    <row r="266" spans="2:8" s="40" customFormat="1">
      <c r="B266" s="52"/>
      <c r="C266" s="112" t="s">
        <v>268</v>
      </c>
      <c r="D266" s="98"/>
      <c r="E266" s="98"/>
      <c r="F266" s="16"/>
      <c r="G266" s="14"/>
      <c r="H266" s="21"/>
    </row>
    <row r="267" spans="2:8" s="40" customFormat="1">
      <c r="B267" s="52">
        <f>+B265+0.001</f>
        <v>18.182000000000102</v>
      </c>
      <c r="C267" s="18" t="s">
        <v>597</v>
      </c>
      <c r="D267" s="16">
        <v>2</v>
      </c>
      <c r="E267" s="34" t="s">
        <v>14</v>
      </c>
      <c r="F267" s="16"/>
      <c r="G267" s="14">
        <f t="shared" si="0"/>
        <v>0</v>
      </c>
      <c r="H267" s="21"/>
    </row>
    <row r="268" spans="2:8" s="40" customFormat="1">
      <c r="B268" s="52"/>
      <c r="C268" s="22" t="s">
        <v>103</v>
      </c>
      <c r="D268" s="16"/>
      <c r="E268" s="20" t="s">
        <v>163</v>
      </c>
      <c r="F268" s="16"/>
      <c r="G268" s="14">
        <f t="shared" si="0"/>
        <v>0</v>
      </c>
      <c r="H268" s="21"/>
    </row>
    <row r="269" spans="2:8" s="40" customFormat="1">
      <c r="B269" s="52">
        <f>+B267+0.001</f>
        <v>18.183000000000103</v>
      </c>
      <c r="C269" s="18" t="s">
        <v>207</v>
      </c>
      <c r="D269" s="16">
        <v>414</v>
      </c>
      <c r="E269" s="20" t="s">
        <v>16</v>
      </c>
      <c r="F269" s="16"/>
      <c r="G269" s="14">
        <f t="shared" si="0"/>
        <v>0</v>
      </c>
      <c r="H269" s="21"/>
    </row>
    <row r="270" spans="2:8" s="40" customFormat="1">
      <c r="B270" s="52">
        <f t="shared" si="20"/>
        <v>18.184000000000104</v>
      </c>
      <c r="C270" s="18" t="s">
        <v>156</v>
      </c>
      <c r="D270" s="16">
        <v>54</v>
      </c>
      <c r="E270" s="20" t="s">
        <v>14</v>
      </c>
      <c r="F270" s="16"/>
      <c r="G270" s="14">
        <f t="shared" si="0"/>
        <v>0</v>
      </c>
      <c r="H270" s="21"/>
    </row>
    <row r="271" spans="2:8" s="40" customFormat="1" ht="24" customHeight="1">
      <c r="B271" s="52">
        <f t="shared" si="20"/>
        <v>18.185000000000105</v>
      </c>
      <c r="C271" s="18" t="s">
        <v>157</v>
      </c>
      <c r="D271" s="16">
        <v>7</v>
      </c>
      <c r="E271" s="20" t="s">
        <v>14</v>
      </c>
      <c r="F271" s="16"/>
      <c r="G271" s="14">
        <f t="shared" si="0"/>
        <v>0</v>
      </c>
      <c r="H271" s="21"/>
    </row>
    <row r="272" spans="2:8" s="40" customFormat="1">
      <c r="B272" s="52">
        <f t="shared" si="20"/>
        <v>18.186000000000107</v>
      </c>
      <c r="C272" s="18" t="s">
        <v>104</v>
      </c>
      <c r="D272" s="16">
        <v>9</v>
      </c>
      <c r="E272" s="20" t="s">
        <v>14</v>
      </c>
      <c r="F272" s="16"/>
      <c r="G272" s="14">
        <f t="shared" ref="G272:G277" si="22">ROUND(F272*D272,2)</f>
        <v>0</v>
      </c>
      <c r="H272" s="21"/>
    </row>
    <row r="273" spans="2:8" s="40" customFormat="1">
      <c r="B273" s="52">
        <f t="shared" si="20"/>
        <v>18.187000000000108</v>
      </c>
      <c r="C273" s="18" t="s">
        <v>162</v>
      </c>
      <c r="D273" s="16">
        <v>1</v>
      </c>
      <c r="E273" s="20" t="s">
        <v>31</v>
      </c>
      <c r="F273" s="16"/>
      <c r="G273" s="14">
        <f t="shared" si="22"/>
        <v>0</v>
      </c>
      <c r="H273" s="21"/>
    </row>
    <row r="274" spans="2:8" s="40" customFormat="1">
      <c r="B274" s="52">
        <f t="shared" si="20"/>
        <v>18.188000000000109</v>
      </c>
      <c r="C274" s="18" t="s">
        <v>767</v>
      </c>
      <c r="D274" s="16">
        <v>1</v>
      </c>
      <c r="E274" s="20" t="s">
        <v>31</v>
      </c>
      <c r="F274" s="16"/>
      <c r="G274" s="14">
        <f t="shared" si="22"/>
        <v>0</v>
      </c>
      <c r="H274" s="21"/>
    </row>
    <row r="275" spans="2:8" s="40" customFormat="1">
      <c r="B275" s="52">
        <f t="shared" si="20"/>
        <v>18.18900000000011</v>
      </c>
      <c r="C275" s="205" t="s">
        <v>786</v>
      </c>
      <c r="D275" s="199">
        <f>+D269*1.35</f>
        <v>558.90000000000009</v>
      </c>
      <c r="E275" s="150" t="s">
        <v>19</v>
      </c>
      <c r="F275" s="199"/>
      <c r="G275" s="199">
        <f t="shared" si="22"/>
        <v>0</v>
      </c>
      <c r="H275" s="21"/>
    </row>
    <row r="276" spans="2:8" s="40" customFormat="1" ht="37.5">
      <c r="B276" s="52">
        <f t="shared" si="20"/>
        <v>18.190000000000111</v>
      </c>
      <c r="C276" s="226" t="s">
        <v>1018</v>
      </c>
      <c r="D276" s="145">
        <v>3</v>
      </c>
      <c r="E276" s="20" t="s">
        <v>14</v>
      </c>
      <c r="F276" s="227"/>
      <c r="G276" s="145">
        <f t="shared" si="22"/>
        <v>0</v>
      </c>
      <c r="H276" s="165"/>
    </row>
    <row r="277" spans="2:8" s="40" customFormat="1">
      <c r="B277" s="52">
        <f t="shared" si="20"/>
        <v>18.191000000000113</v>
      </c>
      <c r="C277" s="205" t="s">
        <v>787</v>
      </c>
      <c r="D277" s="199">
        <f>22*18</f>
        <v>396</v>
      </c>
      <c r="E277" s="150" t="s">
        <v>19</v>
      </c>
      <c r="F277" s="199"/>
      <c r="G277" s="199">
        <f t="shared" si="22"/>
        <v>0</v>
      </c>
      <c r="H277" s="165"/>
    </row>
    <row r="278" spans="2:8" s="40" customFormat="1">
      <c r="B278" s="193"/>
      <c r="C278" s="190"/>
      <c r="D278" s="169"/>
      <c r="E278" s="191"/>
      <c r="F278" s="169"/>
      <c r="G278" s="178"/>
      <c r="H278" s="165">
        <f>SUM(G13:G277)</f>
        <v>0</v>
      </c>
    </row>
    <row r="279" spans="2:8" s="40" customFormat="1" ht="19.5" thickBot="1">
      <c r="B279" s="193"/>
      <c r="C279" s="190"/>
      <c r="D279" s="169"/>
      <c r="E279" s="191"/>
      <c r="F279" s="169"/>
      <c r="G279" s="178"/>
      <c r="H279" s="165"/>
    </row>
    <row r="280" spans="2:8" s="40" customFormat="1" ht="19.5" thickBot="1">
      <c r="B280" s="55"/>
      <c r="C280" s="56" t="s">
        <v>7</v>
      </c>
      <c r="D280" s="57"/>
      <c r="E280" s="58"/>
      <c r="F280" s="59"/>
      <c r="G280" s="59"/>
      <c r="H280" s="23">
        <f>SUM(H272:H279)</f>
        <v>0</v>
      </c>
    </row>
    <row r="281" spans="2:8" s="40" customFormat="1">
      <c r="B281" s="60"/>
      <c r="C281" s="61"/>
      <c r="D281" s="62"/>
      <c r="E281" s="63"/>
      <c r="F281" s="64"/>
      <c r="G281" s="24"/>
      <c r="H281" s="65"/>
    </row>
    <row r="282" spans="2:8" s="40" customFormat="1">
      <c r="B282" s="66"/>
      <c r="C282" s="67" t="s">
        <v>119</v>
      </c>
      <c r="D282" s="68"/>
      <c r="E282" s="69"/>
      <c r="F282" s="70"/>
      <c r="G282" s="25"/>
      <c r="H282" s="71"/>
    </row>
    <row r="283" spans="2:8" s="40" customFormat="1">
      <c r="B283" s="26"/>
      <c r="C283" s="72" t="s">
        <v>2</v>
      </c>
      <c r="D283" s="73">
        <v>0.1</v>
      </c>
      <c r="E283" s="69"/>
      <c r="F283" s="70"/>
      <c r="G283" s="70">
        <f t="shared" ref="G283:G290" si="23">$H$280*D283</f>
        <v>0</v>
      </c>
      <c r="H283" s="71"/>
    </row>
    <row r="284" spans="2:8" s="40" customFormat="1">
      <c r="B284" s="26"/>
      <c r="C284" s="74" t="s">
        <v>120</v>
      </c>
      <c r="D284" s="73">
        <v>0.04</v>
      </c>
      <c r="E284" s="69"/>
      <c r="F284" s="70"/>
      <c r="G284" s="70">
        <f t="shared" si="23"/>
        <v>0</v>
      </c>
      <c r="H284" s="71"/>
    </row>
    <row r="285" spans="2:8" s="40" customFormat="1">
      <c r="B285" s="26"/>
      <c r="C285" s="72" t="s">
        <v>9</v>
      </c>
      <c r="D285" s="73">
        <v>0.03</v>
      </c>
      <c r="E285" s="69"/>
      <c r="F285" s="70"/>
      <c r="G285" s="70">
        <f t="shared" si="23"/>
        <v>0</v>
      </c>
      <c r="H285" s="71"/>
    </row>
    <row r="286" spans="2:8" s="40" customFormat="1">
      <c r="B286" s="26"/>
      <c r="C286" s="74" t="s">
        <v>121</v>
      </c>
      <c r="D286" s="73">
        <v>0.01</v>
      </c>
      <c r="E286" s="69"/>
      <c r="F286" s="70"/>
      <c r="G286" s="70">
        <f t="shared" si="23"/>
        <v>0</v>
      </c>
      <c r="H286" s="71"/>
    </row>
    <row r="287" spans="2:8">
      <c r="B287" s="26"/>
      <c r="C287" s="74" t="s">
        <v>10</v>
      </c>
      <c r="D287" s="73">
        <v>0.03</v>
      </c>
      <c r="E287" s="75"/>
      <c r="F287" s="70"/>
      <c r="G287" s="70">
        <f t="shared" si="23"/>
        <v>0</v>
      </c>
      <c r="H287" s="71" t="s">
        <v>4</v>
      </c>
    </row>
    <row r="288" spans="2:8">
      <c r="B288" s="26"/>
      <c r="C288" s="72" t="s">
        <v>122</v>
      </c>
      <c r="D288" s="73">
        <v>0.05</v>
      </c>
      <c r="E288" s="69"/>
      <c r="F288" s="70"/>
      <c r="G288" s="70">
        <f t="shared" si="23"/>
        <v>0</v>
      </c>
      <c r="H288" s="70" t="s">
        <v>4</v>
      </c>
    </row>
    <row r="289" spans="2:8">
      <c r="B289" s="26"/>
      <c r="C289" s="74" t="s">
        <v>64</v>
      </c>
      <c r="D289" s="73">
        <v>0.05</v>
      </c>
      <c r="E289" s="69"/>
      <c r="F289" s="70"/>
      <c r="G289" s="70">
        <f t="shared" si="23"/>
        <v>0</v>
      </c>
      <c r="H289" s="71"/>
    </row>
    <row r="290" spans="2:8">
      <c r="B290" s="26"/>
      <c r="C290" s="72" t="s">
        <v>123</v>
      </c>
      <c r="D290" s="73">
        <v>0.03</v>
      </c>
      <c r="E290" s="69"/>
      <c r="F290" s="70"/>
      <c r="G290" s="70">
        <f t="shared" si="23"/>
        <v>0</v>
      </c>
      <c r="H290" s="71"/>
    </row>
    <row r="291" spans="2:8">
      <c r="B291" s="26"/>
      <c r="C291" s="72" t="s">
        <v>124</v>
      </c>
      <c r="D291" s="73">
        <v>0.18</v>
      </c>
      <c r="E291" s="69"/>
      <c r="F291" s="70"/>
      <c r="G291" s="70">
        <f>+D291*G283</f>
        <v>0</v>
      </c>
      <c r="H291" s="71"/>
    </row>
    <row r="292" spans="2:8">
      <c r="B292" s="26"/>
      <c r="C292" s="28"/>
      <c r="D292" s="29"/>
      <c r="E292" s="30"/>
      <c r="F292" s="29"/>
      <c r="G292" s="31"/>
      <c r="H292" s="77">
        <f>SUM(G282:G291)</f>
        <v>0</v>
      </c>
    </row>
    <row r="293" spans="2:8" ht="19.5" thickBot="1">
      <c r="B293" s="78"/>
      <c r="C293" s="79"/>
      <c r="D293" s="80"/>
      <c r="E293" s="69"/>
      <c r="F293" s="70"/>
      <c r="G293" s="77"/>
      <c r="H293" s="71"/>
    </row>
    <row r="294" spans="2:8" ht="19.5" thickBot="1">
      <c r="B294" s="55"/>
      <c r="C294" s="81" t="s">
        <v>7</v>
      </c>
      <c r="D294" s="82"/>
      <c r="E294" s="58"/>
      <c r="F294" s="59"/>
      <c r="G294" s="59"/>
      <c r="H294" s="83">
        <f>+H292+H280</f>
        <v>0</v>
      </c>
    </row>
    <row r="295" spans="2:8">
      <c r="B295" s="84"/>
      <c r="C295" s="72"/>
      <c r="D295" s="68"/>
      <c r="E295" s="69"/>
      <c r="F295" s="70"/>
      <c r="G295" s="70"/>
      <c r="H295" s="71"/>
    </row>
    <row r="296" spans="2:8">
      <c r="B296" s="84"/>
      <c r="C296" s="79" t="s">
        <v>11</v>
      </c>
      <c r="D296" s="85">
        <v>0.05</v>
      </c>
      <c r="E296" s="86"/>
      <c r="F296" s="77"/>
      <c r="G296" s="77">
        <f>$H$280*D296</f>
        <v>0</v>
      </c>
      <c r="H296" s="71"/>
    </row>
    <row r="297" spans="2:8" ht="19.5" thickBot="1">
      <c r="B297" s="84"/>
      <c r="C297" s="72"/>
      <c r="D297" s="68"/>
      <c r="E297" s="69"/>
      <c r="F297" s="70"/>
      <c r="G297" s="70"/>
      <c r="H297" s="71"/>
    </row>
    <row r="298" spans="2:8" ht="19.5" thickBot="1">
      <c r="B298" s="88"/>
      <c r="C298" s="56" t="s">
        <v>125</v>
      </c>
      <c r="D298" s="57"/>
      <c r="E298" s="58"/>
      <c r="F298" s="59"/>
      <c r="G298" s="59"/>
      <c r="H298" s="83">
        <f>+H294+G296</f>
        <v>0</v>
      </c>
    </row>
    <row r="299" spans="2:8">
      <c r="B299" s="78"/>
      <c r="C299" s="67"/>
      <c r="D299" s="68"/>
      <c r="E299" s="69"/>
      <c r="F299" s="89"/>
      <c r="G299" s="89"/>
      <c r="H299" s="90"/>
    </row>
    <row r="300" spans="2:8">
      <c r="C300" s="76"/>
    </row>
  </sheetData>
  <mergeCells count="3">
    <mergeCell ref="B1:H1"/>
    <mergeCell ref="B2:H2"/>
    <mergeCell ref="B3:H3"/>
  </mergeCells>
  <printOptions horizontalCentered="1"/>
  <pageMargins left="0.19685039370078741" right="0.19685039370078741" top="0.35433070866141736" bottom="0.43307086614173229" header="0.35433070866141736" footer="0"/>
  <pageSetup paperSize="123" scale="59" orientation="portrait" r:id="rId1"/>
  <headerFooter alignWithMargins="0">
    <oddFooter>&amp;C&amp;10&amp;F&amp;R&amp;P de &amp;N</oddFooter>
  </headerFooter>
  <drawing r:id="rId2"/>
</worksheet>
</file>

<file path=xl/worksheets/sheet4.xml><?xml version="1.0" encoding="utf-8"?>
<worksheet xmlns="http://schemas.openxmlformats.org/spreadsheetml/2006/main" xmlns:r="http://schemas.openxmlformats.org/officeDocument/2006/relationships">
  <sheetPr>
    <tabColor rgb="FFFFFF00"/>
  </sheetPr>
  <dimension ref="A1:N130"/>
  <sheetViews>
    <sheetView showZeros="0" view="pageBreakPreview" topLeftCell="A22" zoomScale="85" zoomScaleNormal="78" zoomScaleSheetLayoutView="85" workbookViewId="0">
      <selection activeCell="E24" sqref="E24"/>
    </sheetView>
  </sheetViews>
  <sheetFormatPr baseColWidth="10" defaultColWidth="14.42578125" defaultRowHeight="18.75"/>
  <cols>
    <col min="1" max="1" width="7.28515625" style="338" customWidth="1"/>
    <col min="2" max="2" width="11" style="441" customWidth="1"/>
    <col min="3" max="3" width="78.7109375" style="442" customWidth="1"/>
    <col min="4" max="4" width="18.42578125" style="338" customWidth="1"/>
    <col min="5" max="5" width="14.140625" style="338" customWidth="1"/>
    <col min="6" max="6" width="20.7109375" style="338" customWidth="1"/>
    <col min="7" max="7" width="21" style="338" customWidth="1"/>
    <col min="8" max="8" width="22.140625" style="353" customWidth="1"/>
    <col min="9" max="9" width="9.140625" style="338" customWidth="1"/>
    <col min="10" max="10" width="20" style="338" bestFit="1" customWidth="1"/>
    <col min="11" max="12" width="9.140625" style="338" customWidth="1"/>
    <col min="13" max="13" width="11.7109375" style="338" customWidth="1"/>
    <col min="14" max="14" width="18.85546875" style="338" bestFit="1" customWidth="1"/>
    <col min="15" max="15" width="14.5703125" style="338" bestFit="1" customWidth="1"/>
    <col min="16" max="16" width="18.85546875" style="338" bestFit="1" customWidth="1"/>
    <col min="17" max="16384" width="14.42578125" style="338"/>
  </cols>
  <sheetData>
    <row r="1" spans="1:11" ht="7.5" customHeight="1">
      <c r="B1" s="339"/>
      <c r="C1" s="340"/>
      <c r="D1" s="341"/>
      <c r="E1" s="339" t="s">
        <v>4</v>
      </c>
      <c r="F1" s="341"/>
      <c r="H1" s="342"/>
      <c r="I1" s="342"/>
      <c r="J1" s="341"/>
      <c r="K1" s="341"/>
    </row>
    <row r="2" spans="1:11">
      <c r="B2" s="604" t="s">
        <v>22</v>
      </c>
      <c r="C2" s="605"/>
      <c r="D2" s="605"/>
      <c r="E2" s="605"/>
      <c r="F2" s="605"/>
      <c r="G2" s="605"/>
      <c r="H2" s="605"/>
      <c r="I2" s="343"/>
      <c r="J2" s="341"/>
      <c r="K2" s="341"/>
    </row>
    <row r="3" spans="1:11" ht="48.75" customHeight="1">
      <c r="B3" s="603" t="str">
        <f>+'LOTE II'!B2:H2</f>
        <v>PRESUPUESTO PARA LA CONSTRUCCIÓN DEL HOSPITAL EN FRIUSA, BAVARO, PROV. LA ALTAGRACIA, R.D.</v>
      </c>
      <c r="C3" s="603"/>
      <c r="D3" s="603"/>
      <c r="E3" s="603"/>
      <c r="F3" s="603"/>
      <c r="G3" s="603"/>
      <c r="H3" s="603"/>
      <c r="J3" s="344"/>
      <c r="K3" s="341"/>
    </row>
    <row r="4" spans="1:11" ht="18" customHeight="1">
      <c r="B4" s="604" t="s">
        <v>1069</v>
      </c>
      <c r="C4" s="605"/>
      <c r="D4" s="605"/>
      <c r="E4" s="605"/>
      <c r="F4" s="605"/>
      <c r="G4" s="605"/>
      <c r="H4" s="605"/>
      <c r="J4" s="344"/>
      <c r="K4" s="341"/>
    </row>
    <row r="5" spans="1:11" ht="18.75" customHeight="1">
      <c r="B5" s="606" t="s">
        <v>71</v>
      </c>
      <c r="C5" s="607"/>
      <c r="D5" s="607"/>
      <c r="E5" s="345"/>
      <c r="F5" s="346" t="s">
        <v>1070</v>
      </c>
      <c r="G5" s="347"/>
      <c r="H5" s="338"/>
      <c r="J5" s="348"/>
      <c r="K5" s="341"/>
    </row>
    <row r="6" spans="1:11">
      <c r="B6" s="1" t="s">
        <v>61</v>
      </c>
      <c r="C6" s="1"/>
      <c r="D6" s="42"/>
      <c r="F6" s="2" t="s">
        <v>1071</v>
      </c>
      <c r="G6" s="42"/>
      <c r="H6" s="338"/>
      <c r="J6" s="344"/>
      <c r="K6" s="341"/>
    </row>
    <row r="7" spans="1:11" ht="19.5" thickBot="1">
      <c r="B7" s="349"/>
      <c r="C7" s="350"/>
      <c r="D7" s="351"/>
      <c r="E7" s="351"/>
      <c r="F7" s="352"/>
      <c r="G7" s="352"/>
    </row>
    <row r="8" spans="1:11" ht="24.75" customHeight="1" thickBot="1">
      <c r="B8" s="354" t="s">
        <v>5</v>
      </c>
      <c r="C8" s="355" t="s">
        <v>6</v>
      </c>
      <c r="D8" s="356" t="s">
        <v>50</v>
      </c>
      <c r="E8" s="356" t="s">
        <v>43</v>
      </c>
      <c r="F8" s="356" t="s">
        <v>1072</v>
      </c>
      <c r="G8" s="356" t="s">
        <v>7</v>
      </c>
      <c r="H8" s="357" t="s">
        <v>40</v>
      </c>
      <c r="I8" s="358"/>
    </row>
    <row r="9" spans="1:11">
      <c r="B9" s="359"/>
      <c r="C9" s="360"/>
      <c r="D9" s="361"/>
      <c r="E9" s="362"/>
      <c r="F9" s="363"/>
      <c r="G9" s="363"/>
      <c r="H9" s="364"/>
      <c r="I9" s="358"/>
    </row>
    <row r="10" spans="1:11">
      <c r="B10" s="359"/>
      <c r="C10" s="365" t="s">
        <v>1073</v>
      </c>
      <c r="D10" s="361"/>
      <c r="E10" s="362"/>
      <c r="F10" s="363"/>
      <c r="G10" s="363"/>
      <c r="H10" s="364"/>
      <c r="I10" s="358"/>
    </row>
    <row r="11" spans="1:11">
      <c r="B11" s="359"/>
      <c r="C11" s="366"/>
      <c r="D11" s="361"/>
      <c r="E11" s="362"/>
      <c r="F11" s="363"/>
      <c r="G11" s="363"/>
      <c r="H11" s="364"/>
      <c r="I11" s="358"/>
    </row>
    <row r="12" spans="1:11">
      <c r="A12" s="338" t="s">
        <v>32</v>
      </c>
      <c r="B12" s="367">
        <v>1</v>
      </c>
      <c r="C12" s="368" t="s">
        <v>1074</v>
      </c>
      <c r="D12" s="369"/>
      <c r="E12" s="370"/>
      <c r="F12" s="371"/>
      <c r="G12" s="369"/>
      <c r="H12" s="364"/>
      <c r="I12" s="358"/>
    </row>
    <row r="13" spans="1:11" ht="31.5">
      <c r="A13" s="338" t="s">
        <v>32</v>
      </c>
      <c r="B13" s="372">
        <f t="shared" ref="B13:B76" si="0">+B12+0.01</f>
        <v>1.01</v>
      </c>
      <c r="C13" s="373" t="s">
        <v>1075</v>
      </c>
      <c r="D13" s="369">
        <v>1</v>
      </c>
      <c r="E13" s="374" t="s">
        <v>14</v>
      </c>
      <c r="F13" s="375"/>
      <c r="G13" s="376">
        <f t="shared" ref="G13:G27" si="1">ROUND(F13*D13,2)</f>
        <v>0</v>
      </c>
      <c r="H13" s="364"/>
      <c r="I13" s="358"/>
    </row>
    <row r="14" spans="1:11">
      <c r="A14" s="338" t="s">
        <v>32</v>
      </c>
      <c r="B14" s="372">
        <f t="shared" si="0"/>
        <v>1.02</v>
      </c>
      <c r="C14" s="377" t="s">
        <v>1076</v>
      </c>
      <c r="D14" s="369">
        <v>1</v>
      </c>
      <c r="E14" s="378" t="s">
        <v>14</v>
      </c>
      <c r="F14" s="379"/>
      <c r="G14" s="376">
        <f t="shared" si="1"/>
        <v>0</v>
      </c>
      <c r="H14" s="380"/>
      <c r="I14" s="358"/>
    </row>
    <row r="15" spans="1:11">
      <c r="A15" s="338" t="s">
        <v>32</v>
      </c>
      <c r="B15" s="372">
        <f t="shared" si="0"/>
        <v>1.03</v>
      </c>
      <c r="C15" s="377" t="s">
        <v>1077</v>
      </c>
      <c r="D15" s="369">
        <v>5</v>
      </c>
      <c r="E15" s="378" t="s">
        <v>14</v>
      </c>
      <c r="F15" s="375"/>
      <c r="G15" s="376">
        <f t="shared" si="1"/>
        <v>0</v>
      </c>
      <c r="H15" s="380"/>
      <c r="I15" s="358"/>
    </row>
    <row r="16" spans="1:11">
      <c r="A16" s="338" t="s">
        <v>32</v>
      </c>
      <c r="B16" s="372">
        <f t="shared" si="0"/>
        <v>1.04</v>
      </c>
      <c r="C16" s="377" t="s">
        <v>1078</v>
      </c>
      <c r="D16" s="369">
        <v>11</v>
      </c>
      <c r="E16" s="378" t="s">
        <v>14</v>
      </c>
      <c r="F16" s="375"/>
      <c r="G16" s="376">
        <f t="shared" si="1"/>
        <v>0</v>
      </c>
      <c r="H16" s="380"/>
      <c r="I16" s="358"/>
    </row>
    <row r="17" spans="1:9">
      <c r="A17" s="338" t="s">
        <v>32</v>
      </c>
      <c r="B17" s="372">
        <f t="shared" si="0"/>
        <v>1.05</v>
      </c>
      <c r="C17" s="377" t="s">
        <v>1079</v>
      </c>
      <c r="D17" s="369">
        <v>2</v>
      </c>
      <c r="E17" s="378" t="s">
        <v>14</v>
      </c>
      <c r="F17" s="379"/>
      <c r="G17" s="376">
        <f t="shared" si="1"/>
        <v>0</v>
      </c>
      <c r="H17" s="380"/>
      <c r="I17" s="358"/>
    </row>
    <row r="18" spans="1:9">
      <c r="A18" s="338" t="s">
        <v>32</v>
      </c>
      <c r="B18" s="372">
        <f t="shared" si="0"/>
        <v>1.06</v>
      </c>
      <c r="C18" s="377" t="s">
        <v>1754</v>
      </c>
      <c r="D18" s="369">
        <v>1</v>
      </c>
      <c r="E18" s="378" t="s">
        <v>14</v>
      </c>
      <c r="F18" s="379"/>
      <c r="G18" s="376">
        <f t="shared" si="1"/>
        <v>0</v>
      </c>
      <c r="H18" s="380"/>
      <c r="I18" s="358"/>
    </row>
    <row r="19" spans="1:9">
      <c r="A19" s="338" t="s">
        <v>32</v>
      </c>
      <c r="B19" s="372">
        <f t="shared" si="0"/>
        <v>1.07</v>
      </c>
      <c r="C19" s="377" t="s">
        <v>1080</v>
      </c>
      <c r="D19" s="369">
        <v>1</v>
      </c>
      <c r="E19" s="378" t="s">
        <v>14</v>
      </c>
      <c r="F19" s="375"/>
      <c r="G19" s="376">
        <f t="shared" si="1"/>
        <v>0</v>
      </c>
      <c r="H19" s="380"/>
      <c r="I19" s="358"/>
    </row>
    <row r="20" spans="1:9">
      <c r="A20" s="338" t="s">
        <v>32</v>
      </c>
      <c r="B20" s="372">
        <f t="shared" si="0"/>
        <v>1.08</v>
      </c>
      <c r="C20" s="377" t="s">
        <v>1081</v>
      </c>
      <c r="D20" s="369">
        <v>1</v>
      </c>
      <c r="E20" s="378" t="s">
        <v>14</v>
      </c>
      <c r="F20" s="379"/>
      <c r="G20" s="376">
        <f t="shared" si="1"/>
        <v>0</v>
      </c>
      <c r="H20" s="380"/>
      <c r="I20" s="358"/>
    </row>
    <row r="21" spans="1:9">
      <c r="A21" s="338" t="s">
        <v>32</v>
      </c>
      <c r="B21" s="372">
        <f t="shared" si="0"/>
        <v>1.0900000000000001</v>
      </c>
      <c r="C21" s="377" t="s">
        <v>1082</v>
      </c>
      <c r="D21" s="369">
        <v>1</v>
      </c>
      <c r="E21" s="378" t="s">
        <v>14</v>
      </c>
      <c r="F21" s="379"/>
      <c r="G21" s="376">
        <f t="shared" si="1"/>
        <v>0</v>
      </c>
      <c r="H21" s="380"/>
      <c r="I21" s="358"/>
    </row>
    <row r="22" spans="1:9">
      <c r="A22" s="338" t="s">
        <v>32</v>
      </c>
      <c r="B22" s="372">
        <f t="shared" si="0"/>
        <v>1.1000000000000001</v>
      </c>
      <c r="C22" s="377" t="s">
        <v>1755</v>
      </c>
      <c r="D22" s="369">
        <v>1</v>
      </c>
      <c r="E22" s="378" t="s">
        <v>14</v>
      </c>
      <c r="F22" s="379"/>
      <c r="G22" s="376">
        <f t="shared" si="1"/>
        <v>0</v>
      </c>
      <c r="H22" s="380"/>
      <c r="I22" s="358"/>
    </row>
    <row r="23" spans="1:9">
      <c r="A23" s="338" t="s">
        <v>32</v>
      </c>
      <c r="B23" s="372">
        <f t="shared" si="0"/>
        <v>1.1100000000000001</v>
      </c>
      <c r="C23" s="377" t="s">
        <v>1756</v>
      </c>
      <c r="D23" s="369">
        <v>16</v>
      </c>
      <c r="E23" s="378" t="s">
        <v>14</v>
      </c>
      <c r="F23" s="379"/>
      <c r="G23" s="376">
        <f t="shared" si="1"/>
        <v>0</v>
      </c>
      <c r="H23" s="380"/>
      <c r="I23" s="358"/>
    </row>
    <row r="24" spans="1:9">
      <c r="A24" s="338" t="s">
        <v>32</v>
      </c>
      <c r="B24" s="372">
        <f t="shared" si="0"/>
        <v>1.1200000000000001</v>
      </c>
      <c r="C24" s="377" t="s">
        <v>1083</v>
      </c>
      <c r="D24" s="369">
        <v>6</v>
      </c>
      <c r="E24" s="378" t="s">
        <v>14</v>
      </c>
      <c r="F24" s="375"/>
      <c r="G24" s="376">
        <f t="shared" si="1"/>
        <v>0</v>
      </c>
      <c r="H24" s="380"/>
      <c r="I24" s="358"/>
    </row>
    <row r="25" spans="1:9">
      <c r="A25" s="338" t="s">
        <v>32</v>
      </c>
      <c r="B25" s="372">
        <f t="shared" si="0"/>
        <v>1.1300000000000001</v>
      </c>
      <c r="C25" s="377" t="s">
        <v>1084</v>
      </c>
      <c r="D25" s="369">
        <v>1</v>
      </c>
      <c r="E25" s="378" t="s">
        <v>31</v>
      </c>
      <c r="F25" s="379"/>
      <c r="G25" s="376">
        <f t="shared" si="1"/>
        <v>0</v>
      </c>
      <c r="H25" s="380"/>
      <c r="I25" s="358"/>
    </row>
    <row r="26" spans="1:9">
      <c r="A26" s="338" t="s">
        <v>32</v>
      </c>
      <c r="B26" s="372">
        <f t="shared" si="0"/>
        <v>1.1400000000000001</v>
      </c>
      <c r="C26" s="381" t="s">
        <v>1085</v>
      </c>
      <c r="D26" s="369">
        <v>1</v>
      </c>
      <c r="E26" s="382" t="s">
        <v>31</v>
      </c>
      <c r="F26" s="379"/>
      <c r="G26" s="376">
        <f t="shared" si="1"/>
        <v>0</v>
      </c>
      <c r="H26" s="380"/>
      <c r="I26" s="358"/>
    </row>
    <row r="27" spans="1:9">
      <c r="A27" s="338" t="s">
        <v>32</v>
      </c>
      <c r="B27" s="372"/>
      <c r="C27" s="377"/>
      <c r="D27" s="369"/>
      <c r="E27" s="378"/>
      <c r="F27" s="379"/>
      <c r="G27" s="376">
        <f t="shared" si="1"/>
        <v>0</v>
      </c>
      <c r="H27" s="380">
        <f>SUM(G13:G26)</f>
        <v>0</v>
      </c>
      <c r="I27" s="358"/>
    </row>
    <row r="28" spans="1:9">
      <c r="A28" s="338" t="s">
        <v>32</v>
      </c>
      <c r="B28" s="367">
        <f>B12+1</f>
        <v>2</v>
      </c>
      <c r="C28" s="368" t="s">
        <v>1086</v>
      </c>
      <c r="D28" s="369"/>
      <c r="E28" s="378"/>
      <c r="F28" s="371"/>
      <c r="G28" s="369"/>
      <c r="H28" s="364"/>
      <c r="I28" s="358"/>
    </row>
    <row r="29" spans="1:9">
      <c r="A29" s="338" t="s">
        <v>32</v>
      </c>
      <c r="B29" s="372">
        <f t="shared" si="0"/>
        <v>2.0099999999999998</v>
      </c>
      <c r="C29" s="377" t="s">
        <v>1087</v>
      </c>
      <c r="D29" s="369">
        <v>17</v>
      </c>
      <c r="E29" s="378" t="s">
        <v>14</v>
      </c>
      <c r="F29" s="379"/>
      <c r="G29" s="376">
        <f t="shared" ref="G29:G48" si="2">ROUND(F29*D29,2)</f>
        <v>0</v>
      </c>
      <c r="H29" s="380"/>
      <c r="I29" s="358"/>
    </row>
    <row r="30" spans="1:9">
      <c r="A30" s="338" t="s">
        <v>32</v>
      </c>
      <c r="B30" s="372">
        <f t="shared" si="0"/>
        <v>2.0199999999999996</v>
      </c>
      <c r="C30" s="377" t="s">
        <v>1088</v>
      </c>
      <c r="D30" s="369">
        <v>1</v>
      </c>
      <c r="E30" s="378" t="s">
        <v>14</v>
      </c>
      <c r="F30" s="379"/>
      <c r="G30" s="376">
        <f t="shared" si="2"/>
        <v>0</v>
      </c>
      <c r="H30" s="380"/>
      <c r="I30" s="358"/>
    </row>
    <row r="31" spans="1:9">
      <c r="A31" s="338" t="s">
        <v>32</v>
      </c>
      <c r="B31" s="372">
        <f t="shared" si="0"/>
        <v>2.0299999999999994</v>
      </c>
      <c r="C31" s="377" t="s">
        <v>1089</v>
      </c>
      <c r="D31" s="369">
        <v>1</v>
      </c>
      <c r="E31" s="378" t="s">
        <v>14</v>
      </c>
      <c r="F31" s="379"/>
      <c r="G31" s="376">
        <f t="shared" si="2"/>
        <v>0</v>
      </c>
      <c r="H31" s="380"/>
      <c r="I31" s="358"/>
    </row>
    <row r="32" spans="1:9">
      <c r="A32" s="338" t="s">
        <v>32</v>
      </c>
      <c r="B32" s="372">
        <f t="shared" si="0"/>
        <v>2.0399999999999991</v>
      </c>
      <c r="C32" s="377" t="s">
        <v>1090</v>
      </c>
      <c r="D32" s="369">
        <v>1</v>
      </c>
      <c r="E32" s="378" t="s">
        <v>14</v>
      </c>
      <c r="F32" s="379"/>
      <c r="G32" s="376">
        <f t="shared" si="2"/>
        <v>0</v>
      </c>
      <c r="H32" s="380"/>
      <c r="I32" s="358"/>
    </row>
    <row r="33" spans="1:9">
      <c r="A33" s="338" t="s">
        <v>32</v>
      </c>
      <c r="B33" s="372">
        <f t="shared" si="0"/>
        <v>2.0499999999999989</v>
      </c>
      <c r="C33" s="377" t="s">
        <v>1091</v>
      </c>
      <c r="D33" s="369">
        <v>1</v>
      </c>
      <c r="E33" s="378" t="s">
        <v>14</v>
      </c>
      <c r="F33" s="379"/>
      <c r="G33" s="376">
        <f t="shared" si="2"/>
        <v>0</v>
      </c>
      <c r="H33" s="380"/>
      <c r="I33" s="358"/>
    </row>
    <row r="34" spans="1:9">
      <c r="A34" s="338" t="s">
        <v>32</v>
      </c>
      <c r="B34" s="372">
        <f t="shared" si="0"/>
        <v>2.0599999999999987</v>
      </c>
      <c r="C34" s="377" t="s">
        <v>1092</v>
      </c>
      <c r="D34" s="369">
        <v>1</v>
      </c>
      <c r="E34" s="378" t="s">
        <v>14</v>
      </c>
      <c r="F34" s="379"/>
      <c r="G34" s="376">
        <f t="shared" si="2"/>
        <v>0</v>
      </c>
      <c r="H34" s="380"/>
      <c r="I34" s="358"/>
    </row>
    <row r="35" spans="1:9">
      <c r="A35" s="338" t="s">
        <v>32</v>
      </c>
      <c r="B35" s="372">
        <f t="shared" si="0"/>
        <v>2.0699999999999985</v>
      </c>
      <c r="C35" s="377" t="s">
        <v>1093</v>
      </c>
      <c r="D35" s="369">
        <v>0.68</v>
      </c>
      <c r="E35" s="378" t="s">
        <v>14</v>
      </c>
      <c r="F35" s="379"/>
      <c r="G35" s="376">
        <f t="shared" si="2"/>
        <v>0</v>
      </c>
      <c r="H35" s="380"/>
      <c r="I35" s="358"/>
    </row>
    <row r="36" spans="1:9">
      <c r="A36" s="338" t="s">
        <v>32</v>
      </c>
      <c r="B36" s="372">
        <f t="shared" si="0"/>
        <v>2.0799999999999983</v>
      </c>
      <c r="C36" s="377" t="s">
        <v>1094</v>
      </c>
      <c r="D36" s="369">
        <v>1</v>
      </c>
      <c r="E36" s="378" t="s">
        <v>14</v>
      </c>
      <c r="F36" s="379"/>
      <c r="G36" s="376">
        <f t="shared" si="2"/>
        <v>0</v>
      </c>
      <c r="H36" s="380"/>
      <c r="I36" s="358"/>
    </row>
    <row r="37" spans="1:9">
      <c r="A37" s="338" t="s">
        <v>32</v>
      </c>
      <c r="B37" s="372">
        <f t="shared" si="0"/>
        <v>2.0899999999999981</v>
      </c>
      <c r="C37" s="377" t="s">
        <v>1095</v>
      </c>
      <c r="D37" s="369">
        <v>1</v>
      </c>
      <c r="E37" s="378" t="s">
        <v>14</v>
      </c>
      <c r="F37" s="379"/>
      <c r="G37" s="376">
        <f t="shared" si="2"/>
        <v>0</v>
      </c>
      <c r="H37" s="380"/>
      <c r="I37" s="358"/>
    </row>
    <row r="38" spans="1:9">
      <c r="A38" s="338" t="s">
        <v>32</v>
      </c>
      <c r="B38" s="372">
        <f t="shared" si="0"/>
        <v>2.0999999999999979</v>
      </c>
      <c r="C38" s="377" t="s">
        <v>1096</v>
      </c>
      <c r="D38" s="369">
        <v>1</v>
      </c>
      <c r="E38" s="378" t="s">
        <v>14</v>
      </c>
      <c r="F38" s="379"/>
      <c r="G38" s="376">
        <f t="shared" si="2"/>
        <v>0</v>
      </c>
      <c r="H38" s="380"/>
      <c r="I38" s="358"/>
    </row>
    <row r="39" spans="1:9">
      <c r="A39" s="338" t="s">
        <v>32</v>
      </c>
      <c r="B39" s="372">
        <f t="shared" si="0"/>
        <v>2.1099999999999977</v>
      </c>
      <c r="C39" s="377" t="s">
        <v>1097</v>
      </c>
      <c r="D39" s="369">
        <v>1</v>
      </c>
      <c r="E39" s="378" t="s">
        <v>14</v>
      </c>
      <c r="F39" s="379"/>
      <c r="G39" s="376">
        <f t="shared" si="2"/>
        <v>0</v>
      </c>
      <c r="H39" s="380"/>
      <c r="I39" s="358"/>
    </row>
    <row r="40" spans="1:9">
      <c r="A40" s="338" t="s">
        <v>32</v>
      </c>
      <c r="B40" s="372">
        <f t="shared" si="0"/>
        <v>2.1199999999999974</v>
      </c>
      <c r="C40" s="377" t="s">
        <v>1098</v>
      </c>
      <c r="D40" s="369">
        <v>0.70833333333333337</v>
      </c>
      <c r="E40" s="378" t="s">
        <v>14</v>
      </c>
      <c r="F40" s="379"/>
      <c r="G40" s="376">
        <f t="shared" si="2"/>
        <v>0</v>
      </c>
      <c r="H40" s="380"/>
      <c r="I40" s="358"/>
    </row>
    <row r="41" spans="1:9">
      <c r="A41" s="338" t="s">
        <v>32</v>
      </c>
      <c r="B41" s="372">
        <f t="shared" si="0"/>
        <v>2.1299999999999972</v>
      </c>
      <c r="C41" s="377" t="s">
        <v>1099</v>
      </c>
      <c r="D41" s="369">
        <v>99.166666666666671</v>
      </c>
      <c r="E41" s="378" t="s">
        <v>51</v>
      </c>
      <c r="F41" s="379"/>
      <c r="G41" s="376">
        <f t="shared" si="2"/>
        <v>0</v>
      </c>
      <c r="H41" s="380"/>
      <c r="I41" s="358"/>
    </row>
    <row r="42" spans="1:9">
      <c r="A42" s="338" t="s">
        <v>32</v>
      </c>
      <c r="B42" s="372">
        <f t="shared" si="0"/>
        <v>2.139999999999997</v>
      </c>
      <c r="C42" s="377" t="s">
        <v>1100</v>
      </c>
      <c r="D42" s="369">
        <v>1350</v>
      </c>
      <c r="E42" s="378" t="s">
        <v>51</v>
      </c>
      <c r="F42" s="379"/>
      <c r="G42" s="376">
        <f t="shared" si="2"/>
        <v>0</v>
      </c>
      <c r="H42" s="380"/>
      <c r="I42" s="358"/>
    </row>
    <row r="43" spans="1:9">
      <c r="A43" s="338" t="s">
        <v>32</v>
      </c>
      <c r="B43" s="372">
        <f t="shared" si="0"/>
        <v>2.1499999999999968</v>
      </c>
      <c r="C43" s="377" t="s">
        <v>1101</v>
      </c>
      <c r="D43" s="369">
        <v>99.166666666666671</v>
      </c>
      <c r="E43" s="378" t="s">
        <v>51</v>
      </c>
      <c r="F43" s="379"/>
      <c r="G43" s="376">
        <f t="shared" si="2"/>
        <v>0</v>
      </c>
      <c r="H43" s="380"/>
      <c r="I43" s="358"/>
    </row>
    <row r="44" spans="1:9">
      <c r="A44" s="338" t="s">
        <v>32</v>
      </c>
      <c r="B44" s="372">
        <f t="shared" si="0"/>
        <v>2.1599999999999966</v>
      </c>
      <c r="C44" s="377" t="s">
        <v>1102</v>
      </c>
      <c r="D44" s="369">
        <v>1</v>
      </c>
      <c r="E44" s="378" t="s">
        <v>31</v>
      </c>
      <c r="F44" s="379"/>
      <c r="G44" s="376">
        <f t="shared" si="2"/>
        <v>0</v>
      </c>
      <c r="H44" s="380"/>
      <c r="I44" s="358"/>
    </row>
    <row r="45" spans="1:9">
      <c r="A45" s="338" t="s">
        <v>32</v>
      </c>
      <c r="B45" s="372">
        <f t="shared" si="0"/>
        <v>2.1699999999999964</v>
      </c>
      <c r="C45" s="377" t="s">
        <v>1103</v>
      </c>
      <c r="D45" s="369">
        <v>1</v>
      </c>
      <c r="E45" s="378" t="s">
        <v>31</v>
      </c>
      <c r="F45" s="379"/>
      <c r="G45" s="376">
        <f t="shared" si="2"/>
        <v>0</v>
      </c>
      <c r="H45" s="380"/>
      <c r="I45" s="358"/>
    </row>
    <row r="46" spans="1:9">
      <c r="A46" s="338" t="s">
        <v>32</v>
      </c>
      <c r="B46" s="372">
        <f t="shared" si="0"/>
        <v>2.1799999999999962</v>
      </c>
      <c r="C46" s="377" t="s">
        <v>1104</v>
      </c>
      <c r="D46" s="369">
        <v>1</v>
      </c>
      <c r="E46" s="378" t="s">
        <v>31</v>
      </c>
      <c r="F46" s="379"/>
      <c r="G46" s="376">
        <f t="shared" si="2"/>
        <v>0</v>
      </c>
      <c r="H46" s="380"/>
      <c r="I46" s="358"/>
    </row>
    <row r="47" spans="1:9">
      <c r="A47" s="338" t="s">
        <v>32</v>
      </c>
      <c r="B47" s="383">
        <f t="shared" si="0"/>
        <v>2.1899999999999959</v>
      </c>
      <c r="C47" s="377" t="s">
        <v>1085</v>
      </c>
      <c r="D47" s="369">
        <v>1</v>
      </c>
      <c r="E47" s="382" t="s">
        <v>31</v>
      </c>
      <c r="F47" s="379"/>
      <c r="G47" s="376">
        <f t="shared" si="2"/>
        <v>0</v>
      </c>
      <c r="H47" s="380"/>
      <c r="I47" s="358"/>
    </row>
    <row r="48" spans="1:9">
      <c r="A48" s="338" t="s">
        <v>32</v>
      </c>
      <c r="B48" s="372"/>
      <c r="C48" s="377"/>
      <c r="D48" s="369"/>
      <c r="E48" s="384"/>
      <c r="F48" s="379"/>
      <c r="G48" s="376">
        <f t="shared" si="2"/>
        <v>0</v>
      </c>
      <c r="H48" s="380">
        <f>SUM(G29:G47)</f>
        <v>0</v>
      </c>
      <c r="I48" s="358"/>
    </row>
    <row r="49" spans="1:9">
      <c r="A49" s="338" t="s">
        <v>32</v>
      </c>
      <c r="B49" s="367">
        <f>B28+1</f>
        <v>3</v>
      </c>
      <c r="C49" s="368" t="s">
        <v>1105</v>
      </c>
      <c r="D49" s="369"/>
      <c r="E49" s="378"/>
      <c r="F49" s="371"/>
      <c r="G49" s="369"/>
      <c r="H49" s="364"/>
      <c r="I49" s="358"/>
    </row>
    <row r="50" spans="1:9">
      <c r="A50" s="338" t="s">
        <v>32</v>
      </c>
      <c r="B50" s="372">
        <f t="shared" si="0"/>
        <v>3.01</v>
      </c>
      <c r="C50" s="377" t="s">
        <v>1106</v>
      </c>
      <c r="D50" s="369">
        <v>1</v>
      </c>
      <c r="E50" s="378" t="s">
        <v>14</v>
      </c>
      <c r="F50" s="379"/>
      <c r="G50" s="376">
        <f t="shared" ref="G50:G64" si="3">ROUND(F50*D50,2)</f>
        <v>0</v>
      </c>
      <c r="H50" s="380"/>
      <c r="I50" s="358"/>
    </row>
    <row r="51" spans="1:9">
      <c r="A51" s="338" t="s">
        <v>32</v>
      </c>
      <c r="B51" s="372">
        <f t="shared" si="0"/>
        <v>3.0199999999999996</v>
      </c>
      <c r="C51" s="377" t="s">
        <v>1107</v>
      </c>
      <c r="D51" s="369">
        <v>7</v>
      </c>
      <c r="E51" s="378" t="s">
        <v>14</v>
      </c>
      <c r="F51" s="379"/>
      <c r="G51" s="376">
        <f t="shared" si="3"/>
        <v>0</v>
      </c>
      <c r="H51" s="380"/>
      <c r="I51" s="358"/>
    </row>
    <row r="52" spans="1:9">
      <c r="A52" s="338" t="s">
        <v>32</v>
      </c>
      <c r="B52" s="372">
        <f t="shared" si="0"/>
        <v>3.0299999999999994</v>
      </c>
      <c r="C52" s="377" t="s">
        <v>1108</v>
      </c>
      <c r="D52" s="369">
        <v>7</v>
      </c>
      <c r="E52" s="378" t="s">
        <v>14</v>
      </c>
      <c r="F52" s="379"/>
      <c r="G52" s="376">
        <f t="shared" si="3"/>
        <v>0</v>
      </c>
      <c r="H52" s="380"/>
      <c r="I52" s="358"/>
    </row>
    <row r="53" spans="1:9">
      <c r="A53" s="338" t="s">
        <v>32</v>
      </c>
      <c r="B53" s="372">
        <f t="shared" si="0"/>
        <v>3.0399999999999991</v>
      </c>
      <c r="C53" s="377" t="s">
        <v>1109</v>
      </c>
      <c r="D53" s="369">
        <v>7</v>
      </c>
      <c r="E53" s="378" t="s">
        <v>14</v>
      </c>
      <c r="F53" s="379"/>
      <c r="G53" s="376">
        <f t="shared" si="3"/>
        <v>0</v>
      </c>
      <c r="H53" s="380"/>
      <c r="I53" s="358"/>
    </row>
    <row r="54" spans="1:9">
      <c r="A54" s="338" t="s">
        <v>32</v>
      </c>
      <c r="B54" s="372">
        <f t="shared" si="0"/>
        <v>3.0499999999999989</v>
      </c>
      <c r="C54" s="377" t="s">
        <v>1110</v>
      </c>
      <c r="D54" s="369">
        <v>7</v>
      </c>
      <c r="E54" s="378" t="s">
        <v>14</v>
      </c>
      <c r="F54" s="379"/>
      <c r="G54" s="376">
        <f t="shared" si="3"/>
        <v>0</v>
      </c>
      <c r="H54" s="380"/>
      <c r="I54" s="358"/>
    </row>
    <row r="55" spans="1:9">
      <c r="A55" s="338" t="s">
        <v>32</v>
      </c>
      <c r="B55" s="372">
        <f t="shared" si="0"/>
        <v>3.0599999999999987</v>
      </c>
      <c r="C55" s="377" t="s">
        <v>1111</v>
      </c>
      <c r="D55" s="369">
        <v>7</v>
      </c>
      <c r="E55" s="378" t="s">
        <v>14</v>
      </c>
      <c r="F55" s="379"/>
      <c r="G55" s="376">
        <f t="shared" si="3"/>
        <v>0</v>
      </c>
      <c r="H55" s="380"/>
      <c r="I55" s="358"/>
    </row>
    <row r="56" spans="1:9">
      <c r="A56" s="338" t="s">
        <v>32</v>
      </c>
      <c r="B56" s="372">
        <f t="shared" si="0"/>
        <v>3.0699999999999985</v>
      </c>
      <c r="C56" s="377" t="s">
        <v>1112</v>
      </c>
      <c r="D56" s="369">
        <v>315</v>
      </c>
      <c r="E56" s="378" t="s">
        <v>14</v>
      </c>
      <c r="F56" s="379"/>
      <c r="G56" s="376">
        <f t="shared" si="3"/>
        <v>0</v>
      </c>
      <c r="H56" s="380"/>
      <c r="I56" s="358"/>
    </row>
    <row r="57" spans="1:9">
      <c r="A57" s="338" t="s">
        <v>32</v>
      </c>
      <c r="B57" s="372">
        <f t="shared" si="0"/>
        <v>3.0799999999999983</v>
      </c>
      <c r="C57" s="377" t="s">
        <v>1113</v>
      </c>
      <c r="D57" s="369">
        <v>1</v>
      </c>
      <c r="E57" s="378" t="s">
        <v>14</v>
      </c>
      <c r="F57" s="379"/>
      <c r="G57" s="376">
        <f t="shared" si="3"/>
        <v>0</v>
      </c>
      <c r="H57" s="380"/>
      <c r="I57" s="358"/>
    </row>
    <row r="58" spans="1:9">
      <c r="A58" s="338" t="s">
        <v>32</v>
      </c>
      <c r="B58" s="372">
        <f t="shared" si="0"/>
        <v>3.0899999999999981</v>
      </c>
      <c r="C58" s="377" t="s">
        <v>1114</v>
      </c>
      <c r="D58" s="369">
        <v>1</v>
      </c>
      <c r="E58" s="378" t="s">
        <v>14</v>
      </c>
      <c r="F58" s="379"/>
      <c r="G58" s="376">
        <f t="shared" si="3"/>
        <v>0</v>
      </c>
      <c r="H58" s="380"/>
      <c r="I58" s="358"/>
    </row>
    <row r="59" spans="1:9">
      <c r="A59" s="338" t="s">
        <v>32</v>
      </c>
      <c r="B59" s="372">
        <f t="shared" si="0"/>
        <v>3.0999999999999979</v>
      </c>
      <c r="C59" s="377" t="s">
        <v>1115</v>
      </c>
      <c r="D59" s="369">
        <v>1</v>
      </c>
      <c r="E59" s="378" t="s">
        <v>14</v>
      </c>
      <c r="F59" s="379"/>
      <c r="G59" s="376">
        <f t="shared" si="3"/>
        <v>0</v>
      </c>
      <c r="H59" s="380"/>
      <c r="I59" s="358"/>
    </row>
    <row r="60" spans="1:9">
      <c r="A60" s="338" t="s">
        <v>32</v>
      </c>
      <c r="B60" s="372">
        <f t="shared" si="0"/>
        <v>3.1099999999999977</v>
      </c>
      <c r="C60" s="377" t="s">
        <v>1116</v>
      </c>
      <c r="D60" s="369">
        <v>1</v>
      </c>
      <c r="E60" s="378" t="s">
        <v>14</v>
      </c>
      <c r="F60" s="379"/>
      <c r="G60" s="376">
        <f t="shared" si="3"/>
        <v>0</v>
      </c>
      <c r="H60" s="380"/>
      <c r="I60" s="358"/>
    </row>
    <row r="61" spans="1:9">
      <c r="A61" s="338" t="s">
        <v>32</v>
      </c>
      <c r="B61" s="372">
        <f t="shared" si="0"/>
        <v>3.1199999999999974</v>
      </c>
      <c r="C61" s="377" t="s">
        <v>1117</v>
      </c>
      <c r="D61" s="369">
        <v>2</v>
      </c>
      <c r="E61" s="378" t="s">
        <v>14</v>
      </c>
      <c r="F61" s="379"/>
      <c r="G61" s="376">
        <f t="shared" si="3"/>
        <v>0</v>
      </c>
      <c r="H61" s="380"/>
      <c r="I61" s="358"/>
    </row>
    <row r="62" spans="1:9">
      <c r="A62" s="338" t="s">
        <v>32</v>
      </c>
      <c r="B62" s="372">
        <f>+B63+0.01</f>
        <v>3.139999999999997</v>
      </c>
      <c r="C62" s="377" t="s">
        <v>1103</v>
      </c>
      <c r="D62" s="369">
        <v>1</v>
      </c>
      <c r="E62" s="378" t="s">
        <v>31</v>
      </c>
      <c r="F62" s="379"/>
      <c r="G62" s="376">
        <f t="shared" si="3"/>
        <v>0</v>
      </c>
      <c r="H62" s="380"/>
      <c r="I62" s="358"/>
    </row>
    <row r="63" spans="1:9">
      <c r="A63" s="338" t="s">
        <v>32</v>
      </c>
      <c r="B63" s="372">
        <f>+B61+0.01</f>
        <v>3.1299999999999972</v>
      </c>
      <c r="C63" s="377" t="s">
        <v>1118</v>
      </c>
      <c r="D63" s="369">
        <v>1</v>
      </c>
      <c r="E63" s="378" t="s">
        <v>31</v>
      </c>
      <c r="F63" s="379"/>
      <c r="G63" s="376">
        <f t="shared" si="3"/>
        <v>0</v>
      </c>
      <c r="H63" s="380"/>
      <c r="I63" s="358"/>
    </row>
    <row r="64" spans="1:9">
      <c r="A64" s="338" t="s">
        <v>32</v>
      </c>
      <c r="B64" s="372"/>
      <c r="C64" s="377"/>
      <c r="D64" s="369"/>
      <c r="E64" s="378"/>
      <c r="F64" s="379"/>
      <c r="G64" s="376">
        <f t="shared" si="3"/>
        <v>0</v>
      </c>
      <c r="H64" s="380">
        <f>SUM(G50:G64)</f>
        <v>0</v>
      </c>
      <c r="I64" s="358"/>
    </row>
    <row r="65" spans="1:9">
      <c r="A65" s="338" t="s">
        <v>32</v>
      </c>
      <c r="B65" s="367">
        <f>B49+1</f>
        <v>4</v>
      </c>
      <c r="C65" s="368" t="s">
        <v>1119</v>
      </c>
      <c r="D65" s="369"/>
      <c r="E65" s="385"/>
      <c r="F65" s="371"/>
      <c r="G65" s="369"/>
      <c r="H65" s="364"/>
      <c r="I65" s="358"/>
    </row>
    <row r="66" spans="1:9" ht="31.5">
      <c r="A66" s="338" t="s">
        <v>32</v>
      </c>
      <c r="B66" s="372">
        <f t="shared" si="0"/>
        <v>4.01</v>
      </c>
      <c r="C66" s="386" t="s">
        <v>1120</v>
      </c>
      <c r="D66" s="369">
        <v>1</v>
      </c>
      <c r="E66" s="385" t="s">
        <v>14</v>
      </c>
      <c r="F66" s="375"/>
      <c r="G66" s="376">
        <f t="shared" ref="G66:G84" si="4">ROUND(F66*D66,2)</f>
        <v>0</v>
      </c>
      <c r="H66" s="380"/>
      <c r="I66" s="358"/>
    </row>
    <row r="67" spans="1:9">
      <c r="A67" s="338" t="s">
        <v>32</v>
      </c>
      <c r="B67" s="372">
        <f t="shared" si="0"/>
        <v>4.0199999999999996</v>
      </c>
      <c r="C67" s="373" t="s">
        <v>1121</v>
      </c>
      <c r="D67" s="369">
        <v>6250</v>
      </c>
      <c r="E67" s="374" t="s">
        <v>51</v>
      </c>
      <c r="F67" s="375"/>
      <c r="G67" s="376">
        <f t="shared" si="4"/>
        <v>0</v>
      </c>
      <c r="H67" s="380"/>
      <c r="I67" s="358"/>
    </row>
    <row r="68" spans="1:9">
      <c r="A68" s="338" t="s">
        <v>32</v>
      </c>
      <c r="B68" s="372">
        <f t="shared" si="0"/>
        <v>4.0299999999999994</v>
      </c>
      <c r="C68" s="373" t="s">
        <v>1122</v>
      </c>
      <c r="D68" s="369">
        <v>2</v>
      </c>
      <c r="E68" s="374" t="s">
        <v>14</v>
      </c>
      <c r="F68" s="375"/>
      <c r="G68" s="376">
        <f t="shared" si="4"/>
        <v>0</v>
      </c>
      <c r="H68" s="380"/>
      <c r="I68" s="358"/>
    </row>
    <row r="69" spans="1:9">
      <c r="A69" s="338" t="s">
        <v>32</v>
      </c>
      <c r="B69" s="372">
        <f t="shared" si="0"/>
        <v>4.0399999999999991</v>
      </c>
      <c r="C69" s="373" t="s">
        <v>1123</v>
      </c>
      <c r="D69" s="369">
        <v>6</v>
      </c>
      <c r="E69" s="374" t="s">
        <v>14</v>
      </c>
      <c r="F69" s="379"/>
      <c r="G69" s="376">
        <f t="shared" si="4"/>
        <v>0</v>
      </c>
      <c r="H69" s="380"/>
      <c r="I69" s="358"/>
    </row>
    <row r="70" spans="1:9">
      <c r="A70" s="338" t="s">
        <v>32</v>
      </c>
      <c r="B70" s="372">
        <f t="shared" si="0"/>
        <v>4.0499999999999989</v>
      </c>
      <c r="C70" s="373" t="s">
        <v>1124</v>
      </c>
      <c r="D70" s="369">
        <v>2</v>
      </c>
      <c r="E70" s="374" t="s">
        <v>14</v>
      </c>
      <c r="F70" s="379"/>
      <c r="G70" s="376">
        <f t="shared" si="4"/>
        <v>0</v>
      </c>
      <c r="H70" s="380"/>
      <c r="I70" s="358"/>
    </row>
    <row r="71" spans="1:9">
      <c r="A71" s="338" t="s">
        <v>32</v>
      </c>
      <c r="B71" s="372">
        <f t="shared" si="0"/>
        <v>4.0599999999999987</v>
      </c>
      <c r="C71" s="373" t="s">
        <v>1125</v>
      </c>
      <c r="D71" s="369">
        <v>2</v>
      </c>
      <c r="E71" s="374" t="s">
        <v>14</v>
      </c>
      <c r="F71" s="379"/>
      <c r="G71" s="376">
        <f t="shared" si="4"/>
        <v>0</v>
      </c>
      <c r="H71" s="380"/>
      <c r="I71" s="358"/>
    </row>
    <row r="72" spans="1:9">
      <c r="A72" s="338" t="s">
        <v>32</v>
      </c>
      <c r="B72" s="372">
        <f t="shared" si="0"/>
        <v>4.0699999999999985</v>
      </c>
      <c r="C72" s="373" t="s">
        <v>1126</v>
      </c>
      <c r="D72" s="369">
        <v>2</v>
      </c>
      <c r="E72" s="374" t="s">
        <v>14</v>
      </c>
      <c r="F72" s="379"/>
      <c r="G72" s="376">
        <f t="shared" si="4"/>
        <v>0</v>
      </c>
      <c r="H72" s="380"/>
      <c r="I72" s="358"/>
    </row>
    <row r="73" spans="1:9">
      <c r="A73" s="338" t="s">
        <v>32</v>
      </c>
      <c r="B73" s="372">
        <f t="shared" si="0"/>
        <v>4.0799999999999983</v>
      </c>
      <c r="C73" s="373" t="s">
        <v>1127</v>
      </c>
      <c r="D73" s="369">
        <v>40</v>
      </c>
      <c r="E73" s="374" t="s">
        <v>14</v>
      </c>
      <c r="F73" s="379"/>
      <c r="G73" s="376">
        <f t="shared" si="4"/>
        <v>0</v>
      </c>
      <c r="H73" s="380"/>
      <c r="I73" s="358"/>
    </row>
    <row r="74" spans="1:9">
      <c r="A74" s="338" t="s">
        <v>32</v>
      </c>
      <c r="B74" s="372">
        <f t="shared" si="0"/>
        <v>4.0899999999999981</v>
      </c>
      <c r="C74" s="373" t="s">
        <v>1128</v>
      </c>
      <c r="D74" s="369">
        <v>125</v>
      </c>
      <c r="E74" s="374" t="s">
        <v>14</v>
      </c>
      <c r="F74" s="375"/>
      <c r="G74" s="376">
        <f t="shared" si="4"/>
        <v>0</v>
      </c>
      <c r="H74" s="380"/>
      <c r="I74" s="358"/>
    </row>
    <row r="75" spans="1:9">
      <c r="A75" s="338" t="s">
        <v>32</v>
      </c>
      <c r="B75" s="372">
        <f t="shared" si="0"/>
        <v>4.0999999999999979</v>
      </c>
      <c r="C75" s="373" t="s">
        <v>1129</v>
      </c>
      <c r="D75" s="369">
        <v>1</v>
      </c>
      <c r="E75" s="374" t="s">
        <v>31</v>
      </c>
      <c r="F75" s="379"/>
      <c r="G75" s="376">
        <f t="shared" si="4"/>
        <v>0</v>
      </c>
      <c r="H75" s="380"/>
      <c r="I75" s="358"/>
    </row>
    <row r="76" spans="1:9">
      <c r="A76" s="338" t="s">
        <v>32</v>
      </c>
      <c r="B76" s="372">
        <f t="shared" si="0"/>
        <v>4.1099999999999977</v>
      </c>
      <c r="C76" s="373" t="s">
        <v>1130</v>
      </c>
      <c r="D76" s="369">
        <v>1</v>
      </c>
      <c r="E76" s="374" t="s">
        <v>31</v>
      </c>
      <c r="F76" s="375"/>
      <c r="G76" s="376">
        <f t="shared" si="4"/>
        <v>0</v>
      </c>
      <c r="H76" s="380"/>
      <c r="I76" s="358"/>
    </row>
    <row r="77" spans="1:9">
      <c r="A77" s="338" t="s">
        <v>32</v>
      </c>
      <c r="B77" s="372">
        <f t="shared" ref="B77:B83" si="5">+B76+0.01</f>
        <v>4.1199999999999974</v>
      </c>
      <c r="C77" s="373" t="s">
        <v>1131</v>
      </c>
      <c r="D77" s="369">
        <v>1</v>
      </c>
      <c r="E77" s="374" t="s">
        <v>31</v>
      </c>
      <c r="F77" s="375"/>
      <c r="G77" s="376">
        <f t="shared" si="4"/>
        <v>0</v>
      </c>
      <c r="H77" s="380"/>
      <c r="I77" s="358"/>
    </row>
    <row r="78" spans="1:9">
      <c r="A78" s="338" t="s">
        <v>32</v>
      </c>
      <c r="B78" s="372">
        <f t="shared" si="5"/>
        <v>4.1299999999999972</v>
      </c>
      <c r="C78" s="373" t="s">
        <v>1132</v>
      </c>
      <c r="D78" s="369">
        <v>125</v>
      </c>
      <c r="E78" s="374" t="s">
        <v>14</v>
      </c>
      <c r="F78" s="375"/>
      <c r="G78" s="376">
        <f t="shared" si="4"/>
        <v>0</v>
      </c>
      <c r="H78" s="380"/>
      <c r="I78" s="358"/>
    </row>
    <row r="79" spans="1:9">
      <c r="A79" s="338" t="s">
        <v>32</v>
      </c>
      <c r="B79" s="372">
        <f t="shared" si="5"/>
        <v>4.139999999999997</v>
      </c>
      <c r="C79" s="386" t="s">
        <v>1133</v>
      </c>
      <c r="D79" s="369">
        <v>125</v>
      </c>
      <c r="E79" s="385" t="s">
        <v>14</v>
      </c>
      <c r="F79" s="379"/>
      <c r="G79" s="376">
        <f t="shared" si="4"/>
        <v>0</v>
      </c>
      <c r="H79" s="380"/>
      <c r="I79" s="358"/>
    </row>
    <row r="80" spans="1:9" ht="37.5">
      <c r="B80" s="372">
        <f t="shared" si="5"/>
        <v>4.1499999999999968</v>
      </c>
      <c r="C80" s="387" t="s">
        <v>1134</v>
      </c>
      <c r="D80" s="369">
        <v>1</v>
      </c>
      <c r="E80" s="388" t="s">
        <v>31</v>
      </c>
      <c r="F80" s="379"/>
      <c r="G80" s="376">
        <f t="shared" si="4"/>
        <v>0</v>
      </c>
      <c r="H80" s="380"/>
      <c r="I80" s="358"/>
    </row>
    <row r="81" spans="1:9">
      <c r="A81" s="338" t="s">
        <v>32</v>
      </c>
      <c r="B81" s="372">
        <f t="shared" si="5"/>
        <v>4.1599999999999966</v>
      </c>
      <c r="C81" s="386" t="s">
        <v>1135</v>
      </c>
      <c r="D81" s="369">
        <v>1</v>
      </c>
      <c r="E81" s="385" t="s">
        <v>31</v>
      </c>
      <c r="F81" s="379"/>
      <c r="G81" s="376">
        <f t="shared" si="4"/>
        <v>0</v>
      </c>
      <c r="H81" s="380"/>
      <c r="I81" s="358"/>
    </row>
    <row r="82" spans="1:9">
      <c r="B82" s="372">
        <f t="shared" si="5"/>
        <v>4.1699999999999964</v>
      </c>
      <c r="C82" s="386" t="s">
        <v>101</v>
      </c>
      <c r="D82" s="369">
        <v>1</v>
      </c>
      <c r="E82" s="385" t="s">
        <v>31</v>
      </c>
      <c r="F82" s="379"/>
      <c r="G82" s="376">
        <f t="shared" si="4"/>
        <v>0</v>
      </c>
      <c r="H82" s="380"/>
      <c r="I82" s="358"/>
    </row>
    <row r="83" spans="1:9">
      <c r="A83" s="338" t="s">
        <v>32</v>
      </c>
      <c r="B83" s="372">
        <f t="shared" si="5"/>
        <v>4.1799999999999962</v>
      </c>
      <c r="C83" s="373" t="s">
        <v>1136</v>
      </c>
      <c r="D83" s="369">
        <v>1</v>
      </c>
      <c r="E83" s="374" t="s">
        <v>31</v>
      </c>
      <c r="F83" s="379"/>
      <c r="G83" s="376">
        <f t="shared" si="4"/>
        <v>0</v>
      </c>
      <c r="H83" s="380"/>
      <c r="I83" s="358"/>
    </row>
    <row r="84" spans="1:9">
      <c r="A84" s="338" t="s">
        <v>32</v>
      </c>
      <c r="B84" s="389"/>
      <c r="C84" s="373"/>
      <c r="D84" s="369"/>
      <c r="E84" s="374"/>
      <c r="F84" s="379"/>
      <c r="G84" s="376">
        <f t="shared" si="4"/>
        <v>0</v>
      </c>
      <c r="H84" s="380">
        <f>SUM(G66:G83)</f>
        <v>0</v>
      </c>
      <c r="I84" s="358"/>
    </row>
    <row r="85" spans="1:9">
      <c r="A85" s="338" t="s">
        <v>32</v>
      </c>
      <c r="B85" s="367">
        <v>5</v>
      </c>
      <c r="C85" s="390" t="s">
        <v>1137</v>
      </c>
      <c r="D85" s="369"/>
      <c r="E85" s="385"/>
      <c r="F85" s="371"/>
      <c r="G85" s="369"/>
      <c r="H85" s="364"/>
      <c r="I85" s="358"/>
    </row>
    <row r="86" spans="1:9" ht="409.5">
      <c r="A86" s="338" t="s">
        <v>32</v>
      </c>
      <c r="B86" s="372">
        <f t="shared" ref="B86:B96" si="6">+B85+0.01</f>
        <v>5.01</v>
      </c>
      <c r="C86" s="386" t="s">
        <v>1138</v>
      </c>
      <c r="D86" s="369">
        <v>1</v>
      </c>
      <c r="E86" s="385" t="s">
        <v>14</v>
      </c>
      <c r="F86" s="391"/>
      <c r="G86" s="376">
        <f t="shared" ref="G86:G96" si="7">ROUND(F86*D86,2)</f>
        <v>0</v>
      </c>
      <c r="H86" s="380"/>
      <c r="I86" s="358"/>
    </row>
    <row r="87" spans="1:9">
      <c r="A87" s="338" t="s">
        <v>32</v>
      </c>
      <c r="B87" s="372">
        <f t="shared" si="6"/>
        <v>5.0199999999999996</v>
      </c>
      <c r="C87" s="373"/>
      <c r="D87" s="369"/>
      <c r="E87" s="374"/>
      <c r="F87" s="391"/>
      <c r="G87" s="376">
        <f t="shared" si="7"/>
        <v>0</v>
      </c>
      <c r="H87" s="380"/>
      <c r="I87" s="358"/>
    </row>
    <row r="88" spans="1:9" ht="31.5">
      <c r="A88" s="338" t="s">
        <v>32</v>
      </c>
      <c r="B88" s="372">
        <f t="shared" si="6"/>
        <v>5.0299999999999994</v>
      </c>
      <c r="C88" s="373" t="s">
        <v>1139</v>
      </c>
      <c r="D88" s="369">
        <v>1</v>
      </c>
      <c r="E88" s="374" t="s">
        <v>14</v>
      </c>
      <c r="F88" s="391"/>
      <c r="G88" s="376">
        <f t="shared" si="7"/>
        <v>0</v>
      </c>
      <c r="H88" s="380"/>
      <c r="I88" s="358"/>
    </row>
    <row r="89" spans="1:9" ht="47.25">
      <c r="A89" s="338" t="s">
        <v>32</v>
      </c>
      <c r="B89" s="372">
        <f t="shared" si="6"/>
        <v>5.0399999999999991</v>
      </c>
      <c r="C89" s="373" t="s">
        <v>1140</v>
      </c>
      <c r="D89" s="369">
        <v>1</v>
      </c>
      <c r="E89" s="374" t="s">
        <v>14</v>
      </c>
      <c r="F89" s="391"/>
      <c r="G89" s="376">
        <f t="shared" si="7"/>
        <v>0</v>
      </c>
      <c r="H89" s="380"/>
      <c r="I89" s="358"/>
    </row>
    <row r="90" spans="1:9" ht="47.25">
      <c r="A90" s="338" t="s">
        <v>32</v>
      </c>
      <c r="B90" s="372">
        <f t="shared" si="6"/>
        <v>5.0499999999999989</v>
      </c>
      <c r="C90" s="373" t="s">
        <v>1141</v>
      </c>
      <c r="D90" s="369">
        <v>1</v>
      </c>
      <c r="E90" s="374" t="s">
        <v>14</v>
      </c>
      <c r="F90" s="391"/>
      <c r="G90" s="376">
        <f t="shared" si="7"/>
        <v>0</v>
      </c>
      <c r="H90" s="380"/>
      <c r="I90" s="358"/>
    </row>
    <row r="91" spans="1:9" ht="31.5">
      <c r="A91" s="338" t="s">
        <v>32</v>
      </c>
      <c r="B91" s="372">
        <f t="shared" si="6"/>
        <v>5.0599999999999987</v>
      </c>
      <c r="C91" s="373" t="s">
        <v>1142</v>
      </c>
      <c r="D91" s="369">
        <v>5</v>
      </c>
      <c r="E91" s="374" t="s">
        <v>14</v>
      </c>
      <c r="F91" s="391"/>
      <c r="G91" s="376">
        <f t="shared" si="7"/>
        <v>0</v>
      </c>
      <c r="H91" s="380"/>
      <c r="I91" s="358"/>
    </row>
    <row r="92" spans="1:9" ht="31.5">
      <c r="A92" s="338" t="s">
        <v>32</v>
      </c>
      <c r="B92" s="372">
        <f t="shared" si="6"/>
        <v>5.0699999999999985</v>
      </c>
      <c r="C92" s="373" t="s">
        <v>1143</v>
      </c>
      <c r="D92" s="369">
        <v>8</v>
      </c>
      <c r="E92" s="374" t="s">
        <v>14</v>
      </c>
      <c r="F92" s="391"/>
      <c r="G92" s="376">
        <f t="shared" si="7"/>
        <v>0</v>
      </c>
      <c r="H92" s="380"/>
      <c r="I92" s="358"/>
    </row>
    <row r="93" spans="1:9" ht="31.5">
      <c r="A93" s="338" t="s">
        <v>32</v>
      </c>
      <c r="B93" s="372">
        <f t="shared" si="6"/>
        <v>5.0799999999999983</v>
      </c>
      <c r="C93" s="373" t="s">
        <v>1144</v>
      </c>
      <c r="D93" s="369">
        <v>110</v>
      </c>
      <c r="E93" s="374" t="s">
        <v>14</v>
      </c>
      <c r="F93" s="391"/>
      <c r="G93" s="376">
        <f t="shared" si="7"/>
        <v>0</v>
      </c>
      <c r="H93" s="380"/>
      <c r="I93" s="358"/>
    </row>
    <row r="94" spans="1:9" ht="47.25">
      <c r="A94" s="338" t="s">
        <v>32</v>
      </c>
      <c r="B94" s="372">
        <f t="shared" si="6"/>
        <v>5.0899999999999981</v>
      </c>
      <c r="C94" s="373" t="s">
        <v>1145</v>
      </c>
      <c r="D94" s="369">
        <v>6</v>
      </c>
      <c r="E94" s="374" t="s">
        <v>14</v>
      </c>
      <c r="F94" s="391"/>
      <c r="G94" s="376">
        <f t="shared" si="7"/>
        <v>0</v>
      </c>
      <c r="H94" s="380"/>
      <c r="I94" s="358"/>
    </row>
    <row r="95" spans="1:9" ht="47.25">
      <c r="B95" s="372">
        <f t="shared" si="6"/>
        <v>5.0999999999999979</v>
      </c>
      <c r="C95" s="373" t="s">
        <v>1146</v>
      </c>
      <c r="D95" s="369">
        <v>5</v>
      </c>
      <c r="E95" s="374" t="s">
        <v>14</v>
      </c>
      <c r="F95" s="391"/>
      <c r="G95" s="376">
        <f t="shared" si="7"/>
        <v>0</v>
      </c>
      <c r="H95" s="380"/>
      <c r="I95" s="358"/>
    </row>
    <row r="96" spans="1:9" ht="31.5">
      <c r="A96" s="338" t="s">
        <v>32</v>
      </c>
      <c r="B96" s="372">
        <f t="shared" si="6"/>
        <v>5.1099999999999977</v>
      </c>
      <c r="C96" s="373" t="s">
        <v>1147</v>
      </c>
      <c r="D96" s="392">
        <v>1</v>
      </c>
      <c r="E96" s="374" t="s">
        <v>31</v>
      </c>
      <c r="F96" s="391"/>
      <c r="G96" s="376">
        <f t="shared" si="7"/>
        <v>0</v>
      </c>
      <c r="H96" s="380"/>
      <c r="I96" s="358"/>
    </row>
    <row r="97" spans="1:14">
      <c r="A97" s="338" t="s">
        <v>32</v>
      </c>
      <c r="B97" s="393"/>
      <c r="C97" s="394"/>
      <c r="D97" s="393"/>
      <c r="E97" s="395"/>
      <c r="F97" s="379"/>
      <c r="G97" s="376"/>
      <c r="H97" s="380">
        <f>SUM(G86:G96)</f>
        <v>0</v>
      </c>
      <c r="I97" s="358"/>
    </row>
    <row r="98" spans="1:14">
      <c r="B98" s="396">
        <v>6</v>
      </c>
      <c r="C98" s="368" t="s">
        <v>1148</v>
      </c>
      <c r="D98" s="369"/>
      <c r="E98" s="397"/>
      <c r="F98" s="391"/>
      <c r="G98" s="376">
        <f t="shared" ref="G98:G106" si="8">ROUND(F98*D98,2)</f>
        <v>0</v>
      </c>
      <c r="H98" s="364"/>
      <c r="I98" s="358"/>
    </row>
    <row r="99" spans="1:14">
      <c r="B99" s="398">
        <f>B98+0.01</f>
        <v>6.01</v>
      </c>
      <c r="C99" s="381" t="s">
        <v>1149</v>
      </c>
      <c r="D99" s="369">
        <v>1</v>
      </c>
      <c r="E99" s="397" t="s">
        <v>14</v>
      </c>
      <c r="F99" s="391"/>
      <c r="G99" s="376">
        <f t="shared" si="8"/>
        <v>0</v>
      </c>
      <c r="H99" s="364"/>
      <c r="I99" s="358"/>
    </row>
    <row r="100" spans="1:14">
      <c r="B100" s="398">
        <f t="shared" ref="B100:B106" si="9">+B99+0.01</f>
        <v>6.02</v>
      </c>
      <c r="C100" s="381" t="s">
        <v>1150</v>
      </c>
      <c r="D100" s="369">
        <v>1</v>
      </c>
      <c r="E100" s="397" t="s">
        <v>14</v>
      </c>
      <c r="F100" s="391"/>
      <c r="G100" s="376">
        <f t="shared" si="8"/>
        <v>0</v>
      </c>
      <c r="H100" s="364"/>
      <c r="I100" s="358"/>
    </row>
    <row r="101" spans="1:14">
      <c r="B101" s="398">
        <f t="shared" si="9"/>
        <v>6.0299999999999994</v>
      </c>
      <c r="C101" s="381" t="s">
        <v>1151</v>
      </c>
      <c r="D101" s="369">
        <v>1</v>
      </c>
      <c r="E101" s="397" t="s">
        <v>14</v>
      </c>
      <c r="F101" s="391"/>
      <c r="G101" s="376">
        <f t="shared" si="8"/>
        <v>0</v>
      </c>
      <c r="H101" s="364"/>
      <c r="I101" s="358"/>
    </row>
    <row r="102" spans="1:14">
      <c r="B102" s="398">
        <f t="shared" si="9"/>
        <v>6.0399999999999991</v>
      </c>
      <c r="C102" s="381" t="s">
        <v>1152</v>
      </c>
      <c r="D102" s="369">
        <f>D101</f>
        <v>1</v>
      </c>
      <c r="E102" s="397" t="s">
        <v>14</v>
      </c>
      <c r="F102" s="391"/>
      <c r="G102" s="376">
        <f t="shared" si="8"/>
        <v>0</v>
      </c>
      <c r="H102" s="364"/>
      <c r="I102" s="358"/>
    </row>
    <row r="103" spans="1:14">
      <c r="B103" s="398">
        <f>+B102+0.01</f>
        <v>6.0499999999999989</v>
      </c>
      <c r="C103" s="399" t="s">
        <v>1153</v>
      </c>
      <c r="D103" s="369">
        <v>28</v>
      </c>
      <c r="E103" s="397" t="s">
        <v>14</v>
      </c>
      <c r="F103" s="391"/>
      <c r="G103" s="376">
        <f t="shared" si="8"/>
        <v>0</v>
      </c>
      <c r="H103" s="364"/>
      <c r="I103" s="358"/>
    </row>
    <row r="104" spans="1:14">
      <c r="B104" s="398">
        <f t="shared" si="9"/>
        <v>6.0599999999999987</v>
      </c>
      <c r="C104" s="381" t="s">
        <v>1154</v>
      </c>
      <c r="D104" s="369">
        <v>28</v>
      </c>
      <c r="E104" s="397" t="s">
        <v>14</v>
      </c>
      <c r="F104" s="391"/>
      <c r="G104" s="376">
        <f t="shared" si="8"/>
        <v>0</v>
      </c>
      <c r="H104" s="364"/>
      <c r="I104" s="358"/>
    </row>
    <row r="105" spans="1:14">
      <c r="B105" s="398">
        <f t="shared" si="9"/>
        <v>6.0699999999999985</v>
      </c>
      <c r="C105" s="381" t="s">
        <v>1155</v>
      </c>
      <c r="D105" s="369">
        <v>28</v>
      </c>
      <c r="E105" s="397" t="s">
        <v>14</v>
      </c>
      <c r="F105" s="391"/>
      <c r="G105" s="376">
        <f t="shared" si="8"/>
        <v>0</v>
      </c>
      <c r="H105" s="364"/>
      <c r="I105" s="358"/>
    </row>
    <row r="106" spans="1:14">
      <c r="B106" s="398">
        <f t="shared" si="9"/>
        <v>6.0799999999999983</v>
      </c>
      <c r="C106" s="381" t="s">
        <v>1085</v>
      </c>
      <c r="D106" s="369">
        <v>1</v>
      </c>
      <c r="E106" s="397" t="s">
        <v>31</v>
      </c>
      <c r="F106" s="391"/>
      <c r="G106" s="376">
        <f t="shared" si="8"/>
        <v>0</v>
      </c>
      <c r="H106" s="364"/>
      <c r="I106" s="358"/>
    </row>
    <row r="107" spans="1:14">
      <c r="B107" s="398"/>
      <c r="C107" s="381"/>
      <c r="D107" s="400"/>
      <c r="E107" s="401"/>
      <c r="F107" s="371"/>
      <c r="G107" s="376"/>
      <c r="H107" s="402">
        <f>SUM(G99:G106)</f>
        <v>0</v>
      </c>
      <c r="I107" s="358"/>
    </row>
    <row r="108" spans="1:14" ht="19.5" thickBot="1">
      <c r="B108" s="403"/>
      <c r="C108" s="404"/>
      <c r="D108" s="405"/>
      <c r="E108" s="406"/>
      <c r="F108" s="407"/>
      <c r="G108" s="407"/>
      <c r="H108" s="408"/>
      <c r="I108" s="358"/>
      <c r="N108" s="409"/>
    </row>
    <row r="109" spans="1:14" ht="19.5" thickBot="1">
      <c r="B109" s="410"/>
      <c r="C109" s="411" t="s">
        <v>1156</v>
      </c>
      <c r="D109" s="412"/>
      <c r="E109" s="413"/>
      <c r="F109" s="413"/>
      <c r="G109" s="413"/>
      <c r="H109" s="414">
        <f>SUM(H12:H108)</f>
        <v>0</v>
      </c>
      <c r="I109" s="358"/>
      <c r="J109" s="415">
        <v>29399678.151489809</v>
      </c>
    </row>
    <row r="110" spans="1:14">
      <c r="B110" s="416"/>
      <c r="C110" s="417"/>
      <c r="D110" s="358"/>
      <c r="E110" s="358"/>
      <c r="F110" s="358"/>
      <c r="G110" s="358"/>
      <c r="H110" s="418"/>
    </row>
    <row r="111" spans="1:14">
      <c r="B111" s="419"/>
      <c r="C111" s="420" t="s">
        <v>119</v>
      </c>
      <c r="D111" s="421"/>
      <c r="E111" s="421"/>
      <c r="F111" s="421"/>
      <c r="G111" s="421"/>
      <c r="H111" s="422"/>
    </row>
    <row r="112" spans="1:14">
      <c r="B112" s="419"/>
      <c r="C112" s="423" t="s">
        <v>2</v>
      </c>
      <c r="D112" s="424">
        <v>0.1</v>
      </c>
      <c r="E112" s="421"/>
      <c r="F112" s="421"/>
      <c r="G112" s="421">
        <f>+$H$109*D112</f>
        <v>0</v>
      </c>
      <c r="H112" s="422"/>
    </row>
    <row r="113" spans="2:8">
      <c r="B113" s="419"/>
      <c r="C113" s="423" t="s">
        <v>124</v>
      </c>
      <c r="D113" s="424">
        <v>0.18</v>
      </c>
      <c r="E113" s="421"/>
      <c r="F113" s="421"/>
      <c r="G113" s="421">
        <f>+G112*D113</f>
        <v>0</v>
      </c>
      <c r="H113" s="422"/>
    </row>
    <row r="114" spans="2:8">
      <c r="B114" s="419"/>
      <c r="C114" s="423" t="s">
        <v>120</v>
      </c>
      <c r="D114" s="424">
        <v>0.04</v>
      </c>
      <c r="E114" s="421"/>
      <c r="F114" s="421"/>
      <c r="G114" s="421">
        <f t="shared" ref="G114:G120" si="10">+$H$109*D114</f>
        <v>0</v>
      </c>
      <c r="H114" s="422"/>
    </row>
    <row r="115" spans="2:8">
      <c r="B115" s="419"/>
      <c r="C115" s="423" t="s">
        <v>9</v>
      </c>
      <c r="D115" s="424">
        <v>0.03</v>
      </c>
      <c r="E115" s="421"/>
      <c r="F115" s="421"/>
      <c r="G115" s="421">
        <f t="shared" si="10"/>
        <v>0</v>
      </c>
      <c r="H115" s="422"/>
    </row>
    <row r="116" spans="2:8">
      <c r="B116" s="419"/>
      <c r="C116" s="423" t="s">
        <v>121</v>
      </c>
      <c r="D116" s="424">
        <v>0.01</v>
      </c>
      <c r="E116" s="421"/>
      <c r="F116" s="421"/>
      <c r="G116" s="421">
        <f t="shared" si="10"/>
        <v>0</v>
      </c>
      <c r="H116" s="422"/>
    </row>
    <row r="117" spans="2:8">
      <c r="B117" s="419"/>
      <c r="C117" s="423" t="s">
        <v>10</v>
      </c>
      <c r="D117" s="424">
        <v>1.4999999999999999E-2</v>
      </c>
      <c r="E117" s="421"/>
      <c r="F117" s="421"/>
      <c r="G117" s="421">
        <f t="shared" si="10"/>
        <v>0</v>
      </c>
      <c r="H117" s="422"/>
    </row>
    <row r="118" spans="2:8">
      <c r="B118" s="419"/>
      <c r="C118" s="423" t="s">
        <v>122</v>
      </c>
      <c r="D118" s="424">
        <v>0.05</v>
      </c>
      <c r="E118" s="421"/>
      <c r="F118" s="421"/>
      <c r="G118" s="421">
        <f t="shared" si="10"/>
        <v>0</v>
      </c>
      <c r="H118" s="422"/>
    </row>
    <row r="119" spans="2:8">
      <c r="B119" s="419"/>
      <c r="C119" s="423" t="s">
        <v>64</v>
      </c>
      <c r="D119" s="424">
        <v>0.05</v>
      </c>
      <c r="E119" s="421"/>
      <c r="F119" s="421"/>
      <c r="G119" s="421">
        <f t="shared" si="10"/>
        <v>0</v>
      </c>
      <c r="H119" s="422"/>
    </row>
    <row r="120" spans="2:8">
      <c r="B120" s="419"/>
      <c r="C120" s="423" t="s">
        <v>123</v>
      </c>
      <c r="D120" s="424">
        <v>0.03</v>
      </c>
      <c r="E120" s="421"/>
      <c r="F120" s="421"/>
      <c r="G120" s="421">
        <f t="shared" si="10"/>
        <v>0</v>
      </c>
      <c r="H120" s="422"/>
    </row>
    <row r="121" spans="2:8">
      <c r="B121" s="419"/>
      <c r="C121" s="425"/>
      <c r="D121" s="421"/>
      <c r="E121" s="426"/>
      <c r="F121" s="421"/>
      <c r="G121" s="421"/>
      <c r="H121" s="422"/>
    </row>
    <row r="122" spans="2:8">
      <c r="B122" s="427"/>
      <c r="C122" s="428"/>
      <c r="D122" s="421"/>
      <c r="E122" s="429"/>
      <c r="F122" s="429"/>
      <c r="G122" s="429"/>
      <c r="H122" s="426">
        <f>SUM(G112:G121)</f>
        <v>0</v>
      </c>
    </row>
    <row r="123" spans="2:8" ht="19.5" thickBot="1">
      <c r="B123" s="427"/>
      <c r="C123" s="423"/>
      <c r="D123" s="421"/>
      <c r="E123" s="421"/>
      <c r="F123" s="421"/>
      <c r="G123" s="421"/>
      <c r="H123" s="422"/>
    </row>
    <row r="124" spans="2:8" ht="19.5" thickBot="1">
      <c r="B124" s="430"/>
      <c r="C124" s="431" t="s">
        <v>7</v>
      </c>
      <c r="D124" s="432"/>
      <c r="E124" s="433"/>
      <c r="F124" s="433"/>
      <c r="G124" s="433"/>
      <c r="H124" s="434">
        <f>+H122+H109</f>
        <v>0</v>
      </c>
    </row>
    <row r="125" spans="2:8">
      <c r="B125" s="435"/>
      <c r="C125" s="436"/>
      <c r="D125" s="437"/>
      <c r="E125" s="437"/>
      <c r="F125" s="437"/>
      <c r="G125" s="437"/>
      <c r="H125" s="438"/>
    </row>
    <row r="126" spans="2:8">
      <c r="B126" s="435"/>
      <c r="C126" s="420" t="s">
        <v>11</v>
      </c>
      <c r="D126" s="439">
        <v>0.05</v>
      </c>
      <c r="E126" s="422"/>
      <c r="F126" s="422"/>
      <c r="G126" s="421">
        <f t="shared" ref="G126" si="11">+$H$109*D126</f>
        <v>0</v>
      </c>
      <c r="H126" s="438"/>
    </row>
    <row r="127" spans="2:8" ht="19.5" thickBot="1">
      <c r="B127" s="435"/>
      <c r="C127" s="436"/>
      <c r="D127" s="437"/>
      <c r="E127" s="437"/>
      <c r="F127" s="437"/>
      <c r="G127" s="437"/>
      <c r="H127" s="438"/>
    </row>
    <row r="128" spans="2:8" ht="19.5" thickBot="1">
      <c r="B128" s="430"/>
      <c r="C128" s="440" t="s">
        <v>125</v>
      </c>
      <c r="D128" s="432"/>
      <c r="E128" s="433"/>
      <c r="F128" s="433"/>
      <c r="G128" s="433"/>
      <c r="H128" s="434">
        <f>+G126+H124</f>
        <v>0</v>
      </c>
    </row>
    <row r="129" spans="2:8">
      <c r="B129" s="435"/>
      <c r="C129" s="436"/>
      <c r="D129" s="437"/>
      <c r="E129" s="437"/>
      <c r="F129" s="437"/>
      <c r="G129" s="437"/>
      <c r="H129" s="438"/>
    </row>
    <row r="130" spans="2:8">
      <c r="B130" s="435"/>
      <c r="C130" s="436"/>
      <c r="D130" s="437"/>
      <c r="E130" s="437"/>
      <c r="F130" s="437"/>
      <c r="G130" s="437"/>
      <c r="H130" s="438"/>
    </row>
  </sheetData>
  <mergeCells count="4">
    <mergeCell ref="B2:H2"/>
    <mergeCell ref="B3:H3"/>
    <mergeCell ref="B4:H4"/>
    <mergeCell ref="B5:D5"/>
  </mergeCells>
  <printOptions horizontalCentered="1"/>
  <pageMargins left="0.23622047244094491" right="0.31496062992125984" top="0.35433070866141736" bottom="0.35433070866141736" header="0" footer="0"/>
  <pageSetup paperSize="123" scale="53" fitToHeight="0" orientation="portrait" r:id="rId1"/>
  <headerFooter>
    <oddFooter>&amp;C&amp;F&amp;R&amp;P de &amp;N</oddFooter>
  </headerFooter>
</worksheet>
</file>

<file path=xl/worksheets/sheet5.xml><?xml version="1.0" encoding="utf-8"?>
<worksheet xmlns="http://schemas.openxmlformats.org/spreadsheetml/2006/main" xmlns:r="http://schemas.openxmlformats.org/officeDocument/2006/relationships">
  <sheetPr>
    <tabColor rgb="FFFFFF00"/>
  </sheetPr>
  <dimension ref="A1:K1007"/>
  <sheetViews>
    <sheetView showZeros="0" view="pageBreakPreview" topLeftCell="A980" zoomScale="85" zoomScaleNormal="78" zoomScaleSheetLayoutView="85" workbookViewId="0">
      <selection activeCell="C10" sqref="C10"/>
    </sheetView>
  </sheetViews>
  <sheetFormatPr baseColWidth="10" defaultColWidth="14.42578125" defaultRowHeight="18.75"/>
  <cols>
    <col min="1" max="1" width="7.28515625" style="338" customWidth="1"/>
    <col min="2" max="2" width="11" style="441" customWidth="1"/>
    <col min="3" max="3" width="78.7109375" style="442" customWidth="1"/>
    <col min="4" max="4" width="18.42578125" style="488" customWidth="1"/>
    <col min="5" max="5" width="14.140625" style="488" customWidth="1"/>
    <col min="6" max="6" width="20.7109375" style="488" customWidth="1"/>
    <col min="7" max="7" width="21" style="338" customWidth="1"/>
    <col min="8" max="8" width="22.140625" style="353" customWidth="1"/>
    <col min="9" max="9" width="9.140625" style="338" customWidth="1"/>
    <col min="10" max="10" width="20" style="338" bestFit="1" customWidth="1"/>
    <col min="11" max="12" width="9.140625" style="338" customWidth="1"/>
    <col min="13" max="13" width="11.7109375" style="338" customWidth="1"/>
    <col min="14" max="14" width="18.85546875" style="338" bestFit="1" customWidth="1"/>
    <col min="15" max="15" width="14.5703125" style="338" bestFit="1" customWidth="1"/>
    <col min="16" max="16" width="18.85546875" style="338" bestFit="1" customWidth="1"/>
    <col min="17" max="16384" width="14.42578125" style="338"/>
  </cols>
  <sheetData>
    <row r="1" spans="1:11" ht="7.5" customHeight="1">
      <c r="B1" s="339"/>
      <c r="C1" s="340"/>
      <c r="D1" s="443"/>
      <c r="E1" s="444" t="s">
        <v>4</v>
      </c>
      <c r="F1" s="443"/>
      <c r="H1" s="342"/>
      <c r="I1" s="342"/>
      <c r="J1" s="341"/>
      <c r="K1" s="341"/>
    </row>
    <row r="2" spans="1:11">
      <c r="B2" s="604" t="s">
        <v>22</v>
      </c>
      <c r="C2" s="605"/>
      <c r="D2" s="605"/>
      <c r="E2" s="605"/>
      <c r="F2" s="605"/>
      <c r="G2" s="605"/>
      <c r="H2" s="605"/>
      <c r="I2" s="343"/>
      <c r="J2" s="341"/>
      <c r="K2" s="341"/>
    </row>
    <row r="3" spans="1:11" ht="48.75" customHeight="1">
      <c r="B3" s="603" t="str">
        <f>+'LOTE II'!B2:H2</f>
        <v>PRESUPUESTO PARA LA CONSTRUCCIÓN DEL HOSPITAL EN FRIUSA, BAVARO, PROV. LA ALTAGRACIA, R.D.</v>
      </c>
      <c r="C3" s="603"/>
      <c r="D3" s="603"/>
      <c r="E3" s="603"/>
      <c r="F3" s="603"/>
      <c r="G3" s="603"/>
      <c r="H3" s="603"/>
      <c r="J3" s="344"/>
      <c r="K3" s="341"/>
    </row>
    <row r="4" spans="1:11" ht="17.25" customHeight="1">
      <c r="B4" s="604" t="s">
        <v>1157</v>
      </c>
      <c r="C4" s="605"/>
      <c r="D4" s="605"/>
      <c r="E4" s="605"/>
      <c r="F4" s="605"/>
      <c r="G4" s="605"/>
      <c r="H4" s="605"/>
      <c r="J4" s="344"/>
      <c r="K4" s="341"/>
    </row>
    <row r="5" spans="1:11" ht="18.75" customHeight="1">
      <c r="B5" s="606" t="s">
        <v>71</v>
      </c>
      <c r="C5" s="607"/>
      <c r="D5" s="607"/>
      <c r="E5" s="445"/>
      <c r="F5" s="446" t="s">
        <v>1070</v>
      </c>
      <c r="G5" s="347"/>
      <c r="H5" s="338"/>
      <c r="J5" s="348"/>
      <c r="K5" s="341"/>
    </row>
    <row r="6" spans="1:11">
      <c r="B6" s="447" t="s">
        <v>61</v>
      </c>
      <c r="C6" s="447"/>
      <c r="D6" s="445"/>
      <c r="E6" s="445"/>
      <c r="F6" s="448" t="s">
        <v>1071</v>
      </c>
      <c r="G6" s="347"/>
      <c r="H6" s="338"/>
      <c r="J6" s="344"/>
      <c r="K6" s="341"/>
    </row>
    <row r="7" spans="1:11" ht="19.5" thickBot="1">
      <c r="B7" s="349"/>
      <c r="C7" s="350"/>
      <c r="D7" s="449"/>
      <c r="E7" s="449"/>
      <c r="F7" s="450"/>
      <c r="G7" s="352"/>
    </row>
    <row r="8" spans="1:11" ht="24.75" customHeight="1" thickBot="1">
      <c r="B8" s="354" t="s">
        <v>5</v>
      </c>
      <c r="C8" s="355" t="s">
        <v>6</v>
      </c>
      <c r="D8" s="451" t="s">
        <v>50</v>
      </c>
      <c r="E8" s="451" t="s">
        <v>43</v>
      </c>
      <c r="F8" s="451" t="s">
        <v>1072</v>
      </c>
      <c r="G8" s="356" t="s">
        <v>7</v>
      </c>
      <c r="H8" s="357" t="s">
        <v>40</v>
      </c>
      <c r="I8" s="358"/>
    </row>
    <row r="9" spans="1:11">
      <c r="B9" s="359"/>
      <c r="C9" s="360"/>
      <c r="D9" s="452"/>
      <c r="E9" s="453"/>
      <c r="F9" s="454"/>
      <c r="G9" s="363"/>
      <c r="H9" s="364"/>
      <c r="I9" s="358"/>
    </row>
    <row r="10" spans="1:11">
      <c r="B10" s="359"/>
      <c r="C10" s="365" t="s">
        <v>1158</v>
      </c>
      <c r="D10" s="452"/>
      <c r="E10" s="453"/>
      <c r="F10" s="454"/>
      <c r="G10" s="363"/>
      <c r="H10" s="364"/>
      <c r="I10" s="358"/>
    </row>
    <row r="11" spans="1:11">
      <c r="B11" s="359"/>
      <c r="C11" s="366"/>
      <c r="D11" s="452"/>
      <c r="E11" s="453"/>
      <c r="F11" s="454"/>
      <c r="G11" s="363"/>
      <c r="H11" s="364"/>
      <c r="I11" s="358"/>
    </row>
    <row r="12" spans="1:11">
      <c r="A12" s="338" t="s">
        <v>32</v>
      </c>
      <c r="B12" s="359"/>
      <c r="C12" s="366" t="s">
        <v>1159</v>
      </c>
      <c r="D12" s="452"/>
      <c r="E12" s="453"/>
      <c r="F12" s="454"/>
      <c r="G12" s="363"/>
      <c r="H12" s="364"/>
      <c r="I12" s="358"/>
    </row>
    <row r="13" spans="1:11">
      <c r="A13" s="338" t="s">
        <v>32</v>
      </c>
      <c r="B13" s="359"/>
      <c r="C13" s="366"/>
      <c r="D13" s="452"/>
      <c r="E13" s="453"/>
      <c r="F13" s="454"/>
      <c r="G13" s="369">
        <f t="shared" ref="G13:G79" si="0">ROUND(F13*D13,2)</f>
        <v>0</v>
      </c>
      <c r="H13" s="364"/>
      <c r="I13" s="358"/>
    </row>
    <row r="14" spans="1:11">
      <c r="B14" s="455">
        <v>1</v>
      </c>
      <c r="C14" s="456" t="s">
        <v>1160</v>
      </c>
      <c r="D14" s="452"/>
      <c r="E14" s="453"/>
      <c r="F14" s="454"/>
      <c r="G14" s="369">
        <f t="shared" si="0"/>
        <v>0</v>
      </c>
      <c r="H14" s="364"/>
      <c r="I14" s="358"/>
    </row>
    <row r="15" spans="1:11">
      <c r="B15" s="457">
        <f>+B14+0.01</f>
        <v>1.01</v>
      </c>
      <c r="C15" s="458" t="s">
        <v>1161</v>
      </c>
      <c r="D15" s="400">
        <v>1</v>
      </c>
      <c r="E15" s="459" t="s">
        <v>14</v>
      </c>
      <c r="F15" s="460"/>
      <c r="G15" s="369">
        <f t="shared" si="0"/>
        <v>0</v>
      </c>
      <c r="H15" s="364"/>
      <c r="I15" s="358"/>
    </row>
    <row r="16" spans="1:11">
      <c r="B16" s="457">
        <f t="shared" ref="B16:B51" si="1">+B15+0.01</f>
        <v>1.02</v>
      </c>
      <c r="C16" s="458" t="s">
        <v>1162</v>
      </c>
      <c r="D16" s="400">
        <v>13</v>
      </c>
      <c r="E16" s="459" t="s">
        <v>14</v>
      </c>
      <c r="F16" s="460"/>
      <c r="G16" s="369">
        <f t="shared" si="0"/>
        <v>0</v>
      </c>
      <c r="H16" s="364"/>
      <c r="I16" s="358"/>
    </row>
    <row r="17" spans="2:9">
      <c r="B17" s="457">
        <f t="shared" si="1"/>
        <v>1.03</v>
      </c>
      <c r="C17" s="458" t="s">
        <v>1163</v>
      </c>
      <c r="D17" s="400">
        <v>1</v>
      </c>
      <c r="E17" s="459" t="s">
        <v>14</v>
      </c>
      <c r="F17" s="460"/>
      <c r="G17" s="369">
        <f t="shared" si="0"/>
        <v>0</v>
      </c>
      <c r="H17" s="364"/>
      <c r="I17" s="358"/>
    </row>
    <row r="18" spans="2:9">
      <c r="B18" s="457">
        <f t="shared" si="1"/>
        <v>1.04</v>
      </c>
      <c r="C18" s="458" t="s">
        <v>1706</v>
      </c>
      <c r="D18" s="400">
        <v>13</v>
      </c>
      <c r="E18" s="459" t="s">
        <v>14</v>
      </c>
      <c r="F18" s="460"/>
      <c r="G18" s="369">
        <f t="shared" si="0"/>
        <v>0</v>
      </c>
      <c r="H18" s="364"/>
      <c r="I18" s="358"/>
    </row>
    <row r="19" spans="2:9">
      <c r="B19" s="457">
        <f t="shared" si="1"/>
        <v>1.05</v>
      </c>
      <c r="C19" s="458" t="s">
        <v>1164</v>
      </c>
      <c r="D19" s="400">
        <v>13</v>
      </c>
      <c r="E19" s="459" t="s">
        <v>14</v>
      </c>
      <c r="F19" s="460"/>
      <c r="G19" s="369">
        <f t="shared" si="0"/>
        <v>0</v>
      </c>
      <c r="H19" s="364"/>
      <c r="I19" s="358"/>
    </row>
    <row r="20" spans="2:9">
      <c r="B20" s="457">
        <f t="shared" si="1"/>
        <v>1.06</v>
      </c>
      <c r="C20" s="458" t="s">
        <v>1165</v>
      </c>
      <c r="D20" s="400">
        <v>1</v>
      </c>
      <c r="E20" s="459" t="s">
        <v>14</v>
      </c>
      <c r="F20" s="460"/>
      <c r="G20" s="369">
        <f t="shared" si="0"/>
        <v>0</v>
      </c>
      <c r="H20" s="364"/>
      <c r="I20" s="358"/>
    </row>
    <row r="21" spans="2:9">
      <c r="B21" s="457">
        <f t="shared" si="1"/>
        <v>1.07</v>
      </c>
      <c r="C21" s="458" t="s">
        <v>1166</v>
      </c>
      <c r="D21" s="400">
        <v>1</v>
      </c>
      <c r="E21" s="459" t="s">
        <v>14</v>
      </c>
      <c r="F21" s="460"/>
      <c r="G21" s="369">
        <f t="shared" si="0"/>
        <v>0</v>
      </c>
      <c r="H21" s="364"/>
      <c r="I21" s="358"/>
    </row>
    <row r="22" spans="2:9">
      <c r="B22" s="457">
        <f t="shared" si="1"/>
        <v>1.08</v>
      </c>
      <c r="C22" s="458" t="s">
        <v>1707</v>
      </c>
      <c r="D22" s="400">
        <v>15</v>
      </c>
      <c r="E22" s="459" t="s">
        <v>14</v>
      </c>
      <c r="F22" s="460"/>
      <c r="G22" s="369">
        <f t="shared" si="0"/>
        <v>0</v>
      </c>
      <c r="H22" s="364"/>
      <c r="I22" s="358"/>
    </row>
    <row r="23" spans="2:9">
      <c r="B23" s="457">
        <f t="shared" si="1"/>
        <v>1.0900000000000001</v>
      </c>
      <c r="C23" s="458" t="s">
        <v>1167</v>
      </c>
      <c r="D23" s="400">
        <v>2</v>
      </c>
      <c r="E23" s="459" t="s">
        <v>14</v>
      </c>
      <c r="F23" s="460"/>
      <c r="G23" s="369">
        <f t="shared" si="0"/>
        <v>0</v>
      </c>
      <c r="H23" s="364"/>
      <c r="I23" s="358"/>
    </row>
    <row r="24" spans="2:9">
      <c r="B24" s="457">
        <f t="shared" si="1"/>
        <v>1.1000000000000001</v>
      </c>
      <c r="C24" s="458" t="s">
        <v>1168</v>
      </c>
      <c r="D24" s="400">
        <v>6350</v>
      </c>
      <c r="E24" s="459" t="s">
        <v>51</v>
      </c>
      <c r="F24" s="460"/>
      <c r="G24" s="369">
        <f t="shared" si="0"/>
        <v>0</v>
      </c>
      <c r="H24" s="364"/>
      <c r="I24" s="358"/>
    </row>
    <row r="25" spans="2:9">
      <c r="B25" s="457">
        <f t="shared" si="1"/>
        <v>1.1100000000000001</v>
      </c>
      <c r="C25" s="458" t="s">
        <v>1169</v>
      </c>
      <c r="D25" s="400">
        <v>425</v>
      </c>
      <c r="E25" s="459" t="s">
        <v>51</v>
      </c>
      <c r="F25" s="460"/>
      <c r="G25" s="369">
        <f t="shared" si="0"/>
        <v>0</v>
      </c>
      <c r="H25" s="364"/>
      <c r="I25" s="358"/>
    </row>
    <row r="26" spans="2:9">
      <c r="B26" s="457">
        <f t="shared" si="1"/>
        <v>1.1200000000000001</v>
      </c>
      <c r="C26" s="458" t="s">
        <v>1170</v>
      </c>
      <c r="D26" s="400">
        <v>150</v>
      </c>
      <c r="E26" s="459" t="s">
        <v>51</v>
      </c>
      <c r="F26" s="460"/>
      <c r="G26" s="369">
        <f t="shared" si="0"/>
        <v>0</v>
      </c>
      <c r="H26" s="364"/>
      <c r="I26" s="358"/>
    </row>
    <row r="27" spans="2:9">
      <c r="B27" s="457">
        <f t="shared" si="1"/>
        <v>1.1300000000000001</v>
      </c>
      <c r="C27" s="458" t="s">
        <v>1171</v>
      </c>
      <c r="D27" s="400">
        <v>24</v>
      </c>
      <c r="E27" s="459" t="s">
        <v>14</v>
      </c>
      <c r="F27" s="460"/>
      <c r="G27" s="369">
        <f t="shared" si="0"/>
        <v>0</v>
      </c>
      <c r="H27" s="364"/>
      <c r="I27" s="358"/>
    </row>
    <row r="28" spans="2:9">
      <c r="B28" s="457">
        <f t="shared" si="1"/>
        <v>1.1400000000000001</v>
      </c>
      <c r="C28" s="458" t="s">
        <v>1172</v>
      </c>
      <c r="D28" s="400">
        <v>5</v>
      </c>
      <c r="E28" s="459" t="s">
        <v>14</v>
      </c>
      <c r="F28" s="460"/>
      <c r="G28" s="369">
        <f t="shared" si="0"/>
        <v>0</v>
      </c>
      <c r="H28" s="364"/>
      <c r="I28" s="358"/>
    </row>
    <row r="29" spans="2:9">
      <c r="B29" s="457">
        <f t="shared" si="1"/>
        <v>1.1500000000000001</v>
      </c>
      <c r="C29" s="458" t="s">
        <v>1173</v>
      </c>
      <c r="D29" s="400">
        <v>3</v>
      </c>
      <c r="E29" s="459" t="s">
        <v>14</v>
      </c>
      <c r="F29" s="460"/>
      <c r="G29" s="369">
        <f t="shared" si="0"/>
        <v>0</v>
      </c>
      <c r="H29" s="364"/>
      <c r="I29" s="358"/>
    </row>
    <row r="30" spans="2:9">
      <c r="B30" s="457">
        <f t="shared" si="1"/>
        <v>1.1600000000000001</v>
      </c>
      <c r="C30" s="458" t="s">
        <v>1174</v>
      </c>
      <c r="D30" s="400">
        <v>2</v>
      </c>
      <c r="E30" s="459" t="s">
        <v>14</v>
      </c>
      <c r="F30" s="460"/>
      <c r="G30" s="369">
        <f t="shared" si="0"/>
        <v>0</v>
      </c>
      <c r="H30" s="364"/>
      <c r="I30" s="358"/>
    </row>
    <row r="31" spans="2:9">
      <c r="B31" s="457">
        <f t="shared" si="1"/>
        <v>1.1700000000000002</v>
      </c>
      <c r="C31" s="458" t="s">
        <v>1175</v>
      </c>
      <c r="D31" s="400">
        <v>3</v>
      </c>
      <c r="E31" s="459" t="s">
        <v>14</v>
      </c>
      <c r="F31" s="460"/>
      <c r="G31" s="369">
        <f t="shared" si="0"/>
        <v>0</v>
      </c>
      <c r="H31" s="364"/>
      <c r="I31" s="358"/>
    </row>
    <row r="32" spans="2:9">
      <c r="B32" s="457">
        <f t="shared" si="1"/>
        <v>1.1800000000000002</v>
      </c>
      <c r="C32" s="458" t="s">
        <v>1176</v>
      </c>
      <c r="D32" s="400">
        <v>3</v>
      </c>
      <c r="E32" s="459" t="s">
        <v>14</v>
      </c>
      <c r="F32" s="460"/>
      <c r="G32" s="369">
        <f t="shared" si="0"/>
        <v>0</v>
      </c>
      <c r="H32" s="364"/>
      <c r="I32" s="358"/>
    </row>
    <row r="33" spans="2:9">
      <c r="B33" s="457">
        <f t="shared" si="1"/>
        <v>1.1900000000000002</v>
      </c>
      <c r="C33" s="458" t="s">
        <v>1177</v>
      </c>
      <c r="D33" s="400">
        <v>3</v>
      </c>
      <c r="E33" s="459" t="s">
        <v>14</v>
      </c>
      <c r="F33" s="460"/>
      <c r="G33" s="369">
        <f t="shared" si="0"/>
        <v>0</v>
      </c>
      <c r="H33" s="364"/>
      <c r="I33" s="358"/>
    </row>
    <row r="34" spans="2:9">
      <c r="B34" s="457">
        <f t="shared" si="1"/>
        <v>1.2000000000000002</v>
      </c>
      <c r="C34" s="458" t="s">
        <v>1178</v>
      </c>
      <c r="D34" s="400">
        <v>3</v>
      </c>
      <c r="E34" s="459" t="s">
        <v>14</v>
      </c>
      <c r="F34" s="460"/>
      <c r="G34" s="369">
        <f t="shared" si="0"/>
        <v>0</v>
      </c>
      <c r="H34" s="364"/>
      <c r="I34" s="358"/>
    </row>
    <row r="35" spans="2:9">
      <c r="B35" s="457">
        <f t="shared" si="1"/>
        <v>1.2100000000000002</v>
      </c>
      <c r="C35" s="458" t="s">
        <v>1179</v>
      </c>
      <c r="D35" s="400">
        <v>3</v>
      </c>
      <c r="E35" s="459" t="s">
        <v>14</v>
      </c>
      <c r="F35" s="460"/>
      <c r="G35" s="369">
        <f t="shared" si="0"/>
        <v>0</v>
      </c>
      <c r="H35" s="364"/>
      <c r="I35" s="358"/>
    </row>
    <row r="36" spans="2:9">
      <c r="B36" s="457">
        <f t="shared" si="1"/>
        <v>1.2200000000000002</v>
      </c>
      <c r="C36" s="458" t="s">
        <v>1180</v>
      </c>
      <c r="D36" s="400">
        <v>3</v>
      </c>
      <c r="E36" s="459" t="s">
        <v>14</v>
      </c>
      <c r="F36" s="460"/>
      <c r="G36" s="369">
        <f t="shared" si="0"/>
        <v>0</v>
      </c>
      <c r="H36" s="364"/>
      <c r="I36" s="358"/>
    </row>
    <row r="37" spans="2:9">
      <c r="B37" s="457">
        <f t="shared" si="1"/>
        <v>1.2300000000000002</v>
      </c>
      <c r="C37" s="458" t="s">
        <v>1181</v>
      </c>
      <c r="D37" s="400">
        <v>4</v>
      </c>
      <c r="E37" s="459" t="s">
        <v>14</v>
      </c>
      <c r="F37" s="460"/>
      <c r="G37" s="369">
        <f t="shared" si="0"/>
        <v>0</v>
      </c>
      <c r="H37" s="364"/>
      <c r="I37" s="358"/>
    </row>
    <row r="38" spans="2:9">
      <c r="B38" s="457">
        <f t="shared" si="1"/>
        <v>1.2400000000000002</v>
      </c>
      <c r="C38" s="458" t="s">
        <v>1182</v>
      </c>
      <c r="D38" s="400">
        <v>5</v>
      </c>
      <c r="E38" s="459" t="s">
        <v>14</v>
      </c>
      <c r="F38" s="460"/>
      <c r="G38" s="369">
        <f t="shared" si="0"/>
        <v>0</v>
      </c>
      <c r="H38" s="364"/>
      <c r="I38" s="358"/>
    </row>
    <row r="39" spans="2:9">
      <c r="B39" s="457">
        <f t="shared" si="1"/>
        <v>1.2500000000000002</v>
      </c>
      <c r="C39" s="458" t="s">
        <v>1183</v>
      </c>
      <c r="D39" s="400">
        <v>4</v>
      </c>
      <c r="E39" s="459" t="s">
        <v>14</v>
      </c>
      <c r="F39" s="460"/>
      <c r="G39" s="369">
        <f t="shared" si="0"/>
        <v>0</v>
      </c>
      <c r="H39" s="364"/>
      <c r="I39" s="358"/>
    </row>
    <row r="40" spans="2:9">
      <c r="B40" s="457">
        <f t="shared" si="1"/>
        <v>1.2600000000000002</v>
      </c>
      <c r="C40" s="458" t="s">
        <v>1184</v>
      </c>
      <c r="D40" s="400">
        <v>2</v>
      </c>
      <c r="E40" s="459" t="s">
        <v>14</v>
      </c>
      <c r="F40" s="460"/>
      <c r="G40" s="369">
        <f t="shared" si="0"/>
        <v>0</v>
      </c>
      <c r="H40" s="364"/>
      <c r="I40" s="358"/>
    </row>
    <row r="41" spans="2:9">
      <c r="B41" s="457">
        <f t="shared" si="1"/>
        <v>1.2700000000000002</v>
      </c>
      <c r="C41" s="458" t="s">
        <v>1185</v>
      </c>
      <c r="D41" s="400">
        <v>1</v>
      </c>
      <c r="E41" s="459" t="s">
        <v>14</v>
      </c>
      <c r="F41" s="460"/>
      <c r="G41" s="369">
        <f t="shared" si="0"/>
        <v>0</v>
      </c>
      <c r="H41" s="364"/>
      <c r="I41" s="358"/>
    </row>
    <row r="42" spans="2:9">
      <c r="B42" s="457">
        <f t="shared" si="1"/>
        <v>1.2800000000000002</v>
      </c>
      <c r="C42" s="458" t="s">
        <v>1186</v>
      </c>
      <c r="D42" s="400">
        <v>2</v>
      </c>
      <c r="E42" s="459" t="s">
        <v>14</v>
      </c>
      <c r="F42" s="460"/>
      <c r="G42" s="369">
        <f t="shared" si="0"/>
        <v>0</v>
      </c>
      <c r="H42" s="364"/>
      <c r="I42" s="358"/>
    </row>
    <row r="43" spans="2:9">
      <c r="B43" s="457">
        <f t="shared" si="1"/>
        <v>1.2900000000000003</v>
      </c>
      <c r="C43" s="458" t="s">
        <v>1187</v>
      </c>
      <c r="D43" s="400">
        <v>25</v>
      </c>
      <c r="E43" s="459" t="s">
        <v>19</v>
      </c>
      <c r="F43" s="460"/>
      <c r="G43" s="369">
        <f t="shared" si="0"/>
        <v>0</v>
      </c>
      <c r="H43" s="364"/>
      <c r="I43" s="358"/>
    </row>
    <row r="44" spans="2:9">
      <c r="B44" s="457">
        <f t="shared" si="1"/>
        <v>1.3000000000000003</v>
      </c>
      <c r="C44" s="458" t="s">
        <v>1188</v>
      </c>
      <c r="D44" s="400">
        <v>1</v>
      </c>
      <c r="E44" s="459" t="s">
        <v>14</v>
      </c>
      <c r="F44" s="460"/>
      <c r="G44" s="369">
        <f t="shared" si="0"/>
        <v>0</v>
      </c>
      <c r="H44" s="364"/>
      <c r="I44" s="358"/>
    </row>
    <row r="45" spans="2:9">
      <c r="B45" s="457">
        <f t="shared" si="1"/>
        <v>1.3100000000000003</v>
      </c>
      <c r="C45" s="458" t="s">
        <v>1189</v>
      </c>
      <c r="D45" s="400">
        <v>1</v>
      </c>
      <c r="E45" s="459" t="s">
        <v>31</v>
      </c>
      <c r="F45" s="460"/>
      <c r="G45" s="369">
        <f t="shared" si="0"/>
        <v>0</v>
      </c>
      <c r="H45" s="364"/>
      <c r="I45" s="358"/>
    </row>
    <row r="46" spans="2:9">
      <c r="B46" s="457">
        <f t="shared" si="1"/>
        <v>1.3200000000000003</v>
      </c>
      <c r="C46" s="458" t="s">
        <v>1708</v>
      </c>
      <c r="D46" s="400">
        <v>50</v>
      </c>
      <c r="E46" s="459" t="s">
        <v>19</v>
      </c>
      <c r="F46" s="460"/>
      <c r="G46" s="369">
        <f t="shared" si="0"/>
        <v>0</v>
      </c>
      <c r="H46" s="364"/>
      <c r="I46" s="358"/>
    </row>
    <row r="47" spans="2:9">
      <c r="B47" s="457">
        <f t="shared" si="1"/>
        <v>1.3300000000000003</v>
      </c>
      <c r="C47" s="458" t="s">
        <v>1709</v>
      </c>
      <c r="D47" s="400">
        <v>100</v>
      </c>
      <c r="E47" s="459" t="s">
        <v>19</v>
      </c>
      <c r="F47" s="460"/>
      <c r="G47" s="369">
        <f t="shared" si="0"/>
        <v>0</v>
      </c>
      <c r="H47" s="364"/>
      <c r="I47" s="358"/>
    </row>
    <row r="48" spans="2:9">
      <c r="B48" s="457">
        <f t="shared" si="1"/>
        <v>1.3400000000000003</v>
      </c>
      <c r="C48" s="458" t="s">
        <v>1190</v>
      </c>
      <c r="D48" s="400">
        <v>6</v>
      </c>
      <c r="E48" s="459" t="s">
        <v>14</v>
      </c>
      <c r="F48" s="460"/>
      <c r="G48" s="369">
        <f t="shared" si="0"/>
        <v>0</v>
      </c>
      <c r="H48" s="364"/>
      <c r="I48" s="358"/>
    </row>
    <row r="49" spans="2:9">
      <c r="B49" s="457">
        <f t="shared" si="1"/>
        <v>1.3500000000000003</v>
      </c>
      <c r="C49" s="458" t="s">
        <v>1191</v>
      </c>
      <c r="D49" s="400">
        <v>1</v>
      </c>
      <c r="E49" s="459" t="s">
        <v>31</v>
      </c>
      <c r="F49" s="460"/>
      <c r="G49" s="369">
        <f t="shared" si="0"/>
        <v>0</v>
      </c>
      <c r="H49" s="364"/>
      <c r="I49" s="358"/>
    </row>
    <row r="50" spans="2:9">
      <c r="B50" s="457">
        <f t="shared" si="1"/>
        <v>1.3600000000000003</v>
      </c>
      <c r="C50" s="458" t="s">
        <v>63</v>
      </c>
      <c r="D50" s="400">
        <v>1</v>
      </c>
      <c r="E50" s="459" t="s">
        <v>31</v>
      </c>
      <c r="F50" s="460"/>
      <c r="G50" s="369">
        <f t="shared" si="0"/>
        <v>0</v>
      </c>
      <c r="H50" s="364"/>
      <c r="I50" s="358"/>
    </row>
    <row r="51" spans="2:9">
      <c r="B51" s="457">
        <f t="shared" si="1"/>
        <v>1.3700000000000003</v>
      </c>
      <c r="C51" s="458" t="s">
        <v>1192</v>
      </c>
      <c r="D51" s="400">
        <v>1</v>
      </c>
      <c r="E51" s="459" t="s">
        <v>31</v>
      </c>
      <c r="F51" s="460"/>
      <c r="G51" s="369">
        <f t="shared" si="0"/>
        <v>0</v>
      </c>
      <c r="H51" s="364"/>
      <c r="I51" s="358"/>
    </row>
    <row r="52" spans="2:9">
      <c r="B52" s="457"/>
      <c r="C52" s="458"/>
      <c r="D52" s="400"/>
      <c r="E52" s="459"/>
      <c r="F52" s="460"/>
      <c r="G52" s="369">
        <f t="shared" si="0"/>
        <v>0</v>
      </c>
      <c r="H52" s="364">
        <f>SUM(G15:G51)</f>
        <v>0</v>
      </c>
      <c r="I52" s="358"/>
    </row>
    <row r="53" spans="2:9">
      <c r="B53" s="455">
        <v>2</v>
      </c>
      <c r="C53" s="456" t="s">
        <v>1193</v>
      </c>
      <c r="D53" s="400"/>
      <c r="E53" s="459"/>
      <c r="F53" s="460"/>
      <c r="G53" s="369">
        <f t="shared" si="0"/>
        <v>0</v>
      </c>
      <c r="H53" s="364"/>
      <c r="I53" s="358"/>
    </row>
    <row r="54" spans="2:9">
      <c r="B54" s="457">
        <f t="shared" ref="B54:B64" si="2">+B53+0.01</f>
        <v>2.0099999999999998</v>
      </c>
      <c r="C54" s="458" t="s">
        <v>1194</v>
      </c>
      <c r="D54" s="400">
        <v>800</v>
      </c>
      <c r="E54" s="459" t="s">
        <v>51</v>
      </c>
      <c r="F54" s="460"/>
      <c r="G54" s="369">
        <f t="shared" si="0"/>
        <v>0</v>
      </c>
      <c r="H54" s="364"/>
      <c r="I54" s="358"/>
    </row>
    <row r="55" spans="2:9">
      <c r="B55" s="457">
        <f t="shared" si="2"/>
        <v>2.0199999999999996</v>
      </c>
      <c r="C55" s="458" t="s">
        <v>1195</v>
      </c>
      <c r="D55" s="400">
        <v>6</v>
      </c>
      <c r="E55" s="459" t="s">
        <v>14</v>
      </c>
      <c r="F55" s="460"/>
      <c r="G55" s="369">
        <f t="shared" si="0"/>
        <v>0</v>
      </c>
      <c r="H55" s="364"/>
      <c r="I55" s="358"/>
    </row>
    <row r="56" spans="2:9">
      <c r="B56" s="457">
        <f t="shared" si="2"/>
        <v>2.0299999999999994</v>
      </c>
      <c r="C56" s="458" t="s">
        <v>1196</v>
      </c>
      <c r="D56" s="400">
        <v>15</v>
      </c>
      <c r="E56" s="459" t="s">
        <v>14</v>
      </c>
      <c r="F56" s="460"/>
      <c r="G56" s="369">
        <f t="shared" si="0"/>
        <v>0</v>
      </c>
      <c r="H56" s="364"/>
      <c r="I56" s="358"/>
    </row>
    <row r="57" spans="2:9">
      <c r="B57" s="457">
        <f t="shared" si="2"/>
        <v>2.0399999999999991</v>
      </c>
      <c r="C57" s="458" t="s">
        <v>1197</v>
      </c>
      <c r="D57" s="400">
        <v>20</v>
      </c>
      <c r="E57" s="459" t="s">
        <v>14</v>
      </c>
      <c r="F57" s="460"/>
      <c r="G57" s="369">
        <f t="shared" si="0"/>
        <v>0</v>
      </c>
      <c r="H57" s="364"/>
      <c r="I57" s="358"/>
    </row>
    <row r="58" spans="2:9">
      <c r="B58" s="457">
        <f t="shared" si="2"/>
        <v>2.0499999999999989</v>
      </c>
      <c r="C58" s="458" t="s">
        <v>1198</v>
      </c>
      <c r="D58" s="400">
        <v>20</v>
      </c>
      <c r="E58" s="459" t="s">
        <v>14</v>
      </c>
      <c r="F58" s="460"/>
      <c r="G58" s="369">
        <f t="shared" si="0"/>
        <v>0</v>
      </c>
      <c r="H58" s="364"/>
      <c r="I58" s="358"/>
    </row>
    <row r="59" spans="2:9">
      <c r="B59" s="457">
        <f t="shared" si="2"/>
        <v>2.0599999999999987</v>
      </c>
      <c r="C59" s="458" t="s">
        <v>1199</v>
      </c>
      <c r="D59" s="400">
        <v>6</v>
      </c>
      <c r="E59" s="459" t="s">
        <v>14</v>
      </c>
      <c r="F59" s="460"/>
      <c r="G59" s="369">
        <f t="shared" si="0"/>
        <v>0</v>
      </c>
      <c r="H59" s="364"/>
      <c r="I59" s="358"/>
    </row>
    <row r="60" spans="2:9">
      <c r="B60" s="457">
        <f t="shared" si="2"/>
        <v>2.0699999999999985</v>
      </c>
      <c r="C60" s="458" t="s">
        <v>1200</v>
      </c>
      <c r="D60" s="400">
        <v>2</v>
      </c>
      <c r="E60" s="459" t="s">
        <v>14</v>
      </c>
      <c r="F60" s="460"/>
      <c r="G60" s="369">
        <f t="shared" si="0"/>
        <v>0</v>
      </c>
      <c r="H60" s="364"/>
      <c r="I60" s="358"/>
    </row>
    <row r="61" spans="2:9">
      <c r="B61" s="457">
        <f t="shared" si="2"/>
        <v>2.0799999999999983</v>
      </c>
      <c r="C61" s="458" t="s">
        <v>1201</v>
      </c>
      <c r="D61" s="400">
        <v>1</v>
      </c>
      <c r="E61" s="459" t="s">
        <v>14</v>
      </c>
      <c r="F61" s="460"/>
      <c r="G61" s="369">
        <f t="shared" si="0"/>
        <v>0</v>
      </c>
      <c r="H61" s="364"/>
      <c r="I61" s="358"/>
    </row>
    <row r="62" spans="2:9">
      <c r="B62" s="457">
        <f t="shared" si="2"/>
        <v>2.0899999999999981</v>
      </c>
      <c r="C62" s="458" t="s">
        <v>1202</v>
      </c>
      <c r="D62" s="400">
        <v>6</v>
      </c>
      <c r="E62" s="459" t="s">
        <v>14</v>
      </c>
      <c r="F62" s="460"/>
      <c r="G62" s="369">
        <f t="shared" si="0"/>
        <v>0</v>
      </c>
      <c r="H62" s="364"/>
      <c r="I62" s="358"/>
    </row>
    <row r="63" spans="2:9">
      <c r="B63" s="457">
        <f t="shared" si="2"/>
        <v>2.0999999999999979</v>
      </c>
      <c r="C63" s="458" t="s">
        <v>52</v>
      </c>
      <c r="D63" s="400">
        <v>1</v>
      </c>
      <c r="E63" s="459" t="s">
        <v>31</v>
      </c>
      <c r="F63" s="460"/>
      <c r="G63" s="369">
        <f t="shared" si="0"/>
        <v>0</v>
      </c>
      <c r="H63" s="364"/>
      <c r="I63" s="358"/>
    </row>
    <row r="64" spans="2:9">
      <c r="B64" s="457">
        <f t="shared" si="2"/>
        <v>2.1099999999999977</v>
      </c>
      <c r="C64" s="458" t="s">
        <v>1136</v>
      </c>
      <c r="D64" s="400">
        <v>1</v>
      </c>
      <c r="E64" s="459" t="s">
        <v>31</v>
      </c>
      <c r="F64" s="460"/>
      <c r="G64" s="369">
        <f t="shared" si="0"/>
        <v>0</v>
      </c>
      <c r="H64" s="364"/>
      <c r="I64" s="358"/>
    </row>
    <row r="65" spans="2:9">
      <c r="B65" s="457"/>
      <c r="C65" s="458"/>
      <c r="D65" s="400"/>
      <c r="E65" s="459"/>
      <c r="F65" s="460"/>
      <c r="G65" s="369">
        <f t="shared" si="0"/>
        <v>0</v>
      </c>
      <c r="H65" s="364">
        <f>SUM(G54:G64)</f>
        <v>0</v>
      </c>
      <c r="I65" s="358"/>
    </row>
    <row r="66" spans="2:9">
      <c r="B66" s="455">
        <v>3</v>
      </c>
      <c r="C66" s="456" t="s">
        <v>48</v>
      </c>
      <c r="D66" s="400"/>
      <c r="E66" s="459"/>
      <c r="F66" s="460"/>
      <c r="G66" s="369">
        <f t="shared" si="0"/>
        <v>0</v>
      </c>
      <c r="H66" s="364"/>
      <c r="I66" s="358"/>
    </row>
    <row r="67" spans="2:9" ht="31.5">
      <c r="B67" s="457">
        <f t="shared" ref="B67:B88" si="3">+B66+0.01</f>
        <v>3.01</v>
      </c>
      <c r="C67" s="458" t="s">
        <v>1203</v>
      </c>
      <c r="D67" s="400">
        <v>1</v>
      </c>
      <c r="E67" s="459" t="s">
        <v>14</v>
      </c>
      <c r="F67" s="460"/>
      <c r="G67" s="369">
        <f t="shared" si="0"/>
        <v>0</v>
      </c>
      <c r="H67" s="364"/>
      <c r="I67" s="358"/>
    </row>
    <row r="68" spans="2:9">
      <c r="B68" s="457">
        <f t="shared" si="3"/>
        <v>3.0199999999999996</v>
      </c>
      <c r="C68" s="458" t="s">
        <v>1204</v>
      </c>
      <c r="D68" s="400">
        <v>1</v>
      </c>
      <c r="E68" s="459" t="s">
        <v>14</v>
      </c>
      <c r="F68" s="460"/>
      <c r="G68" s="369">
        <f t="shared" si="0"/>
        <v>0</v>
      </c>
      <c r="H68" s="364"/>
      <c r="I68" s="358"/>
    </row>
    <row r="69" spans="2:9">
      <c r="B69" s="457">
        <f t="shared" si="3"/>
        <v>3.0299999999999994</v>
      </c>
      <c r="C69" s="458" t="s">
        <v>1205</v>
      </c>
      <c r="D69" s="400">
        <v>2</v>
      </c>
      <c r="E69" s="459" t="s">
        <v>14</v>
      </c>
      <c r="F69" s="460"/>
      <c r="G69" s="369">
        <f t="shared" si="0"/>
        <v>0</v>
      </c>
      <c r="H69" s="364"/>
      <c r="I69" s="358"/>
    </row>
    <row r="70" spans="2:9">
      <c r="B70" s="457">
        <f t="shared" si="3"/>
        <v>3.0399999999999991</v>
      </c>
      <c r="C70" s="458" t="s">
        <v>1206</v>
      </c>
      <c r="D70" s="400">
        <v>1</v>
      </c>
      <c r="E70" s="459"/>
      <c r="F70" s="460"/>
      <c r="G70" s="369">
        <f t="shared" si="0"/>
        <v>0</v>
      </c>
      <c r="H70" s="364"/>
      <c r="I70" s="358"/>
    </row>
    <row r="71" spans="2:9">
      <c r="B71" s="457">
        <f t="shared" si="3"/>
        <v>3.0499999999999989</v>
      </c>
      <c r="C71" s="458" t="s">
        <v>1207</v>
      </c>
      <c r="D71" s="400">
        <v>1</v>
      </c>
      <c r="E71" s="459" t="s">
        <v>14</v>
      </c>
      <c r="F71" s="460"/>
      <c r="G71" s="369">
        <f t="shared" si="0"/>
        <v>0</v>
      </c>
      <c r="H71" s="364"/>
      <c r="I71" s="358"/>
    </row>
    <row r="72" spans="2:9" ht="47.25">
      <c r="B72" s="457">
        <f t="shared" si="3"/>
        <v>3.0599999999999987</v>
      </c>
      <c r="C72" s="458" t="s">
        <v>1208</v>
      </c>
      <c r="D72" s="400">
        <v>2</v>
      </c>
      <c r="E72" s="459" t="s">
        <v>14</v>
      </c>
      <c r="F72" s="460"/>
      <c r="G72" s="369">
        <f t="shared" si="0"/>
        <v>0</v>
      </c>
      <c r="H72" s="364"/>
      <c r="I72" s="358"/>
    </row>
    <row r="73" spans="2:9">
      <c r="B73" s="457">
        <f t="shared" si="3"/>
        <v>3.0699999999999985</v>
      </c>
      <c r="C73" s="458" t="s">
        <v>1209</v>
      </c>
      <c r="D73" s="400">
        <v>1</v>
      </c>
      <c r="E73" s="459" t="s">
        <v>14</v>
      </c>
      <c r="F73" s="460"/>
      <c r="G73" s="369">
        <f t="shared" si="0"/>
        <v>0</v>
      </c>
      <c r="H73" s="364"/>
      <c r="I73" s="358"/>
    </row>
    <row r="74" spans="2:9">
      <c r="B74" s="457">
        <f t="shared" si="3"/>
        <v>3.0799999999999983</v>
      </c>
      <c r="C74" s="458" t="s">
        <v>1210</v>
      </c>
      <c r="D74" s="400">
        <v>1</v>
      </c>
      <c r="E74" s="459" t="s">
        <v>14</v>
      </c>
      <c r="F74" s="460"/>
      <c r="G74" s="369">
        <f t="shared" si="0"/>
        <v>0</v>
      </c>
      <c r="H74" s="364"/>
      <c r="I74" s="358"/>
    </row>
    <row r="75" spans="2:9">
      <c r="B75" s="457">
        <f t="shared" si="3"/>
        <v>3.0899999999999981</v>
      </c>
      <c r="C75" s="458" t="s">
        <v>1211</v>
      </c>
      <c r="D75" s="400">
        <v>2</v>
      </c>
      <c r="E75" s="459" t="s">
        <v>14</v>
      </c>
      <c r="F75" s="460"/>
      <c r="G75" s="369">
        <f t="shared" si="0"/>
        <v>0</v>
      </c>
      <c r="H75" s="364"/>
      <c r="I75" s="358"/>
    </row>
    <row r="76" spans="2:9">
      <c r="B76" s="457">
        <f t="shared" si="3"/>
        <v>3.0999999999999979</v>
      </c>
      <c r="C76" s="458" t="s">
        <v>1212</v>
      </c>
      <c r="D76" s="400">
        <v>1</v>
      </c>
      <c r="E76" s="459" t="s">
        <v>14</v>
      </c>
      <c r="F76" s="460"/>
      <c r="G76" s="369">
        <f t="shared" si="0"/>
        <v>0</v>
      </c>
      <c r="H76" s="364"/>
      <c r="I76" s="358"/>
    </row>
    <row r="77" spans="2:9">
      <c r="B77" s="457">
        <f t="shared" si="3"/>
        <v>3.1099999999999977</v>
      </c>
      <c r="C77" s="458" t="s">
        <v>1213</v>
      </c>
      <c r="D77" s="400">
        <v>1</v>
      </c>
      <c r="E77" s="459" t="s">
        <v>14</v>
      </c>
      <c r="F77" s="460"/>
      <c r="G77" s="369">
        <f t="shared" si="0"/>
        <v>0</v>
      </c>
      <c r="H77" s="364"/>
      <c r="I77" s="358"/>
    </row>
    <row r="78" spans="2:9">
      <c r="B78" s="457">
        <f t="shared" si="3"/>
        <v>3.1199999999999974</v>
      </c>
      <c r="C78" s="458" t="s">
        <v>1214</v>
      </c>
      <c r="D78" s="400">
        <v>2</v>
      </c>
      <c r="E78" s="459" t="s">
        <v>14</v>
      </c>
      <c r="F78" s="460"/>
      <c r="G78" s="369">
        <f t="shared" si="0"/>
        <v>0</v>
      </c>
      <c r="H78" s="364"/>
      <c r="I78" s="358"/>
    </row>
    <row r="79" spans="2:9">
      <c r="B79" s="457">
        <f t="shared" si="3"/>
        <v>3.1299999999999972</v>
      </c>
      <c r="C79" s="458" t="s">
        <v>1215</v>
      </c>
      <c r="D79" s="400">
        <v>1</v>
      </c>
      <c r="E79" s="459" t="s">
        <v>14</v>
      </c>
      <c r="F79" s="460"/>
      <c r="G79" s="369">
        <f t="shared" si="0"/>
        <v>0</v>
      </c>
      <c r="H79" s="364"/>
      <c r="I79" s="358"/>
    </row>
    <row r="80" spans="2:9" ht="94.5">
      <c r="B80" s="457">
        <f t="shared" si="3"/>
        <v>3.139999999999997</v>
      </c>
      <c r="C80" s="458" t="s">
        <v>1216</v>
      </c>
      <c r="D80" s="400">
        <v>1</v>
      </c>
      <c r="E80" s="459" t="s">
        <v>31</v>
      </c>
      <c r="F80" s="460"/>
      <c r="G80" s="369">
        <f t="shared" ref="G80:G143" si="4">ROUND(F80*D80,2)</f>
        <v>0</v>
      </c>
      <c r="H80" s="364"/>
      <c r="I80" s="358"/>
    </row>
    <row r="81" spans="2:9">
      <c r="B81" s="457">
        <f t="shared" si="3"/>
        <v>3.1499999999999968</v>
      </c>
      <c r="C81" s="458" t="s">
        <v>1217</v>
      </c>
      <c r="D81" s="400">
        <v>1</v>
      </c>
      <c r="E81" s="459" t="s">
        <v>31</v>
      </c>
      <c r="F81" s="460"/>
      <c r="G81" s="369">
        <f t="shared" si="4"/>
        <v>0</v>
      </c>
      <c r="H81" s="364"/>
      <c r="I81" s="358"/>
    </row>
    <row r="82" spans="2:9">
      <c r="B82" s="457">
        <f t="shared" si="3"/>
        <v>3.1599999999999966</v>
      </c>
      <c r="C82" s="458" t="s">
        <v>1218</v>
      </c>
      <c r="D82" s="400">
        <v>1</v>
      </c>
      <c r="E82" s="459" t="s">
        <v>30</v>
      </c>
      <c r="F82" s="460"/>
      <c r="G82" s="369">
        <f t="shared" si="4"/>
        <v>0</v>
      </c>
      <c r="H82" s="364"/>
      <c r="I82" s="358"/>
    </row>
    <row r="83" spans="2:9">
      <c r="B83" s="457">
        <f t="shared" si="3"/>
        <v>3.1699999999999964</v>
      </c>
      <c r="C83" s="458" t="s">
        <v>1219</v>
      </c>
      <c r="D83" s="400">
        <v>1</v>
      </c>
      <c r="E83" s="459" t="s">
        <v>31</v>
      </c>
      <c r="F83" s="460"/>
      <c r="G83" s="369">
        <f t="shared" si="4"/>
        <v>0</v>
      </c>
      <c r="H83" s="364"/>
      <c r="I83" s="358"/>
    </row>
    <row r="84" spans="2:9">
      <c r="B84" s="457">
        <f t="shared" si="3"/>
        <v>3.1799999999999962</v>
      </c>
      <c r="C84" s="458" t="s">
        <v>1220</v>
      </c>
      <c r="D84" s="400">
        <v>1</v>
      </c>
      <c r="E84" s="459" t="s">
        <v>31</v>
      </c>
      <c r="F84" s="460"/>
      <c r="G84" s="369">
        <f t="shared" si="4"/>
        <v>0</v>
      </c>
      <c r="H84" s="364"/>
      <c r="I84" s="358"/>
    </row>
    <row r="85" spans="2:9">
      <c r="B85" s="457">
        <f t="shared" si="3"/>
        <v>3.1899999999999959</v>
      </c>
      <c r="C85" s="458" t="s">
        <v>1221</v>
      </c>
      <c r="D85" s="400">
        <v>3</v>
      </c>
      <c r="E85" s="459" t="s">
        <v>14</v>
      </c>
      <c r="F85" s="460"/>
      <c r="G85" s="369">
        <f t="shared" si="4"/>
        <v>0</v>
      </c>
      <c r="H85" s="364"/>
      <c r="I85" s="358"/>
    </row>
    <row r="86" spans="2:9">
      <c r="B86" s="457">
        <f t="shared" si="3"/>
        <v>3.1999999999999957</v>
      </c>
      <c r="C86" s="458" t="s">
        <v>1222</v>
      </c>
      <c r="D86" s="400">
        <v>1</v>
      </c>
      <c r="E86" s="459" t="s">
        <v>14</v>
      </c>
      <c r="F86" s="460"/>
      <c r="G86" s="369">
        <f t="shared" si="4"/>
        <v>0</v>
      </c>
      <c r="H86" s="364"/>
      <c r="I86" s="358"/>
    </row>
    <row r="87" spans="2:9">
      <c r="B87" s="457">
        <f t="shared" si="3"/>
        <v>3.2099999999999955</v>
      </c>
      <c r="C87" s="458" t="s">
        <v>1223</v>
      </c>
      <c r="D87" s="400">
        <v>1</v>
      </c>
      <c r="E87" s="459" t="s">
        <v>14</v>
      </c>
      <c r="F87" s="460"/>
      <c r="G87" s="369">
        <f t="shared" si="4"/>
        <v>0</v>
      </c>
      <c r="H87" s="364"/>
      <c r="I87" s="358"/>
    </row>
    <row r="88" spans="2:9">
      <c r="B88" s="457">
        <f t="shared" si="3"/>
        <v>3.2199999999999953</v>
      </c>
      <c r="C88" s="458" t="s">
        <v>1136</v>
      </c>
      <c r="D88" s="400">
        <v>1</v>
      </c>
      <c r="E88" s="459" t="s">
        <v>31</v>
      </c>
      <c r="F88" s="460"/>
      <c r="G88" s="369">
        <f t="shared" si="4"/>
        <v>0</v>
      </c>
      <c r="H88" s="364"/>
      <c r="I88" s="358"/>
    </row>
    <row r="89" spans="2:9">
      <c r="B89" s="457"/>
      <c r="C89" s="458"/>
      <c r="D89" s="400"/>
      <c r="E89" s="459"/>
      <c r="F89" s="460"/>
      <c r="G89" s="369">
        <f t="shared" si="4"/>
        <v>0</v>
      </c>
      <c r="H89" s="364">
        <f>SUM(G67:G88)</f>
        <v>0</v>
      </c>
      <c r="I89" s="358"/>
    </row>
    <row r="90" spans="2:9">
      <c r="B90" s="455">
        <v>4</v>
      </c>
      <c r="C90" s="456" t="s">
        <v>1224</v>
      </c>
      <c r="D90" s="400"/>
      <c r="E90" s="459"/>
      <c r="F90" s="460"/>
      <c r="G90" s="369">
        <f t="shared" si="4"/>
        <v>0</v>
      </c>
      <c r="H90" s="364"/>
      <c r="I90" s="358"/>
    </row>
    <row r="91" spans="2:9" ht="47.25">
      <c r="B91" s="457">
        <f t="shared" ref="B91:B102" si="5">+B90+0.01</f>
        <v>4.01</v>
      </c>
      <c r="C91" s="458" t="s">
        <v>1225</v>
      </c>
      <c r="D91" s="400">
        <v>1</v>
      </c>
      <c r="E91" s="459" t="s">
        <v>14</v>
      </c>
      <c r="F91" s="460"/>
      <c r="G91" s="369">
        <f t="shared" si="4"/>
        <v>0</v>
      </c>
      <c r="H91" s="364"/>
      <c r="I91" s="358"/>
    </row>
    <row r="92" spans="2:9" ht="47.25">
      <c r="B92" s="457">
        <f t="shared" si="5"/>
        <v>4.0199999999999996</v>
      </c>
      <c r="C92" s="458" t="s">
        <v>1226</v>
      </c>
      <c r="D92" s="400">
        <v>1</v>
      </c>
      <c r="E92" s="459" t="s">
        <v>14</v>
      </c>
      <c r="F92" s="460"/>
      <c r="G92" s="369">
        <f t="shared" si="4"/>
        <v>0</v>
      </c>
      <c r="H92" s="364"/>
      <c r="I92" s="358"/>
    </row>
    <row r="93" spans="2:9" ht="31.5">
      <c r="B93" s="457">
        <f t="shared" si="5"/>
        <v>4.0299999999999994</v>
      </c>
      <c r="C93" s="458" t="s">
        <v>1227</v>
      </c>
      <c r="D93" s="400">
        <v>1</v>
      </c>
      <c r="E93" s="459" t="s">
        <v>14</v>
      </c>
      <c r="F93" s="460"/>
      <c r="G93" s="369">
        <f t="shared" si="4"/>
        <v>0</v>
      </c>
      <c r="H93" s="364"/>
      <c r="I93" s="358"/>
    </row>
    <row r="94" spans="2:9" ht="31.5">
      <c r="B94" s="457">
        <f t="shared" si="5"/>
        <v>4.0399999999999991</v>
      </c>
      <c r="C94" s="458" t="s">
        <v>1228</v>
      </c>
      <c r="D94" s="400">
        <v>1</v>
      </c>
      <c r="E94" s="459" t="s">
        <v>14</v>
      </c>
      <c r="F94" s="460"/>
      <c r="G94" s="369">
        <f t="shared" si="4"/>
        <v>0</v>
      </c>
      <c r="H94" s="364"/>
      <c r="I94" s="358"/>
    </row>
    <row r="95" spans="2:9" ht="31.5">
      <c r="B95" s="457">
        <f t="shared" si="5"/>
        <v>4.0499999999999989</v>
      </c>
      <c r="C95" s="458" t="s">
        <v>1229</v>
      </c>
      <c r="D95" s="400">
        <v>1</v>
      </c>
      <c r="E95" s="459" t="s">
        <v>14</v>
      </c>
      <c r="F95" s="460"/>
      <c r="G95" s="369">
        <f t="shared" si="4"/>
        <v>0</v>
      </c>
      <c r="H95" s="364"/>
      <c r="I95" s="358"/>
    </row>
    <row r="96" spans="2:9" ht="31.5">
      <c r="B96" s="457">
        <f t="shared" si="5"/>
        <v>4.0599999999999987</v>
      </c>
      <c r="C96" s="458" t="s">
        <v>1230</v>
      </c>
      <c r="D96" s="400">
        <v>1</v>
      </c>
      <c r="E96" s="459" t="s">
        <v>14</v>
      </c>
      <c r="F96" s="460"/>
      <c r="G96" s="369">
        <f t="shared" si="4"/>
        <v>0</v>
      </c>
      <c r="H96" s="364"/>
      <c r="I96" s="358"/>
    </row>
    <row r="97" spans="2:9" ht="47.25">
      <c r="B97" s="457">
        <f t="shared" si="5"/>
        <v>4.0699999999999985</v>
      </c>
      <c r="C97" s="458" t="s">
        <v>1231</v>
      </c>
      <c r="D97" s="400">
        <v>1</v>
      </c>
      <c r="E97" s="459" t="s">
        <v>14</v>
      </c>
      <c r="F97" s="460"/>
      <c r="G97" s="369">
        <f t="shared" si="4"/>
        <v>0</v>
      </c>
      <c r="H97" s="364"/>
      <c r="I97" s="358"/>
    </row>
    <row r="98" spans="2:9" ht="47.25">
      <c r="B98" s="457">
        <f t="shared" si="5"/>
        <v>4.0799999999999983</v>
      </c>
      <c r="C98" s="458" t="s">
        <v>1232</v>
      </c>
      <c r="D98" s="400">
        <v>1</v>
      </c>
      <c r="E98" s="459" t="s">
        <v>14</v>
      </c>
      <c r="F98" s="460"/>
      <c r="G98" s="369">
        <f t="shared" si="4"/>
        <v>0</v>
      </c>
      <c r="H98" s="364"/>
      <c r="I98" s="358"/>
    </row>
    <row r="99" spans="2:9" ht="31.5">
      <c r="B99" s="457">
        <f t="shared" si="5"/>
        <v>4.0899999999999981</v>
      </c>
      <c r="C99" s="458" t="s">
        <v>1233</v>
      </c>
      <c r="D99" s="400">
        <v>1</v>
      </c>
      <c r="E99" s="459" t="s">
        <v>14</v>
      </c>
      <c r="F99" s="460"/>
      <c r="G99" s="369">
        <f t="shared" si="4"/>
        <v>0</v>
      </c>
      <c r="H99" s="364"/>
      <c r="I99" s="358"/>
    </row>
    <row r="100" spans="2:9" ht="31.5">
      <c r="B100" s="457">
        <f t="shared" si="5"/>
        <v>4.0999999999999979</v>
      </c>
      <c r="C100" s="458" t="s">
        <v>1234</v>
      </c>
      <c r="D100" s="400">
        <v>1</v>
      </c>
      <c r="E100" s="459" t="s">
        <v>14</v>
      </c>
      <c r="F100" s="460"/>
      <c r="G100" s="369">
        <f t="shared" si="4"/>
        <v>0</v>
      </c>
      <c r="H100" s="364"/>
      <c r="I100" s="358"/>
    </row>
    <row r="101" spans="2:9" ht="31.5">
      <c r="B101" s="457">
        <f t="shared" si="5"/>
        <v>4.1099999999999977</v>
      </c>
      <c r="C101" s="458" t="s">
        <v>1235</v>
      </c>
      <c r="D101" s="400">
        <v>1</v>
      </c>
      <c r="E101" s="459" t="s">
        <v>14</v>
      </c>
      <c r="F101" s="460"/>
      <c r="G101" s="369">
        <f t="shared" si="4"/>
        <v>0</v>
      </c>
      <c r="H101" s="364"/>
      <c r="I101" s="358"/>
    </row>
    <row r="102" spans="2:9" ht="47.25">
      <c r="B102" s="457">
        <f t="shared" si="5"/>
        <v>4.1199999999999974</v>
      </c>
      <c r="C102" s="458" t="s">
        <v>1236</v>
      </c>
      <c r="D102" s="400">
        <v>1</v>
      </c>
      <c r="E102" s="459" t="s">
        <v>14</v>
      </c>
      <c r="F102" s="460"/>
      <c r="G102" s="369">
        <f t="shared" si="4"/>
        <v>0</v>
      </c>
      <c r="H102" s="364"/>
      <c r="I102" s="358"/>
    </row>
    <row r="103" spans="2:9">
      <c r="B103" s="568"/>
      <c r="C103" s="569"/>
      <c r="D103" s="400"/>
      <c r="E103" s="459"/>
      <c r="F103" s="460"/>
      <c r="G103" s="369"/>
      <c r="H103" s="364">
        <f>SUM(G91:G102)</f>
        <v>0</v>
      </c>
      <c r="I103" s="358"/>
    </row>
    <row r="104" spans="2:9">
      <c r="B104" s="455">
        <v>5</v>
      </c>
      <c r="C104" s="456" t="s">
        <v>1237</v>
      </c>
      <c r="D104" s="400"/>
      <c r="E104" s="459"/>
      <c r="F104" s="460"/>
      <c r="G104" s="369">
        <f t="shared" si="4"/>
        <v>0</v>
      </c>
      <c r="H104" s="364"/>
      <c r="I104" s="358"/>
    </row>
    <row r="105" spans="2:9" ht="31.5">
      <c r="B105" s="457">
        <f t="shared" ref="B105:B149" si="6">+B104+0.01</f>
        <v>5.01</v>
      </c>
      <c r="C105" s="458" t="s">
        <v>1238</v>
      </c>
      <c r="D105" s="400">
        <v>130</v>
      </c>
      <c r="E105" s="459" t="s">
        <v>51</v>
      </c>
      <c r="F105" s="460"/>
      <c r="G105" s="369">
        <f t="shared" si="4"/>
        <v>0</v>
      </c>
      <c r="H105" s="364"/>
      <c r="I105" s="358"/>
    </row>
    <row r="106" spans="2:9" ht="31.5">
      <c r="B106" s="457">
        <f t="shared" si="6"/>
        <v>5.0199999999999996</v>
      </c>
      <c r="C106" s="458" t="s">
        <v>1239</v>
      </c>
      <c r="D106" s="400">
        <v>55</v>
      </c>
      <c r="E106" s="459" t="s">
        <v>51</v>
      </c>
      <c r="F106" s="460"/>
      <c r="G106" s="369">
        <f t="shared" si="4"/>
        <v>0</v>
      </c>
      <c r="H106" s="364"/>
      <c r="I106" s="358"/>
    </row>
    <row r="107" spans="2:9" ht="31.5">
      <c r="B107" s="457">
        <f t="shared" si="6"/>
        <v>5.0299999999999994</v>
      </c>
      <c r="C107" s="458" t="s">
        <v>1240</v>
      </c>
      <c r="D107" s="400">
        <v>20</v>
      </c>
      <c r="E107" s="459" t="s">
        <v>51</v>
      </c>
      <c r="F107" s="460"/>
      <c r="G107" s="369">
        <f t="shared" si="4"/>
        <v>0</v>
      </c>
      <c r="H107" s="364"/>
      <c r="I107" s="358"/>
    </row>
    <row r="108" spans="2:9" ht="31.5">
      <c r="B108" s="457">
        <f t="shared" si="6"/>
        <v>5.0399999999999991</v>
      </c>
      <c r="C108" s="458" t="s">
        <v>1241</v>
      </c>
      <c r="D108" s="400">
        <v>310</v>
      </c>
      <c r="E108" s="459" t="s">
        <v>51</v>
      </c>
      <c r="F108" s="460"/>
      <c r="G108" s="369">
        <f t="shared" si="4"/>
        <v>0</v>
      </c>
      <c r="H108" s="364"/>
      <c r="I108" s="358"/>
    </row>
    <row r="109" spans="2:9" ht="31.5">
      <c r="B109" s="457">
        <f t="shared" si="6"/>
        <v>5.0499999999999989</v>
      </c>
      <c r="C109" s="458" t="s">
        <v>1242</v>
      </c>
      <c r="D109" s="400">
        <v>260</v>
      </c>
      <c r="E109" s="459" t="s">
        <v>51</v>
      </c>
      <c r="F109" s="460"/>
      <c r="G109" s="369">
        <f t="shared" si="4"/>
        <v>0</v>
      </c>
      <c r="H109" s="364"/>
      <c r="I109" s="358"/>
    </row>
    <row r="110" spans="2:9" ht="31.5">
      <c r="B110" s="457">
        <f t="shared" si="6"/>
        <v>5.0599999999999987</v>
      </c>
      <c r="C110" s="458" t="s">
        <v>1243</v>
      </c>
      <c r="D110" s="400">
        <v>340</v>
      </c>
      <c r="E110" s="459" t="s">
        <v>51</v>
      </c>
      <c r="F110" s="460"/>
      <c r="G110" s="369">
        <f t="shared" si="4"/>
        <v>0</v>
      </c>
      <c r="H110" s="364"/>
      <c r="I110" s="358"/>
    </row>
    <row r="111" spans="2:9" ht="31.5">
      <c r="B111" s="457">
        <f t="shared" si="6"/>
        <v>5.0699999999999985</v>
      </c>
      <c r="C111" s="458" t="s">
        <v>1244</v>
      </c>
      <c r="D111" s="400">
        <v>260</v>
      </c>
      <c r="E111" s="459" t="s">
        <v>51</v>
      </c>
      <c r="F111" s="460"/>
      <c r="G111" s="369">
        <f t="shared" si="4"/>
        <v>0</v>
      </c>
      <c r="H111" s="364"/>
      <c r="I111" s="358"/>
    </row>
    <row r="112" spans="2:9" ht="31.5">
      <c r="B112" s="457">
        <f t="shared" si="6"/>
        <v>5.0799999999999983</v>
      </c>
      <c r="C112" s="458" t="s">
        <v>1245</v>
      </c>
      <c r="D112" s="400">
        <v>25</v>
      </c>
      <c r="E112" s="459" t="s">
        <v>51</v>
      </c>
      <c r="F112" s="460"/>
      <c r="G112" s="369">
        <f t="shared" si="4"/>
        <v>0</v>
      </c>
      <c r="H112" s="364"/>
      <c r="I112" s="358"/>
    </row>
    <row r="113" spans="2:9" ht="31.5">
      <c r="B113" s="457">
        <f t="shared" si="6"/>
        <v>5.0899999999999981</v>
      </c>
      <c r="C113" s="458" t="s">
        <v>1246</v>
      </c>
      <c r="D113" s="400">
        <v>25</v>
      </c>
      <c r="E113" s="459" t="s">
        <v>51</v>
      </c>
      <c r="F113" s="460"/>
      <c r="G113" s="369">
        <f t="shared" si="4"/>
        <v>0</v>
      </c>
      <c r="H113" s="364"/>
      <c r="I113" s="358"/>
    </row>
    <row r="114" spans="2:9" ht="31.5">
      <c r="B114" s="457">
        <f t="shared" si="6"/>
        <v>5.0999999999999979</v>
      </c>
      <c r="C114" s="458" t="s">
        <v>1247</v>
      </c>
      <c r="D114" s="400">
        <v>25</v>
      </c>
      <c r="E114" s="459" t="s">
        <v>51</v>
      </c>
      <c r="F114" s="460"/>
      <c r="G114" s="369">
        <f t="shared" si="4"/>
        <v>0</v>
      </c>
      <c r="H114" s="364"/>
      <c r="I114" s="358"/>
    </row>
    <row r="115" spans="2:9" ht="31.5">
      <c r="B115" s="457">
        <f t="shared" si="6"/>
        <v>5.1099999999999977</v>
      </c>
      <c r="C115" s="458" t="s">
        <v>1248</v>
      </c>
      <c r="D115" s="400">
        <v>45</v>
      </c>
      <c r="E115" s="459" t="s">
        <v>51</v>
      </c>
      <c r="F115" s="460"/>
      <c r="G115" s="369">
        <f t="shared" si="4"/>
        <v>0</v>
      </c>
      <c r="H115" s="364"/>
      <c r="I115" s="358"/>
    </row>
    <row r="116" spans="2:9" ht="31.5">
      <c r="B116" s="457">
        <f t="shared" si="6"/>
        <v>5.1199999999999974</v>
      </c>
      <c r="C116" s="458" t="s">
        <v>1249</v>
      </c>
      <c r="D116" s="400">
        <v>40</v>
      </c>
      <c r="E116" s="459" t="s">
        <v>51</v>
      </c>
      <c r="F116" s="460"/>
      <c r="G116" s="369">
        <f t="shared" si="4"/>
        <v>0</v>
      </c>
      <c r="H116" s="364"/>
      <c r="I116" s="358"/>
    </row>
    <row r="117" spans="2:9" ht="31.5">
      <c r="B117" s="457">
        <f t="shared" si="6"/>
        <v>5.1299999999999972</v>
      </c>
      <c r="C117" s="458" t="s">
        <v>1250</v>
      </c>
      <c r="D117" s="400">
        <v>80</v>
      </c>
      <c r="E117" s="459" t="s">
        <v>51</v>
      </c>
      <c r="F117" s="460"/>
      <c r="G117" s="369">
        <f t="shared" si="4"/>
        <v>0</v>
      </c>
      <c r="H117" s="364"/>
      <c r="I117" s="358"/>
    </row>
    <row r="118" spans="2:9" ht="47.25">
      <c r="B118" s="457">
        <f t="shared" si="6"/>
        <v>5.139999999999997</v>
      </c>
      <c r="C118" s="458" t="s">
        <v>1251</v>
      </c>
      <c r="D118" s="400">
        <v>135</v>
      </c>
      <c r="E118" s="459" t="s">
        <v>51</v>
      </c>
      <c r="F118" s="460"/>
      <c r="G118" s="369">
        <f t="shared" si="4"/>
        <v>0</v>
      </c>
      <c r="H118" s="364"/>
      <c r="I118" s="358"/>
    </row>
    <row r="119" spans="2:9" ht="47.25">
      <c r="B119" s="457">
        <f t="shared" si="6"/>
        <v>5.1499999999999968</v>
      </c>
      <c r="C119" s="458" t="s">
        <v>1252</v>
      </c>
      <c r="D119" s="400">
        <v>75</v>
      </c>
      <c r="E119" s="459" t="s">
        <v>51</v>
      </c>
      <c r="F119" s="460"/>
      <c r="G119" s="369">
        <f t="shared" si="4"/>
        <v>0</v>
      </c>
      <c r="H119" s="364"/>
      <c r="I119" s="358"/>
    </row>
    <row r="120" spans="2:9" ht="47.25">
      <c r="B120" s="457">
        <f t="shared" si="6"/>
        <v>5.1599999999999966</v>
      </c>
      <c r="C120" s="458" t="s">
        <v>1253</v>
      </c>
      <c r="D120" s="400">
        <v>25</v>
      </c>
      <c r="E120" s="459" t="s">
        <v>51</v>
      </c>
      <c r="F120" s="460"/>
      <c r="G120" s="369">
        <f t="shared" si="4"/>
        <v>0</v>
      </c>
      <c r="H120" s="364"/>
      <c r="I120" s="358"/>
    </row>
    <row r="121" spans="2:9" ht="47.25">
      <c r="B121" s="457">
        <f t="shared" si="6"/>
        <v>5.1699999999999964</v>
      </c>
      <c r="C121" s="458" t="s">
        <v>1254</v>
      </c>
      <c r="D121" s="400">
        <v>25</v>
      </c>
      <c r="E121" s="459" t="s">
        <v>51</v>
      </c>
      <c r="F121" s="460"/>
      <c r="G121" s="369">
        <f t="shared" si="4"/>
        <v>0</v>
      </c>
      <c r="H121" s="364"/>
      <c r="I121" s="358"/>
    </row>
    <row r="122" spans="2:9" ht="31.5">
      <c r="B122" s="457">
        <f t="shared" si="6"/>
        <v>5.1799999999999962</v>
      </c>
      <c r="C122" s="458" t="s">
        <v>1255</v>
      </c>
      <c r="D122" s="400">
        <v>45</v>
      </c>
      <c r="E122" s="459" t="s">
        <v>51</v>
      </c>
      <c r="F122" s="460"/>
      <c r="G122" s="369">
        <f t="shared" si="4"/>
        <v>0</v>
      </c>
      <c r="H122" s="364"/>
      <c r="I122" s="358"/>
    </row>
    <row r="123" spans="2:9" ht="31.5">
      <c r="B123" s="457">
        <f t="shared" si="6"/>
        <v>5.1899999999999959</v>
      </c>
      <c r="C123" s="458" t="s">
        <v>1256</v>
      </c>
      <c r="D123" s="400">
        <v>90</v>
      </c>
      <c r="E123" s="459" t="s">
        <v>51</v>
      </c>
      <c r="F123" s="460"/>
      <c r="G123" s="369">
        <f t="shared" si="4"/>
        <v>0</v>
      </c>
      <c r="H123" s="364"/>
      <c r="I123" s="358"/>
    </row>
    <row r="124" spans="2:9" ht="31.5">
      <c r="B124" s="457">
        <f t="shared" si="6"/>
        <v>5.1999999999999957</v>
      </c>
      <c r="C124" s="458" t="s">
        <v>1257</v>
      </c>
      <c r="D124" s="400">
        <v>68</v>
      </c>
      <c r="E124" s="459" t="s">
        <v>51</v>
      </c>
      <c r="F124" s="460"/>
      <c r="G124" s="369">
        <f t="shared" si="4"/>
        <v>0</v>
      </c>
      <c r="H124" s="364"/>
      <c r="I124" s="358"/>
    </row>
    <row r="125" spans="2:9" ht="31.5">
      <c r="B125" s="457">
        <f t="shared" si="6"/>
        <v>5.2099999999999955</v>
      </c>
      <c r="C125" s="458" t="s">
        <v>1258</v>
      </c>
      <c r="D125" s="400">
        <v>116</v>
      </c>
      <c r="E125" s="459" t="s">
        <v>51</v>
      </c>
      <c r="F125" s="460"/>
      <c r="G125" s="369">
        <f t="shared" si="4"/>
        <v>0</v>
      </c>
      <c r="H125" s="364"/>
      <c r="I125" s="358"/>
    </row>
    <row r="126" spans="2:9" ht="31.5">
      <c r="B126" s="457">
        <f t="shared" si="6"/>
        <v>5.2199999999999953</v>
      </c>
      <c r="C126" s="458" t="s">
        <v>1259</v>
      </c>
      <c r="D126" s="400">
        <v>165</v>
      </c>
      <c r="E126" s="459" t="s">
        <v>51</v>
      </c>
      <c r="F126" s="460"/>
      <c r="G126" s="369">
        <f t="shared" si="4"/>
        <v>0</v>
      </c>
      <c r="H126" s="364"/>
      <c r="I126" s="358"/>
    </row>
    <row r="127" spans="2:9" ht="31.5">
      <c r="B127" s="457">
        <f t="shared" si="6"/>
        <v>5.2299999999999951</v>
      </c>
      <c r="C127" s="458" t="s">
        <v>1260</v>
      </c>
      <c r="D127" s="400">
        <v>60</v>
      </c>
      <c r="E127" s="459" t="s">
        <v>51</v>
      </c>
      <c r="F127" s="460"/>
      <c r="G127" s="369">
        <f t="shared" si="4"/>
        <v>0</v>
      </c>
      <c r="H127" s="364"/>
      <c r="I127" s="358"/>
    </row>
    <row r="128" spans="2:9" ht="31.5">
      <c r="B128" s="457">
        <f t="shared" si="6"/>
        <v>5.2399999999999949</v>
      </c>
      <c r="C128" s="458" t="s">
        <v>1261</v>
      </c>
      <c r="D128" s="400">
        <v>50</v>
      </c>
      <c r="E128" s="459" t="s">
        <v>51</v>
      </c>
      <c r="F128" s="460"/>
      <c r="G128" s="369">
        <f t="shared" si="4"/>
        <v>0</v>
      </c>
      <c r="H128" s="364"/>
      <c r="I128" s="358"/>
    </row>
    <row r="129" spans="2:9" ht="31.5">
      <c r="B129" s="457">
        <f t="shared" si="6"/>
        <v>5.2499999999999947</v>
      </c>
      <c r="C129" s="458" t="s">
        <v>1262</v>
      </c>
      <c r="D129" s="400">
        <v>35</v>
      </c>
      <c r="E129" s="459" t="s">
        <v>51</v>
      </c>
      <c r="F129" s="460"/>
      <c r="G129" s="369">
        <f t="shared" si="4"/>
        <v>0</v>
      </c>
      <c r="H129" s="364"/>
      <c r="I129" s="358"/>
    </row>
    <row r="130" spans="2:9" ht="31.5">
      <c r="B130" s="457">
        <f t="shared" si="6"/>
        <v>5.2599999999999945</v>
      </c>
      <c r="C130" s="458" t="s">
        <v>1263</v>
      </c>
      <c r="D130" s="400">
        <v>130</v>
      </c>
      <c r="E130" s="459" t="s">
        <v>51</v>
      </c>
      <c r="F130" s="460"/>
      <c r="G130" s="369">
        <f t="shared" si="4"/>
        <v>0</v>
      </c>
      <c r="H130" s="364"/>
      <c r="I130" s="358"/>
    </row>
    <row r="131" spans="2:9" ht="31.5">
      <c r="B131" s="457">
        <f t="shared" si="6"/>
        <v>5.2699999999999942</v>
      </c>
      <c r="C131" s="458" t="s">
        <v>1264</v>
      </c>
      <c r="D131" s="400">
        <v>15</v>
      </c>
      <c r="E131" s="459" t="s">
        <v>51</v>
      </c>
      <c r="F131" s="460"/>
      <c r="G131" s="369">
        <f t="shared" si="4"/>
        <v>0</v>
      </c>
      <c r="H131" s="364"/>
      <c r="I131" s="358"/>
    </row>
    <row r="132" spans="2:9" ht="31.5">
      <c r="B132" s="457">
        <f t="shared" si="6"/>
        <v>5.279999999999994</v>
      </c>
      <c r="C132" s="458" t="s">
        <v>1265</v>
      </c>
      <c r="D132" s="400">
        <v>18</v>
      </c>
      <c r="E132" s="459" t="s">
        <v>51</v>
      </c>
      <c r="F132" s="460"/>
      <c r="G132" s="369">
        <f t="shared" si="4"/>
        <v>0</v>
      </c>
      <c r="H132" s="364"/>
      <c r="I132" s="358"/>
    </row>
    <row r="133" spans="2:9" ht="31.5">
      <c r="B133" s="457">
        <f t="shared" si="6"/>
        <v>5.2899999999999938</v>
      </c>
      <c r="C133" s="458" t="s">
        <v>1266</v>
      </c>
      <c r="D133" s="400">
        <v>22</v>
      </c>
      <c r="E133" s="459" t="s">
        <v>51</v>
      </c>
      <c r="F133" s="460"/>
      <c r="G133" s="369">
        <f t="shared" si="4"/>
        <v>0</v>
      </c>
      <c r="H133" s="364"/>
      <c r="I133" s="358"/>
    </row>
    <row r="134" spans="2:9" ht="31.5">
      <c r="B134" s="457">
        <f t="shared" si="6"/>
        <v>5.2999999999999936</v>
      </c>
      <c r="C134" s="458" t="s">
        <v>1267</v>
      </c>
      <c r="D134" s="400">
        <v>25</v>
      </c>
      <c r="E134" s="459" t="s">
        <v>51</v>
      </c>
      <c r="F134" s="460"/>
      <c r="G134" s="369">
        <f t="shared" si="4"/>
        <v>0</v>
      </c>
      <c r="H134" s="364"/>
      <c r="I134" s="358"/>
    </row>
    <row r="135" spans="2:9" ht="31.5">
      <c r="B135" s="457">
        <f t="shared" si="6"/>
        <v>5.3099999999999934</v>
      </c>
      <c r="C135" s="458" t="s">
        <v>1268</v>
      </c>
      <c r="D135" s="400">
        <v>12</v>
      </c>
      <c r="E135" s="459" t="s">
        <v>51</v>
      </c>
      <c r="F135" s="460"/>
      <c r="G135" s="369">
        <f t="shared" si="4"/>
        <v>0</v>
      </c>
      <c r="H135" s="364"/>
      <c r="I135" s="358"/>
    </row>
    <row r="136" spans="2:9" ht="31.5">
      <c r="B136" s="457">
        <f t="shared" si="6"/>
        <v>5.3199999999999932</v>
      </c>
      <c r="C136" s="458" t="s">
        <v>1269</v>
      </c>
      <c r="D136" s="400">
        <v>15</v>
      </c>
      <c r="E136" s="459" t="s">
        <v>51</v>
      </c>
      <c r="F136" s="460"/>
      <c r="G136" s="369">
        <f t="shared" si="4"/>
        <v>0</v>
      </c>
      <c r="H136" s="364"/>
      <c r="I136" s="358"/>
    </row>
    <row r="137" spans="2:9" ht="31.5">
      <c r="B137" s="457">
        <f t="shared" si="6"/>
        <v>5.329999999999993</v>
      </c>
      <c r="C137" s="458" t="s">
        <v>1270</v>
      </c>
      <c r="D137" s="400">
        <v>18</v>
      </c>
      <c r="E137" s="459" t="s">
        <v>51</v>
      </c>
      <c r="F137" s="460"/>
      <c r="G137" s="369">
        <f t="shared" si="4"/>
        <v>0</v>
      </c>
      <c r="H137" s="364"/>
      <c r="I137" s="358"/>
    </row>
    <row r="138" spans="2:9" ht="31.5">
      <c r="B138" s="457">
        <f t="shared" si="6"/>
        <v>5.3399999999999928</v>
      </c>
      <c r="C138" s="458" t="s">
        <v>1271</v>
      </c>
      <c r="D138" s="400">
        <v>22</v>
      </c>
      <c r="E138" s="459" t="s">
        <v>51</v>
      </c>
      <c r="F138" s="460"/>
      <c r="G138" s="369">
        <f t="shared" si="4"/>
        <v>0</v>
      </c>
      <c r="H138" s="364"/>
      <c r="I138" s="358"/>
    </row>
    <row r="139" spans="2:9" ht="31.5">
      <c r="B139" s="457">
        <f t="shared" si="6"/>
        <v>5.3499999999999925</v>
      </c>
      <c r="C139" s="458" t="s">
        <v>1272</v>
      </c>
      <c r="D139" s="400">
        <v>25</v>
      </c>
      <c r="E139" s="459" t="s">
        <v>51</v>
      </c>
      <c r="F139" s="460"/>
      <c r="G139" s="369">
        <f t="shared" si="4"/>
        <v>0</v>
      </c>
      <c r="H139" s="364"/>
      <c r="I139" s="358"/>
    </row>
    <row r="140" spans="2:9" ht="31.5">
      <c r="B140" s="457">
        <f t="shared" si="6"/>
        <v>5.3599999999999923</v>
      </c>
      <c r="C140" s="458" t="s">
        <v>1273</v>
      </c>
      <c r="D140" s="400">
        <v>28</v>
      </c>
      <c r="E140" s="459" t="s">
        <v>51</v>
      </c>
      <c r="F140" s="460"/>
      <c r="G140" s="369">
        <f t="shared" si="4"/>
        <v>0</v>
      </c>
      <c r="H140" s="364"/>
      <c r="I140" s="358"/>
    </row>
    <row r="141" spans="2:9" ht="31.5">
      <c r="B141" s="457">
        <f t="shared" si="6"/>
        <v>5.3699999999999921</v>
      </c>
      <c r="C141" s="458" t="s">
        <v>1274</v>
      </c>
      <c r="D141" s="400">
        <v>20</v>
      </c>
      <c r="E141" s="459" t="s">
        <v>51</v>
      </c>
      <c r="F141" s="460"/>
      <c r="G141" s="369">
        <f t="shared" si="4"/>
        <v>0</v>
      </c>
      <c r="H141" s="364"/>
      <c r="I141" s="358"/>
    </row>
    <row r="142" spans="2:9" ht="31.5">
      <c r="B142" s="457">
        <f t="shared" si="6"/>
        <v>5.3799999999999919</v>
      </c>
      <c r="C142" s="458" t="s">
        <v>1275</v>
      </c>
      <c r="D142" s="400">
        <v>22</v>
      </c>
      <c r="E142" s="459" t="s">
        <v>51</v>
      </c>
      <c r="F142" s="460"/>
      <c r="G142" s="369">
        <f t="shared" si="4"/>
        <v>0</v>
      </c>
      <c r="H142" s="364"/>
      <c r="I142" s="358"/>
    </row>
    <row r="143" spans="2:9" ht="31.5">
      <c r="B143" s="457">
        <f t="shared" si="6"/>
        <v>5.3899999999999917</v>
      </c>
      <c r="C143" s="458" t="s">
        <v>1276</v>
      </c>
      <c r="D143" s="400">
        <v>100</v>
      </c>
      <c r="E143" s="459" t="s">
        <v>51</v>
      </c>
      <c r="F143" s="460"/>
      <c r="G143" s="369">
        <f t="shared" si="4"/>
        <v>0</v>
      </c>
      <c r="H143" s="364"/>
      <c r="I143" s="358"/>
    </row>
    <row r="144" spans="2:9" ht="31.5">
      <c r="B144" s="457">
        <f t="shared" si="6"/>
        <v>5.3999999999999915</v>
      </c>
      <c r="C144" s="458" t="s">
        <v>1277</v>
      </c>
      <c r="D144" s="400">
        <v>20</v>
      </c>
      <c r="E144" s="459" t="s">
        <v>51</v>
      </c>
      <c r="F144" s="460"/>
      <c r="G144" s="369">
        <f t="shared" ref="G144:G195" si="7">ROUND(F144*D144,2)</f>
        <v>0</v>
      </c>
      <c r="H144" s="364"/>
      <c r="I144" s="358"/>
    </row>
    <row r="145" spans="2:9" ht="31.5">
      <c r="B145" s="457">
        <f t="shared" si="6"/>
        <v>5.4099999999999913</v>
      </c>
      <c r="C145" s="458" t="s">
        <v>1278</v>
      </c>
      <c r="D145" s="400">
        <v>185</v>
      </c>
      <c r="E145" s="459" t="s">
        <v>51</v>
      </c>
      <c r="F145" s="460"/>
      <c r="G145" s="369">
        <f t="shared" si="7"/>
        <v>0</v>
      </c>
      <c r="H145" s="364"/>
      <c r="I145" s="358"/>
    </row>
    <row r="146" spans="2:9" ht="31.5">
      <c r="B146" s="457">
        <f t="shared" si="6"/>
        <v>5.419999999999991</v>
      </c>
      <c r="C146" s="458" t="s">
        <v>1279</v>
      </c>
      <c r="D146" s="400">
        <v>18</v>
      </c>
      <c r="E146" s="459" t="s">
        <v>51</v>
      </c>
      <c r="F146" s="460"/>
      <c r="G146" s="369">
        <f t="shared" si="7"/>
        <v>0</v>
      </c>
      <c r="H146" s="364"/>
      <c r="I146" s="358"/>
    </row>
    <row r="147" spans="2:9" ht="31.5">
      <c r="B147" s="457">
        <f t="shared" si="6"/>
        <v>5.4299999999999908</v>
      </c>
      <c r="C147" s="458" t="s">
        <v>1757</v>
      </c>
      <c r="D147" s="400">
        <v>16</v>
      </c>
      <c r="E147" s="459" t="s">
        <v>51</v>
      </c>
      <c r="F147" s="460"/>
      <c r="G147" s="369">
        <f t="shared" si="7"/>
        <v>0</v>
      </c>
      <c r="H147" s="364"/>
      <c r="I147" s="358"/>
    </row>
    <row r="148" spans="2:9" ht="31.5">
      <c r="B148" s="457">
        <f t="shared" si="6"/>
        <v>5.4399999999999906</v>
      </c>
      <c r="C148" s="458" t="s">
        <v>1710</v>
      </c>
      <c r="D148" s="400">
        <v>190</v>
      </c>
      <c r="E148" s="459" t="s">
        <v>51</v>
      </c>
      <c r="F148" s="460"/>
      <c r="G148" s="369">
        <f t="shared" si="7"/>
        <v>0</v>
      </c>
      <c r="H148" s="364"/>
      <c r="I148" s="358"/>
    </row>
    <row r="149" spans="2:9" ht="31.5">
      <c r="B149" s="457">
        <f t="shared" si="6"/>
        <v>5.4499999999999904</v>
      </c>
      <c r="C149" s="458" t="s">
        <v>1711</v>
      </c>
      <c r="D149" s="400">
        <v>120</v>
      </c>
      <c r="E149" s="459" t="s">
        <v>51</v>
      </c>
      <c r="F149" s="460"/>
      <c r="G149" s="369">
        <f t="shared" si="7"/>
        <v>0</v>
      </c>
      <c r="H149" s="364"/>
      <c r="I149" s="358"/>
    </row>
    <row r="150" spans="2:9">
      <c r="B150" s="457"/>
      <c r="C150" s="458"/>
      <c r="D150" s="400"/>
      <c r="E150" s="459"/>
      <c r="F150" s="460"/>
      <c r="G150" s="369">
        <f t="shared" si="7"/>
        <v>0</v>
      </c>
      <c r="H150" s="364">
        <f>SUM(G105:G149)</f>
        <v>0</v>
      </c>
      <c r="I150" s="358"/>
    </row>
    <row r="151" spans="2:9">
      <c r="B151" s="455">
        <v>6</v>
      </c>
      <c r="C151" s="456" t="s">
        <v>1280</v>
      </c>
      <c r="D151" s="400"/>
      <c r="E151" s="459"/>
      <c r="F151" s="460"/>
      <c r="G151" s="369">
        <f t="shared" si="7"/>
        <v>0</v>
      </c>
      <c r="H151" s="364"/>
      <c r="I151" s="358"/>
    </row>
    <row r="152" spans="2:9" ht="31.5">
      <c r="B152" s="457">
        <f t="shared" ref="B152:B169" si="8">+B151+0.01</f>
        <v>6.01</v>
      </c>
      <c r="C152" s="458" t="s">
        <v>1281</v>
      </c>
      <c r="D152" s="400">
        <v>1</v>
      </c>
      <c r="E152" s="459" t="s">
        <v>14</v>
      </c>
      <c r="F152" s="460"/>
      <c r="G152" s="369">
        <f t="shared" si="7"/>
        <v>0</v>
      </c>
      <c r="H152" s="364"/>
      <c r="I152" s="358"/>
    </row>
    <row r="153" spans="2:9" ht="31.5">
      <c r="B153" s="457">
        <f t="shared" si="8"/>
        <v>6.02</v>
      </c>
      <c r="C153" s="458" t="s">
        <v>1282</v>
      </c>
      <c r="D153" s="400">
        <v>1</v>
      </c>
      <c r="E153" s="459" t="s">
        <v>14</v>
      </c>
      <c r="F153" s="460"/>
      <c r="G153" s="369">
        <f t="shared" si="7"/>
        <v>0</v>
      </c>
      <c r="H153" s="364"/>
      <c r="I153" s="358"/>
    </row>
    <row r="154" spans="2:9" ht="31.5">
      <c r="B154" s="457">
        <f t="shared" si="8"/>
        <v>6.0299999999999994</v>
      </c>
      <c r="C154" s="458" t="s">
        <v>1283</v>
      </c>
      <c r="D154" s="400">
        <v>1</v>
      </c>
      <c r="E154" s="459" t="s">
        <v>14</v>
      </c>
      <c r="F154" s="460"/>
      <c r="G154" s="369">
        <f t="shared" si="7"/>
        <v>0</v>
      </c>
      <c r="H154" s="364"/>
      <c r="I154" s="358"/>
    </row>
    <row r="155" spans="2:9" ht="31.5">
      <c r="B155" s="457">
        <f t="shared" si="8"/>
        <v>6.0399999999999991</v>
      </c>
      <c r="C155" s="458" t="s">
        <v>1284</v>
      </c>
      <c r="D155" s="400">
        <v>1</v>
      </c>
      <c r="E155" s="459" t="s">
        <v>14</v>
      </c>
      <c r="F155" s="460"/>
      <c r="G155" s="369">
        <f t="shared" si="7"/>
        <v>0</v>
      </c>
      <c r="H155" s="364"/>
      <c r="I155" s="358"/>
    </row>
    <row r="156" spans="2:9" ht="31.5">
      <c r="B156" s="457">
        <f t="shared" si="8"/>
        <v>6.0499999999999989</v>
      </c>
      <c r="C156" s="458" t="s">
        <v>1285</v>
      </c>
      <c r="D156" s="400">
        <v>1</v>
      </c>
      <c r="E156" s="459" t="s">
        <v>14</v>
      </c>
      <c r="F156" s="460"/>
      <c r="G156" s="369">
        <f t="shared" si="7"/>
        <v>0</v>
      </c>
      <c r="H156" s="364"/>
      <c r="I156" s="358"/>
    </row>
    <row r="157" spans="2:9" ht="31.5">
      <c r="B157" s="457">
        <f t="shared" si="8"/>
        <v>6.0599999999999987</v>
      </c>
      <c r="C157" s="458" t="s">
        <v>1286</v>
      </c>
      <c r="D157" s="400">
        <v>1</v>
      </c>
      <c r="E157" s="459" t="s">
        <v>14</v>
      </c>
      <c r="F157" s="460"/>
      <c r="G157" s="369">
        <f t="shared" si="7"/>
        <v>0</v>
      </c>
      <c r="H157" s="364"/>
      <c r="I157" s="358"/>
    </row>
    <row r="158" spans="2:9" ht="31.5">
      <c r="B158" s="457">
        <f t="shared" si="8"/>
        <v>6.0699999999999985</v>
      </c>
      <c r="C158" s="458" t="s">
        <v>1287</v>
      </c>
      <c r="D158" s="400">
        <v>1</v>
      </c>
      <c r="E158" s="459" t="s">
        <v>14</v>
      </c>
      <c r="F158" s="460"/>
      <c r="G158" s="369">
        <f t="shared" si="7"/>
        <v>0</v>
      </c>
      <c r="H158" s="364"/>
      <c r="I158" s="358"/>
    </row>
    <row r="159" spans="2:9" ht="31.5">
      <c r="B159" s="457">
        <f t="shared" si="8"/>
        <v>6.0799999999999983</v>
      </c>
      <c r="C159" s="458" t="s">
        <v>1288</v>
      </c>
      <c r="D159" s="400">
        <v>1</v>
      </c>
      <c r="E159" s="459" t="s">
        <v>14</v>
      </c>
      <c r="F159" s="460"/>
      <c r="G159" s="369">
        <f t="shared" si="7"/>
        <v>0</v>
      </c>
      <c r="H159" s="364"/>
      <c r="I159" s="358"/>
    </row>
    <row r="160" spans="2:9" ht="31.5">
      <c r="B160" s="457">
        <f t="shared" si="8"/>
        <v>6.0899999999999981</v>
      </c>
      <c r="C160" s="458" t="s">
        <v>1289</v>
      </c>
      <c r="D160" s="400">
        <v>1</v>
      </c>
      <c r="E160" s="459" t="s">
        <v>14</v>
      </c>
      <c r="F160" s="460"/>
      <c r="G160" s="369">
        <f t="shared" si="7"/>
        <v>0</v>
      </c>
      <c r="H160" s="364"/>
      <c r="I160" s="358"/>
    </row>
    <row r="161" spans="2:9" ht="31.5">
      <c r="B161" s="457">
        <f t="shared" si="8"/>
        <v>6.0999999999999979</v>
      </c>
      <c r="C161" s="458" t="s">
        <v>1290</v>
      </c>
      <c r="D161" s="400">
        <v>1</v>
      </c>
      <c r="E161" s="459" t="s">
        <v>14</v>
      </c>
      <c r="F161" s="460"/>
      <c r="G161" s="369">
        <f t="shared" si="7"/>
        <v>0</v>
      </c>
      <c r="H161" s="364"/>
      <c r="I161" s="358"/>
    </row>
    <row r="162" spans="2:9" ht="31.5">
      <c r="B162" s="457">
        <f t="shared" si="8"/>
        <v>6.1099999999999977</v>
      </c>
      <c r="C162" s="458" t="s">
        <v>1291</v>
      </c>
      <c r="D162" s="400">
        <v>1</v>
      </c>
      <c r="E162" s="459" t="s">
        <v>14</v>
      </c>
      <c r="F162" s="460"/>
      <c r="G162" s="369">
        <f t="shared" si="7"/>
        <v>0</v>
      </c>
      <c r="H162" s="364"/>
      <c r="I162" s="358"/>
    </row>
    <row r="163" spans="2:9" ht="31.5">
      <c r="B163" s="457">
        <f t="shared" si="8"/>
        <v>6.1199999999999974</v>
      </c>
      <c r="C163" s="458" t="s">
        <v>1292</v>
      </c>
      <c r="D163" s="400">
        <v>1</v>
      </c>
      <c r="E163" s="459" t="s">
        <v>14</v>
      </c>
      <c r="F163" s="460"/>
      <c r="G163" s="369">
        <f t="shared" si="7"/>
        <v>0</v>
      </c>
      <c r="H163" s="364"/>
      <c r="I163" s="358"/>
    </row>
    <row r="164" spans="2:9" ht="31.5">
      <c r="B164" s="457">
        <f t="shared" si="8"/>
        <v>6.1299999999999972</v>
      </c>
      <c r="C164" s="458" t="s">
        <v>1293</v>
      </c>
      <c r="D164" s="400">
        <v>1</v>
      </c>
      <c r="E164" s="459" t="s">
        <v>14</v>
      </c>
      <c r="F164" s="460"/>
      <c r="G164" s="369">
        <f t="shared" si="7"/>
        <v>0</v>
      </c>
      <c r="H164" s="364"/>
      <c r="I164" s="358"/>
    </row>
    <row r="165" spans="2:9" ht="31.5">
      <c r="B165" s="457">
        <f t="shared" si="8"/>
        <v>6.139999999999997</v>
      </c>
      <c r="C165" s="458" t="s">
        <v>1294</v>
      </c>
      <c r="D165" s="400">
        <v>1</v>
      </c>
      <c r="E165" s="459" t="s">
        <v>14</v>
      </c>
      <c r="F165" s="460"/>
      <c r="G165" s="369">
        <f t="shared" si="7"/>
        <v>0</v>
      </c>
      <c r="H165" s="364"/>
      <c r="I165" s="358"/>
    </row>
    <row r="166" spans="2:9" ht="31.5">
      <c r="B166" s="457">
        <f t="shared" si="8"/>
        <v>6.1499999999999968</v>
      </c>
      <c r="C166" s="458" t="s">
        <v>1295</v>
      </c>
      <c r="D166" s="400">
        <v>1</v>
      </c>
      <c r="E166" s="459" t="s">
        <v>14</v>
      </c>
      <c r="F166" s="460"/>
      <c r="G166" s="369">
        <f t="shared" si="7"/>
        <v>0</v>
      </c>
      <c r="H166" s="364"/>
      <c r="I166" s="358"/>
    </row>
    <row r="167" spans="2:9" ht="31.5">
      <c r="B167" s="457">
        <f t="shared" si="8"/>
        <v>6.1599999999999966</v>
      </c>
      <c r="C167" s="458" t="s">
        <v>1296</v>
      </c>
      <c r="D167" s="400">
        <v>1</v>
      </c>
      <c r="E167" s="459" t="s">
        <v>14</v>
      </c>
      <c r="F167" s="460"/>
      <c r="G167" s="369">
        <f t="shared" si="7"/>
        <v>0</v>
      </c>
      <c r="H167" s="364"/>
      <c r="I167" s="358"/>
    </row>
    <row r="168" spans="2:9" ht="31.5">
      <c r="B168" s="457">
        <f t="shared" si="8"/>
        <v>6.1699999999999964</v>
      </c>
      <c r="C168" s="458" t="s">
        <v>1297</v>
      </c>
      <c r="D168" s="400">
        <v>1</v>
      </c>
      <c r="E168" s="459" t="s">
        <v>14</v>
      </c>
      <c r="F168" s="460"/>
      <c r="G168" s="369">
        <f t="shared" si="7"/>
        <v>0</v>
      </c>
      <c r="H168" s="364"/>
      <c r="I168" s="358"/>
    </row>
    <row r="169" spans="2:9" ht="31.5">
      <c r="B169" s="457">
        <f t="shared" si="8"/>
        <v>6.1799999999999962</v>
      </c>
      <c r="C169" s="458" t="s">
        <v>1298</v>
      </c>
      <c r="D169" s="400">
        <v>1</v>
      </c>
      <c r="E169" s="459" t="s">
        <v>14</v>
      </c>
      <c r="F169" s="460"/>
      <c r="G169" s="369">
        <f t="shared" si="7"/>
        <v>0</v>
      </c>
      <c r="H169" s="364"/>
      <c r="I169" s="358"/>
    </row>
    <row r="170" spans="2:9">
      <c r="B170" s="457"/>
      <c r="C170" s="458"/>
      <c r="D170" s="400"/>
      <c r="E170" s="459"/>
      <c r="F170" s="460"/>
      <c r="G170" s="369">
        <f t="shared" si="7"/>
        <v>0</v>
      </c>
      <c r="H170" s="364">
        <f>SUM(G152:G169)</f>
        <v>0</v>
      </c>
      <c r="I170" s="358"/>
    </row>
    <row r="171" spans="2:9">
      <c r="B171" s="455">
        <v>7</v>
      </c>
      <c r="C171" s="456" t="s">
        <v>1299</v>
      </c>
      <c r="D171" s="400"/>
      <c r="E171" s="459"/>
      <c r="F171" s="460"/>
      <c r="G171" s="369">
        <f t="shared" si="7"/>
        <v>0</v>
      </c>
      <c r="H171" s="364"/>
      <c r="I171" s="358"/>
    </row>
    <row r="172" spans="2:9" ht="31.5">
      <c r="B172" s="457">
        <f t="shared" ref="B172:B181" si="9">+B171+0.01</f>
        <v>7.01</v>
      </c>
      <c r="C172" s="458" t="s">
        <v>1300</v>
      </c>
      <c r="D172" s="400">
        <v>1</v>
      </c>
      <c r="E172" s="459" t="s">
        <v>1301</v>
      </c>
      <c r="F172" s="460"/>
      <c r="G172" s="369">
        <f t="shared" si="7"/>
        <v>0</v>
      </c>
      <c r="H172" s="364"/>
      <c r="I172" s="358"/>
    </row>
    <row r="173" spans="2:9" ht="31.5">
      <c r="B173" s="457">
        <f t="shared" si="9"/>
        <v>7.02</v>
      </c>
      <c r="C173" s="458" t="s">
        <v>1302</v>
      </c>
      <c r="D173" s="400">
        <v>1</v>
      </c>
      <c r="E173" s="459" t="s">
        <v>1301</v>
      </c>
      <c r="F173" s="460"/>
      <c r="G173" s="369">
        <f t="shared" si="7"/>
        <v>0</v>
      </c>
      <c r="H173" s="364"/>
      <c r="I173" s="358"/>
    </row>
    <row r="174" spans="2:9" ht="31.5">
      <c r="B174" s="457">
        <f t="shared" si="9"/>
        <v>7.0299999999999994</v>
      </c>
      <c r="C174" s="458" t="s">
        <v>1303</v>
      </c>
      <c r="D174" s="400">
        <v>1</v>
      </c>
      <c r="E174" s="459" t="s">
        <v>1301</v>
      </c>
      <c r="F174" s="460"/>
      <c r="G174" s="369">
        <f t="shared" si="7"/>
        <v>0</v>
      </c>
      <c r="H174" s="364"/>
      <c r="I174" s="358"/>
    </row>
    <row r="175" spans="2:9" ht="31.5">
      <c r="B175" s="457">
        <f t="shared" si="9"/>
        <v>7.0399999999999991</v>
      </c>
      <c r="C175" s="458" t="s">
        <v>1304</v>
      </c>
      <c r="D175" s="400">
        <v>1</v>
      </c>
      <c r="E175" s="459" t="s">
        <v>1301</v>
      </c>
      <c r="F175" s="460"/>
      <c r="G175" s="369">
        <f t="shared" si="7"/>
        <v>0</v>
      </c>
      <c r="H175" s="364"/>
      <c r="I175" s="358"/>
    </row>
    <row r="176" spans="2:9" ht="31.5">
      <c r="B176" s="457">
        <f t="shared" si="9"/>
        <v>7.0499999999999989</v>
      </c>
      <c r="C176" s="458" t="s">
        <v>1305</v>
      </c>
      <c r="D176" s="400">
        <v>1</v>
      </c>
      <c r="E176" s="459" t="s">
        <v>1301</v>
      </c>
      <c r="F176" s="460"/>
      <c r="G176" s="369">
        <f t="shared" si="7"/>
        <v>0</v>
      </c>
      <c r="H176" s="364"/>
      <c r="I176" s="358"/>
    </row>
    <row r="177" spans="2:9" ht="31.5">
      <c r="B177" s="457">
        <f t="shared" si="9"/>
        <v>7.0599999999999987</v>
      </c>
      <c r="C177" s="458" t="s">
        <v>1306</v>
      </c>
      <c r="D177" s="400">
        <v>1</v>
      </c>
      <c r="E177" s="459" t="s">
        <v>1301</v>
      </c>
      <c r="F177" s="460"/>
      <c r="G177" s="369">
        <f t="shared" si="7"/>
        <v>0</v>
      </c>
      <c r="H177" s="364"/>
      <c r="I177" s="358"/>
    </row>
    <row r="178" spans="2:9" ht="31.5">
      <c r="B178" s="457">
        <f t="shared" si="9"/>
        <v>7.0699999999999985</v>
      </c>
      <c r="C178" s="458" t="s">
        <v>1307</v>
      </c>
      <c r="D178" s="400">
        <v>1</v>
      </c>
      <c r="E178" s="459" t="s">
        <v>1301</v>
      </c>
      <c r="F178" s="460"/>
      <c r="G178" s="369">
        <f t="shared" si="7"/>
        <v>0</v>
      </c>
      <c r="H178" s="364"/>
      <c r="I178" s="358"/>
    </row>
    <row r="179" spans="2:9" ht="31.5">
      <c r="B179" s="457">
        <f t="shared" si="9"/>
        <v>7.0799999999999983</v>
      </c>
      <c r="C179" s="458" t="s">
        <v>1308</v>
      </c>
      <c r="D179" s="400">
        <v>1</v>
      </c>
      <c r="E179" s="459" t="s">
        <v>1301</v>
      </c>
      <c r="F179" s="460"/>
      <c r="G179" s="369">
        <f t="shared" si="7"/>
        <v>0</v>
      </c>
      <c r="H179" s="364"/>
      <c r="I179" s="358"/>
    </row>
    <row r="180" spans="2:9" ht="31.5">
      <c r="B180" s="457">
        <f t="shared" si="9"/>
        <v>7.0899999999999981</v>
      </c>
      <c r="C180" s="458" t="s">
        <v>1309</v>
      </c>
      <c r="D180" s="400">
        <v>1</v>
      </c>
      <c r="E180" s="459" t="s">
        <v>1301</v>
      </c>
      <c r="F180" s="460"/>
      <c r="G180" s="369">
        <f t="shared" si="7"/>
        <v>0</v>
      </c>
      <c r="H180" s="364"/>
      <c r="I180" s="358"/>
    </row>
    <row r="181" spans="2:9">
      <c r="B181" s="457">
        <f t="shared" si="9"/>
        <v>7.0999999999999979</v>
      </c>
      <c r="C181" s="458" t="s">
        <v>1136</v>
      </c>
      <c r="D181" s="400">
        <v>1</v>
      </c>
      <c r="E181" s="459" t="s">
        <v>31</v>
      </c>
      <c r="F181" s="460"/>
      <c r="G181" s="369">
        <f t="shared" si="7"/>
        <v>0</v>
      </c>
      <c r="H181" s="364"/>
      <c r="I181" s="358"/>
    </row>
    <row r="182" spans="2:9">
      <c r="B182" s="457"/>
      <c r="C182" s="458"/>
      <c r="D182" s="400"/>
      <c r="E182" s="459"/>
      <c r="F182" s="460"/>
      <c r="G182" s="369">
        <f t="shared" si="7"/>
        <v>0</v>
      </c>
      <c r="H182" s="364">
        <f>SUM(G172:G181)</f>
        <v>0</v>
      </c>
      <c r="I182" s="358"/>
    </row>
    <row r="183" spans="2:9">
      <c r="B183" s="455">
        <v>8</v>
      </c>
      <c r="C183" s="456" t="s">
        <v>1310</v>
      </c>
      <c r="D183" s="400"/>
      <c r="E183" s="459"/>
      <c r="F183" s="460"/>
      <c r="G183" s="369">
        <f t="shared" si="7"/>
        <v>0</v>
      </c>
      <c r="H183" s="364"/>
      <c r="I183" s="358"/>
    </row>
    <row r="184" spans="2:9" ht="31.5">
      <c r="B184" s="457">
        <f t="shared" ref="B184:B194" si="10">+B183+0.01</f>
        <v>8.01</v>
      </c>
      <c r="C184" s="458" t="s">
        <v>1311</v>
      </c>
      <c r="D184" s="400">
        <v>30</v>
      </c>
      <c r="E184" s="459" t="s">
        <v>51</v>
      </c>
      <c r="F184" s="460"/>
      <c r="G184" s="369">
        <f t="shared" si="7"/>
        <v>0</v>
      </c>
      <c r="H184" s="364"/>
      <c r="I184" s="358"/>
    </row>
    <row r="185" spans="2:9" ht="31.5">
      <c r="B185" s="457">
        <f t="shared" si="10"/>
        <v>8.02</v>
      </c>
      <c r="C185" s="458" t="s">
        <v>1312</v>
      </c>
      <c r="D185" s="400">
        <v>30</v>
      </c>
      <c r="E185" s="459" t="s">
        <v>51</v>
      </c>
      <c r="F185" s="460"/>
      <c r="G185" s="369">
        <f t="shared" si="7"/>
        <v>0</v>
      </c>
      <c r="H185" s="364"/>
      <c r="I185" s="358"/>
    </row>
    <row r="186" spans="2:9" ht="31.5">
      <c r="B186" s="457">
        <f t="shared" si="10"/>
        <v>8.0299999999999994</v>
      </c>
      <c r="C186" s="458" t="s">
        <v>1313</v>
      </c>
      <c r="D186" s="400">
        <v>30</v>
      </c>
      <c r="E186" s="459" t="s">
        <v>51</v>
      </c>
      <c r="F186" s="460"/>
      <c r="G186" s="369">
        <f t="shared" si="7"/>
        <v>0</v>
      </c>
      <c r="H186" s="364"/>
      <c r="I186" s="358"/>
    </row>
    <row r="187" spans="2:9" ht="31.5">
      <c r="B187" s="457">
        <f t="shared" si="10"/>
        <v>8.0399999999999991</v>
      </c>
      <c r="C187" s="458" t="s">
        <v>1314</v>
      </c>
      <c r="D187" s="400">
        <v>30</v>
      </c>
      <c r="E187" s="459" t="s">
        <v>51</v>
      </c>
      <c r="F187" s="460"/>
      <c r="G187" s="369">
        <f t="shared" si="7"/>
        <v>0</v>
      </c>
      <c r="H187" s="364"/>
      <c r="I187" s="358"/>
    </row>
    <row r="188" spans="2:9" ht="31.5">
      <c r="B188" s="457">
        <f t="shared" si="10"/>
        <v>8.0499999999999989</v>
      </c>
      <c r="C188" s="458" t="s">
        <v>1315</v>
      </c>
      <c r="D188" s="400">
        <v>30</v>
      </c>
      <c r="E188" s="459" t="s">
        <v>51</v>
      </c>
      <c r="F188" s="460"/>
      <c r="G188" s="369">
        <f t="shared" si="7"/>
        <v>0</v>
      </c>
      <c r="H188" s="364"/>
      <c r="I188" s="358"/>
    </row>
    <row r="189" spans="2:9" ht="31.5">
      <c r="B189" s="457">
        <f t="shared" si="10"/>
        <v>8.0599999999999987</v>
      </c>
      <c r="C189" s="458" t="s">
        <v>1316</v>
      </c>
      <c r="D189" s="400">
        <v>30</v>
      </c>
      <c r="E189" s="459" t="s">
        <v>51</v>
      </c>
      <c r="F189" s="460"/>
      <c r="G189" s="369">
        <f t="shared" si="7"/>
        <v>0</v>
      </c>
      <c r="H189" s="364"/>
      <c r="I189" s="358"/>
    </row>
    <row r="190" spans="2:9" ht="31.5">
      <c r="B190" s="457">
        <f t="shared" si="10"/>
        <v>8.0699999999999985</v>
      </c>
      <c r="C190" s="458" t="s">
        <v>1317</v>
      </c>
      <c r="D190" s="400">
        <v>30</v>
      </c>
      <c r="E190" s="459" t="s">
        <v>51</v>
      </c>
      <c r="F190" s="460"/>
      <c r="G190" s="369">
        <f t="shared" si="7"/>
        <v>0</v>
      </c>
      <c r="H190" s="364"/>
      <c r="I190" s="358"/>
    </row>
    <row r="191" spans="2:9" ht="31.5">
      <c r="B191" s="457">
        <f t="shared" si="10"/>
        <v>8.0799999999999983</v>
      </c>
      <c r="C191" s="458" t="s">
        <v>1318</v>
      </c>
      <c r="D191" s="400">
        <v>30</v>
      </c>
      <c r="E191" s="459" t="s">
        <v>51</v>
      </c>
      <c r="F191" s="460"/>
      <c r="G191" s="369">
        <f t="shared" si="7"/>
        <v>0</v>
      </c>
      <c r="H191" s="364"/>
      <c r="I191" s="358"/>
    </row>
    <row r="192" spans="2:9" ht="31.5">
      <c r="B192" s="457">
        <f t="shared" si="10"/>
        <v>8.0899999999999981</v>
      </c>
      <c r="C192" s="458" t="s">
        <v>1319</v>
      </c>
      <c r="D192" s="400">
        <v>250</v>
      </c>
      <c r="E192" s="459" t="s">
        <v>51</v>
      </c>
      <c r="F192" s="460"/>
      <c r="G192" s="369">
        <f t="shared" si="7"/>
        <v>0</v>
      </c>
      <c r="H192" s="364"/>
      <c r="I192" s="358"/>
    </row>
    <row r="193" spans="1:9" ht="31.5">
      <c r="B193" s="457">
        <f t="shared" si="10"/>
        <v>8.0999999999999979</v>
      </c>
      <c r="C193" s="458" t="s">
        <v>1320</v>
      </c>
      <c r="D193" s="400">
        <v>100</v>
      </c>
      <c r="E193" s="459" t="s">
        <v>51</v>
      </c>
      <c r="F193" s="460"/>
      <c r="G193" s="369">
        <f t="shared" si="7"/>
        <v>0</v>
      </c>
      <c r="H193" s="364"/>
      <c r="I193" s="358"/>
    </row>
    <row r="194" spans="1:9">
      <c r="B194" s="457">
        <f t="shared" si="10"/>
        <v>8.1099999999999977</v>
      </c>
      <c r="C194" s="458" t="s">
        <v>1136</v>
      </c>
      <c r="D194" s="400">
        <v>1</v>
      </c>
      <c r="E194" s="459" t="s">
        <v>31</v>
      </c>
      <c r="F194" s="460"/>
      <c r="G194" s="369">
        <f t="shared" si="7"/>
        <v>0</v>
      </c>
      <c r="H194" s="364"/>
      <c r="I194" s="358"/>
    </row>
    <row r="195" spans="1:9">
      <c r="B195" s="457"/>
      <c r="C195" s="458"/>
      <c r="D195" s="400"/>
      <c r="E195" s="459"/>
      <c r="F195" s="460"/>
      <c r="G195" s="369">
        <f t="shared" si="7"/>
        <v>0</v>
      </c>
      <c r="H195" s="364">
        <f>SUM(G184:G194)</f>
        <v>0</v>
      </c>
      <c r="I195" s="358"/>
    </row>
    <row r="196" spans="1:9">
      <c r="A196" s="338" t="s">
        <v>32</v>
      </c>
      <c r="B196" s="461"/>
      <c r="C196" s="462" t="s">
        <v>1322</v>
      </c>
      <c r="D196" s="400"/>
      <c r="E196" s="401"/>
      <c r="F196" s="371"/>
      <c r="G196" s="369"/>
      <c r="H196" s="364"/>
      <c r="I196" s="358"/>
    </row>
    <row r="197" spans="1:9">
      <c r="A197" s="338" t="s">
        <v>32</v>
      </c>
      <c r="B197" s="463"/>
      <c r="C197" s="456" t="s">
        <v>1321</v>
      </c>
      <c r="D197" s="400"/>
      <c r="E197" s="464"/>
      <c r="F197" s="371"/>
      <c r="G197" s="369"/>
      <c r="H197" s="364"/>
      <c r="I197" s="358"/>
    </row>
    <row r="198" spans="1:9">
      <c r="A198" s="338" t="s">
        <v>32</v>
      </c>
      <c r="B198" s="465">
        <v>1</v>
      </c>
      <c r="C198" s="466" t="s">
        <v>1323</v>
      </c>
      <c r="D198" s="400"/>
      <c r="E198" s="401"/>
      <c r="F198" s="371"/>
      <c r="G198" s="369"/>
      <c r="H198" s="364"/>
      <c r="I198" s="358"/>
    </row>
    <row r="199" spans="1:9">
      <c r="A199" s="338" t="s">
        <v>32</v>
      </c>
      <c r="B199" s="467">
        <f>B198+0.01</f>
        <v>1.01</v>
      </c>
      <c r="C199" s="468" t="s">
        <v>1324</v>
      </c>
      <c r="D199" s="400">
        <v>7</v>
      </c>
      <c r="E199" s="401" t="s">
        <v>14</v>
      </c>
      <c r="F199" s="371"/>
      <c r="G199" s="369">
        <f t="shared" ref="G199:G202" si="11">ROUND(F199*D199,2)</f>
        <v>0</v>
      </c>
      <c r="H199" s="364"/>
      <c r="I199" s="358"/>
    </row>
    <row r="200" spans="1:9">
      <c r="A200" s="338" t="s">
        <v>32</v>
      </c>
      <c r="B200" s="467">
        <f>B199+0.01</f>
        <v>1.02</v>
      </c>
      <c r="C200" s="468" t="s">
        <v>1325</v>
      </c>
      <c r="D200" s="400">
        <v>2</v>
      </c>
      <c r="E200" s="469" t="s">
        <v>14</v>
      </c>
      <c r="F200" s="371"/>
      <c r="G200" s="369">
        <f t="shared" si="11"/>
        <v>0</v>
      </c>
      <c r="H200" s="364"/>
      <c r="I200" s="358"/>
    </row>
    <row r="201" spans="1:9">
      <c r="A201" s="338" t="s">
        <v>32</v>
      </c>
      <c r="B201" s="467">
        <f>B200+0.01</f>
        <v>1.03</v>
      </c>
      <c r="C201" s="381" t="s">
        <v>1326</v>
      </c>
      <c r="D201" s="400">
        <v>4</v>
      </c>
      <c r="E201" s="401" t="s">
        <v>14</v>
      </c>
      <c r="F201" s="371"/>
      <c r="G201" s="369">
        <f t="shared" si="11"/>
        <v>0</v>
      </c>
      <c r="H201" s="364"/>
      <c r="I201" s="358"/>
    </row>
    <row r="202" spans="1:9">
      <c r="A202" s="338" t="s">
        <v>32</v>
      </c>
      <c r="B202" s="470"/>
      <c r="C202" s="471"/>
      <c r="D202" s="400"/>
      <c r="E202" s="401"/>
      <c r="F202" s="371"/>
      <c r="G202" s="369">
        <f t="shared" si="11"/>
        <v>0</v>
      </c>
      <c r="H202" s="364">
        <f>SUM(G199:G201)</f>
        <v>0</v>
      </c>
      <c r="I202" s="358"/>
    </row>
    <row r="203" spans="1:9">
      <c r="A203" s="338" t="s">
        <v>32</v>
      </c>
      <c r="B203" s="472">
        <v>2</v>
      </c>
      <c r="C203" s="368" t="s">
        <v>1327</v>
      </c>
      <c r="D203" s="400"/>
      <c r="E203" s="473"/>
      <c r="F203" s="371"/>
      <c r="G203" s="369"/>
      <c r="H203" s="364"/>
      <c r="I203" s="358"/>
    </row>
    <row r="204" spans="1:9">
      <c r="A204" s="338" t="s">
        <v>32</v>
      </c>
      <c r="B204" s="398">
        <f t="shared" ref="B204:B208" si="12">B203+0.01</f>
        <v>2.0099999999999998</v>
      </c>
      <c r="C204" s="381" t="s">
        <v>1328</v>
      </c>
      <c r="D204" s="400">
        <v>2</v>
      </c>
      <c r="E204" s="401" t="s">
        <v>14</v>
      </c>
      <c r="F204" s="371"/>
      <c r="G204" s="369">
        <f t="shared" ref="G204:G209" si="13">ROUND(F204*D204,2)</f>
        <v>0</v>
      </c>
      <c r="H204" s="364"/>
      <c r="I204" s="358"/>
    </row>
    <row r="205" spans="1:9">
      <c r="A205" s="338" t="s">
        <v>32</v>
      </c>
      <c r="B205" s="398">
        <f t="shared" si="12"/>
        <v>2.0199999999999996</v>
      </c>
      <c r="C205" s="381" t="s">
        <v>1326</v>
      </c>
      <c r="D205" s="400">
        <v>1</v>
      </c>
      <c r="E205" s="401" t="s">
        <v>14</v>
      </c>
      <c r="F205" s="371"/>
      <c r="G205" s="369">
        <f t="shared" si="13"/>
        <v>0</v>
      </c>
      <c r="H205" s="364"/>
      <c r="I205" s="358"/>
    </row>
    <row r="206" spans="1:9">
      <c r="A206" s="338" t="s">
        <v>32</v>
      </c>
      <c r="B206" s="398">
        <f t="shared" si="12"/>
        <v>2.0299999999999994</v>
      </c>
      <c r="C206" s="381" t="s">
        <v>1329</v>
      </c>
      <c r="D206" s="400">
        <v>4</v>
      </c>
      <c r="E206" s="401" t="s">
        <v>14</v>
      </c>
      <c r="F206" s="371"/>
      <c r="G206" s="369">
        <f t="shared" si="13"/>
        <v>0</v>
      </c>
      <c r="H206" s="364"/>
      <c r="I206" s="358"/>
    </row>
    <row r="207" spans="1:9">
      <c r="A207" s="338" t="s">
        <v>32</v>
      </c>
      <c r="B207" s="398">
        <f t="shared" si="12"/>
        <v>2.0399999999999991</v>
      </c>
      <c r="C207" s="381" t="s">
        <v>1330</v>
      </c>
      <c r="D207" s="400">
        <v>3</v>
      </c>
      <c r="E207" s="401" t="s">
        <v>14</v>
      </c>
      <c r="F207" s="474"/>
      <c r="G207" s="369">
        <f t="shared" si="13"/>
        <v>0</v>
      </c>
      <c r="H207" s="364"/>
      <c r="I207" s="358"/>
    </row>
    <row r="208" spans="1:9">
      <c r="A208" s="338" t="s">
        <v>32</v>
      </c>
      <c r="B208" s="398">
        <f t="shared" si="12"/>
        <v>2.0499999999999989</v>
      </c>
      <c r="C208" s="381" t="s">
        <v>1331</v>
      </c>
      <c r="D208" s="400">
        <v>3</v>
      </c>
      <c r="E208" s="401" t="s">
        <v>14</v>
      </c>
      <c r="F208" s="371"/>
      <c r="G208" s="369">
        <f t="shared" si="13"/>
        <v>0</v>
      </c>
      <c r="H208" s="364"/>
      <c r="I208" s="358"/>
    </row>
    <row r="209" spans="1:9">
      <c r="A209" s="338" t="s">
        <v>32</v>
      </c>
      <c r="B209" s="398"/>
      <c r="C209" s="381"/>
      <c r="D209" s="400"/>
      <c r="E209" s="464"/>
      <c r="F209" s="475"/>
      <c r="G209" s="369">
        <f t="shared" si="13"/>
        <v>0</v>
      </c>
      <c r="H209" s="364">
        <f>SUM(G204:G208)</f>
        <v>0</v>
      </c>
      <c r="I209" s="358"/>
    </row>
    <row r="210" spans="1:9">
      <c r="A210" s="338" t="s">
        <v>32</v>
      </c>
      <c r="B210" s="472">
        <v>3</v>
      </c>
      <c r="C210" s="390" t="s">
        <v>1332</v>
      </c>
      <c r="D210" s="400"/>
      <c r="E210" s="401"/>
      <c r="F210" s="371"/>
      <c r="G210" s="369"/>
      <c r="H210" s="364"/>
      <c r="I210" s="358"/>
    </row>
    <row r="211" spans="1:9">
      <c r="A211" s="338" t="s">
        <v>32</v>
      </c>
      <c r="B211" s="470">
        <f t="shared" ref="B211:B216" si="14">B210+0.01</f>
        <v>3.01</v>
      </c>
      <c r="C211" s="468" t="s">
        <v>1324</v>
      </c>
      <c r="D211" s="400">
        <v>2</v>
      </c>
      <c r="E211" s="401" t="s">
        <v>14</v>
      </c>
      <c r="F211" s="371"/>
      <c r="G211" s="369">
        <f t="shared" ref="G211:G217" si="15">ROUND(F211*D211,2)</f>
        <v>0</v>
      </c>
      <c r="H211" s="364"/>
      <c r="I211" s="358"/>
    </row>
    <row r="212" spans="1:9">
      <c r="A212" s="338" t="s">
        <v>32</v>
      </c>
      <c r="B212" s="470">
        <f t="shared" si="14"/>
        <v>3.0199999999999996</v>
      </c>
      <c r="C212" s="381" t="s">
        <v>1326</v>
      </c>
      <c r="D212" s="400">
        <v>1</v>
      </c>
      <c r="E212" s="401" t="s">
        <v>14</v>
      </c>
      <c r="F212" s="371"/>
      <c r="G212" s="369">
        <f t="shared" si="15"/>
        <v>0</v>
      </c>
      <c r="H212" s="364"/>
      <c r="I212" s="358"/>
    </row>
    <row r="213" spans="1:9">
      <c r="A213" s="338" t="s">
        <v>32</v>
      </c>
      <c r="B213" s="470">
        <f t="shared" si="14"/>
        <v>3.0299999999999994</v>
      </c>
      <c r="C213" s="381" t="s">
        <v>1329</v>
      </c>
      <c r="D213" s="400">
        <v>3</v>
      </c>
      <c r="E213" s="401" t="s">
        <v>14</v>
      </c>
      <c r="F213" s="371"/>
      <c r="G213" s="369">
        <f t="shared" si="15"/>
        <v>0</v>
      </c>
      <c r="H213" s="364"/>
      <c r="I213" s="358"/>
    </row>
    <row r="214" spans="1:9">
      <c r="A214" s="338" t="s">
        <v>32</v>
      </c>
      <c r="B214" s="470">
        <f t="shared" si="14"/>
        <v>3.0399999999999991</v>
      </c>
      <c r="C214" s="381" t="s">
        <v>1333</v>
      </c>
      <c r="D214" s="400">
        <v>1</v>
      </c>
      <c r="E214" s="401" t="s">
        <v>14</v>
      </c>
      <c r="F214" s="371"/>
      <c r="G214" s="369">
        <f t="shared" si="15"/>
        <v>0</v>
      </c>
      <c r="H214" s="364"/>
      <c r="I214" s="358"/>
    </row>
    <row r="215" spans="1:9">
      <c r="A215" s="338" t="s">
        <v>32</v>
      </c>
      <c r="B215" s="470">
        <f t="shared" si="14"/>
        <v>3.0499999999999989</v>
      </c>
      <c r="C215" s="381" t="s">
        <v>1330</v>
      </c>
      <c r="D215" s="400">
        <v>1</v>
      </c>
      <c r="E215" s="401" t="s">
        <v>14</v>
      </c>
      <c r="F215" s="474"/>
      <c r="G215" s="369">
        <f t="shared" si="15"/>
        <v>0</v>
      </c>
      <c r="H215" s="364"/>
      <c r="I215" s="358"/>
    </row>
    <row r="216" spans="1:9">
      <c r="A216" s="338" t="s">
        <v>32</v>
      </c>
      <c r="B216" s="470">
        <f t="shared" si="14"/>
        <v>3.0599999999999987</v>
      </c>
      <c r="C216" s="381" t="s">
        <v>1331</v>
      </c>
      <c r="D216" s="400">
        <v>1</v>
      </c>
      <c r="E216" s="401" t="s">
        <v>14</v>
      </c>
      <c r="F216" s="371"/>
      <c r="G216" s="369">
        <f t="shared" si="15"/>
        <v>0</v>
      </c>
      <c r="H216" s="364"/>
      <c r="I216" s="358"/>
    </row>
    <row r="217" spans="1:9">
      <c r="A217" s="338" t="s">
        <v>32</v>
      </c>
      <c r="B217" s="470"/>
      <c r="C217" s="471"/>
      <c r="D217" s="400"/>
      <c r="E217" s="401"/>
      <c r="F217" s="371"/>
      <c r="G217" s="369">
        <f t="shared" si="15"/>
        <v>0</v>
      </c>
      <c r="H217" s="364">
        <f>SUM(G211:G216)</f>
        <v>0</v>
      </c>
      <c r="I217" s="358"/>
    </row>
    <row r="218" spans="1:9">
      <c r="A218" s="338" t="s">
        <v>32</v>
      </c>
      <c r="B218" s="472">
        <v>4</v>
      </c>
      <c r="C218" s="368" t="s">
        <v>1334</v>
      </c>
      <c r="D218" s="400"/>
      <c r="E218" s="473"/>
      <c r="F218" s="371"/>
      <c r="G218" s="369"/>
      <c r="H218" s="364"/>
      <c r="I218" s="358"/>
    </row>
    <row r="219" spans="1:9">
      <c r="A219" s="338" t="s">
        <v>32</v>
      </c>
      <c r="B219" s="398">
        <f>B218+0.01</f>
        <v>4.01</v>
      </c>
      <c r="C219" s="468" t="s">
        <v>1325</v>
      </c>
      <c r="D219" s="400">
        <v>1</v>
      </c>
      <c r="E219" s="469" t="s">
        <v>14</v>
      </c>
      <c r="F219" s="371"/>
      <c r="G219" s="369">
        <f t="shared" ref="G219:G221" si="16">ROUND(F219*D219,2)</f>
        <v>0</v>
      </c>
      <c r="H219" s="364"/>
      <c r="I219" s="358"/>
    </row>
    <row r="220" spans="1:9">
      <c r="A220" s="338" t="s">
        <v>32</v>
      </c>
      <c r="B220" s="398">
        <f>B219+0.01</f>
        <v>4.0199999999999996</v>
      </c>
      <c r="C220" s="381" t="s">
        <v>1326</v>
      </c>
      <c r="D220" s="400">
        <v>1</v>
      </c>
      <c r="E220" s="401" t="s">
        <v>14</v>
      </c>
      <c r="F220" s="371"/>
      <c r="G220" s="369">
        <f t="shared" si="16"/>
        <v>0</v>
      </c>
      <c r="H220" s="364"/>
      <c r="I220" s="358"/>
    </row>
    <row r="221" spans="1:9">
      <c r="A221" s="338" t="s">
        <v>32</v>
      </c>
      <c r="B221" s="398"/>
      <c r="C221" s="381"/>
      <c r="D221" s="400"/>
      <c r="E221" s="464"/>
      <c r="F221" s="475"/>
      <c r="G221" s="369">
        <f t="shared" si="16"/>
        <v>0</v>
      </c>
      <c r="H221" s="364">
        <f>SUM(G219:G220)</f>
        <v>0</v>
      </c>
      <c r="I221" s="358"/>
    </row>
    <row r="222" spans="1:9" ht="32.25">
      <c r="A222" s="338" t="s">
        <v>32</v>
      </c>
      <c r="B222" s="472">
        <v>5</v>
      </c>
      <c r="C222" s="390" t="s">
        <v>1335</v>
      </c>
      <c r="D222" s="400"/>
      <c r="E222" s="401"/>
      <c r="F222" s="371"/>
      <c r="G222" s="369"/>
      <c r="H222" s="364"/>
      <c r="I222" s="358"/>
    </row>
    <row r="223" spans="1:9">
      <c r="A223" s="338" t="s">
        <v>32</v>
      </c>
      <c r="B223" s="470">
        <f t="shared" ref="B223:B228" si="17">B222+0.01</f>
        <v>5.01</v>
      </c>
      <c r="C223" s="468" t="s">
        <v>1324</v>
      </c>
      <c r="D223" s="400">
        <v>6</v>
      </c>
      <c r="E223" s="401" t="s">
        <v>14</v>
      </c>
      <c r="F223" s="371"/>
      <c r="G223" s="369">
        <f t="shared" ref="G223:G229" si="18">ROUND(F223*D223,2)</f>
        <v>0</v>
      </c>
      <c r="H223" s="364"/>
      <c r="I223" s="358"/>
    </row>
    <row r="224" spans="1:9">
      <c r="A224" s="338" t="s">
        <v>32</v>
      </c>
      <c r="B224" s="470">
        <f t="shared" si="17"/>
        <v>5.0199999999999996</v>
      </c>
      <c r="C224" s="468" t="s">
        <v>1325</v>
      </c>
      <c r="D224" s="400">
        <v>1</v>
      </c>
      <c r="E224" s="469" t="s">
        <v>14</v>
      </c>
      <c r="F224" s="371"/>
      <c r="G224" s="369">
        <f t="shared" si="18"/>
        <v>0</v>
      </c>
      <c r="H224" s="364"/>
      <c r="I224" s="358"/>
    </row>
    <row r="225" spans="1:9">
      <c r="A225" s="338" t="s">
        <v>32</v>
      </c>
      <c r="B225" s="470">
        <f t="shared" si="17"/>
        <v>5.0299999999999994</v>
      </c>
      <c r="C225" s="381" t="s">
        <v>1326</v>
      </c>
      <c r="D225" s="400">
        <v>3</v>
      </c>
      <c r="E225" s="401" t="s">
        <v>14</v>
      </c>
      <c r="F225" s="371"/>
      <c r="G225" s="369">
        <f t="shared" si="18"/>
        <v>0</v>
      </c>
      <c r="H225" s="364"/>
      <c r="I225" s="358"/>
    </row>
    <row r="226" spans="1:9">
      <c r="A226" s="338" t="s">
        <v>32</v>
      </c>
      <c r="B226" s="470">
        <f t="shared" si="17"/>
        <v>5.0399999999999991</v>
      </c>
      <c r="C226" s="381" t="s">
        <v>1329</v>
      </c>
      <c r="D226" s="400">
        <v>4</v>
      </c>
      <c r="E226" s="401" t="s">
        <v>14</v>
      </c>
      <c r="F226" s="371"/>
      <c r="G226" s="369">
        <f t="shared" si="18"/>
        <v>0</v>
      </c>
      <c r="H226" s="364"/>
      <c r="I226" s="358"/>
    </row>
    <row r="227" spans="1:9">
      <c r="A227" s="338" t="s">
        <v>32</v>
      </c>
      <c r="B227" s="470">
        <f t="shared" si="17"/>
        <v>5.0499999999999989</v>
      </c>
      <c r="C227" s="381" t="s">
        <v>1333</v>
      </c>
      <c r="D227" s="400">
        <v>1</v>
      </c>
      <c r="E227" s="401" t="s">
        <v>14</v>
      </c>
      <c r="F227" s="371"/>
      <c r="G227" s="369">
        <f t="shared" si="18"/>
        <v>0</v>
      </c>
      <c r="H227" s="364"/>
      <c r="I227" s="358"/>
    </row>
    <row r="228" spans="1:9">
      <c r="A228" s="338" t="s">
        <v>32</v>
      </c>
      <c r="B228" s="470">
        <f t="shared" si="17"/>
        <v>5.0599999999999987</v>
      </c>
      <c r="C228" s="381" t="s">
        <v>1336</v>
      </c>
      <c r="D228" s="400">
        <v>4</v>
      </c>
      <c r="E228" s="401" t="s">
        <v>14</v>
      </c>
      <c r="F228" s="474"/>
      <c r="G228" s="369">
        <f t="shared" si="18"/>
        <v>0</v>
      </c>
      <c r="H228" s="364"/>
      <c r="I228" s="358"/>
    </row>
    <row r="229" spans="1:9">
      <c r="A229" s="338" t="s">
        <v>32</v>
      </c>
      <c r="B229" s="398"/>
      <c r="C229" s="381"/>
      <c r="D229" s="400"/>
      <c r="E229" s="464"/>
      <c r="F229" s="475"/>
      <c r="G229" s="369">
        <f t="shared" si="18"/>
        <v>0</v>
      </c>
      <c r="H229" s="364">
        <f>SUM(G223:G228)</f>
        <v>0</v>
      </c>
      <c r="I229" s="358"/>
    </row>
    <row r="230" spans="1:9" ht="32.25">
      <c r="A230" s="338" t="s">
        <v>32</v>
      </c>
      <c r="B230" s="472">
        <v>6</v>
      </c>
      <c r="C230" s="390" t="s">
        <v>1337</v>
      </c>
      <c r="D230" s="400"/>
      <c r="E230" s="401"/>
      <c r="F230" s="371"/>
      <c r="G230" s="369"/>
      <c r="H230" s="364"/>
      <c r="I230" s="358"/>
    </row>
    <row r="231" spans="1:9">
      <c r="A231" s="338" t="s">
        <v>32</v>
      </c>
      <c r="B231" s="470">
        <f t="shared" ref="B231:B238" si="19">B230+0.01</f>
        <v>6.01</v>
      </c>
      <c r="C231" s="468" t="s">
        <v>1324</v>
      </c>
      <c r="D231" s="400">
        <v>15</v>
      </c>
      <c r="E231" s="401" t="s">
        <v>14</v>
      </c>
      <c r="F231" s="371"/>
      <c r="G231" s="369">
        <f t="shared" ref="G231:G239" si="20">ROUND(F231*D231,2)</f>
        <v>0</v>
      </c>
      <c r="H231" s="364"/>
      <c r="I231" s="358"/>
    </row>
    <row r="232" spans="1:9">
      <c r="A232" s="338" t="s">
        <v>32</v>
      </c>
      <c r="B232" s="470">
        <f t="shared" si="19"/>
        <v>6.02</v>
      </c>
      <c r="C232" s="468" t="s">
        <v>1325</v>
      </c>
      <c r="D232" s="400">
        <v>1</v>
      </c>
      <c r="E232" s="469" t="s">
        <v>14</v>
      </c>
      <c r="F232" s="371"/>
      <c r="G232" s="369">
        <f t="shared" si="20"/>
        <v>0</v>
      </c>
      <c r="H232" s="364"/>
      <c r="I232" s="358"/>
    </row>
    <row r="233" spans="1:9">
      <c r="A233" s="338" t="s">
        <v>32</v>
      </c>
      <c r="B233" s="470">
        <f t="shared" si="19"/>
        <v>6.0299999999999994</v>
      </c>
      <c r="C233" s="381" t="s">
        <v>1326</v>
      </c>
      <c r="D233" s="400">
        <v>7</v>
      </c>
      <c r="E233" s="401" t="s">
        <v>14</v>
      </c>
      <c r="F233" s="371"/>
      <c r="G233" s="369">
        <f t="shared" si="20"/>
        <v>0</v>
      </c>
      <c r="H233" s="364"/>
      <c r="I233" s="358"/>
    </row>
    <row r="234" spans="1:9">
      <c r="A234" s="338" t="s">
        <v>32</v>
      </c>
      <c r="B234" s="470">
        <f t="shared" si="19"/>
        <v>6.0399999999999991</v>
      </c>
      <c r="C234" s="381" t="s">
        <v>1329</v>
      </c>
      <c r="D234" s="400">
        <v>8</v>
      </c>
      <c r="E234" s="401" t="s">
        <v>14</v>
      </c>
      <c r="F234" s="371"/>
      <c r="G234" s="369">
        <f t="shared" si="20"/>
        <v>0</v>
      </c>
      <c r="H234" s="364"/>
      <c r="I234" s="358"/>
    </row>
    <row r="235" spans="1:9">
      <c r="A235" s="338" t="s">
        <v>32</v>
      </c>
      <c r="B235" s="470">
        <f t="shared" si="19"/>
        <v>6.0499999999999989</v>
      </c>
      <c r="C235" s="381" t="s">
        <v>1333</v>
      </c>
      <c r="D235" s="400">
        <v>2</v>
      </c>
      <c r="E235" s="401" t="s">
        <v>14</v>
      </c>
      <c r="F235" s="371"/>
      <c r="G235" s="369">
        <f t="shared" si="20"/>
        <v>0</v>
      </c>
      <c r="H235" s="364"/>
      <c r="I235" s="358"/>
    </row>
    <row r="236" spans="1:9">
      <c r="A236" s="338" t="s">
        <v>32</v>
      </c>
      <c r="B236" s="470">
        <f t="shared" si="19"/>
        <v>6.0599999999999987</v>
      </c>
      <c r="C236" s="381" t="s">
        <v>1330</v>
      </c>
      <c r="D236" s="400">
        <v>2</v>
      </c>
      <c r="E236" s="401" t="s">
        <v>14</v>
      </c>
      <c r="F236" s="474"/>
      <c r="G236" s="369">
        <f t="shared" si="20"/>
        <v>0</v>
      </c>
      <c r="H236" s="364"/>
      <c r="I236" s="358"/>
    </row>
    <row r="237" spans="1:9">
      <c r="A237" s="338" t="s">
        <v>32</v>
      </c>
      <c r="B237" s="470">
        <f t="shared" si="19"/>
        <v>6.0699999999999985</v>
      </c>
      <c r="C237" s="381" t="s">
        <v>1336</v>
      </c>
      <c r="D237" s="400">
        <v>8</v>
      </c>
      <c r="E237" s="401" t="s">
        <v>14</v>
      </c>
      <c r="F237" s="474"/>
      <c r="G237" s="369">
        <f t="shared" si="20"/>
        <v>0</v>
      </c>
      <c r="H237" s="364"/>
      <c r="I237" s="358"/>
    </row>
    <row r="238" spans="1:9">
      <c r="A238" s="338" t="s">
        <v>32</v>
      </c>
      <c r="B238" s="470">
        <f t="shared" si="19"/>
        <v>6.0799999999999983</v>
      </c>
      <c r="C238" s="381" t="s">
        <v>1331</v>
      </c>
      <c r="D238" s="400">
        <v>2</v>
      </c>
      <c r="E238" s="401" t="s">
        <v>14</v>
      </c>
      <c r="F238" s="371"/>
      <c r="G238" s="369">
        <f t="shared" si="20"/>
        <v>0</v>
      </c>
      <c r="H238" s="364"/>
      <c r="I238" s="358"/>
    </row>
    <row r="239" spans="1:9">
      <c r="A239" s="338" t="s">
        <v>32</v>
      </c>
      <c r="B239" s="398"/>
      <c r="C239" s="381"/>
      <c r="D239" s="400"/>
      <c r="E239" s="464"/>
      <c r="F239" s="475"/>
      <c r="G239" s="369">
        <f t="shared" si="20"/>
        <v>0</v>
      </c>
      <c r="H239" s="364">
        <f>SUM(G231:G238)</f>
        <v>0</v>
      </c>
      <c r="I239" s="358"/>
    </row>
    <row r="240" spans="1:9">
      <c r="A240" s="338" t="s">
        <v>32</v>
      </c>
      <c r="B240" s="476">
        <v>7</v>
      </c>
      <c r="C240" s="390" t="s">
        <v>1338</v>
      </c>
      <c r="D240" s="400"/>
      <c r="E240" s="401"/>
      <c r="F240" s="371"/>
      <c r="G240" s="369"/>
      <c r="H240" s="364"/>
      <c r="I240" s="358"/>
    </row>
    <row r="241" spans="1:9">
      <c r="A241" s="338" t="s">
        <v>32</v>
      </c>
      <c r="B241" s="470">
        <f t="shared" ref="B241:B244" si="21">B240+0.01</f>
        <v>7.01</v>
      </c>
      <c r="C241" s="468" t="s">
        <v>1324</v>
      </c>
      <c r="D241" s="400">
        <v>2</v>
      </c>
      <c r="E241" s="401" t="s">
        <v>14</v>
      </c>
      <c r="F241" s="371"/>
      <c r="G241" s="369">
        <f t="shared" ref="G241:G245" si="22">ROUND(F241*D241,2)</f>
        <v>0</v>
      </c>
      <c r="H241" s="364"/>
      <c r="I241" s="358"/>
    </row>
    <row r="242" spans="1:9">
      <c r="A242" s="338" t="s">
        <v>32</v>
      </c>
      <c r="B242" s="470">
        <f t="shared" si="21"/>
        <v>7.02</v>
      </c>
      <c r="C242" s="381" t="s">
        <v>1326</v>
      </c>
      <c r="D242" s="400">
        <v>1</v>
      </c>
      <c r="E242" s="401" t="s">
        <v>14</v>
      </c>
      <c r="F242" s="371"/>
      <c r="G242" s="369">
        <f t="shared" si="22"/>
        <v>0</v>
      </c>
      <c r="H242" s="364"/>
      <c r="I242" s="358"/>
    </row>
    <row r="243" spans="1:9">
      <c r="A243" s="338" t="s">
        <v>32</v>
      </c>
      <c r="B243" s="470">
        <f t="shared" si="21"/>
        <v>7.0299999999999994</v>
      </c>
      <c r="C243" s="381" t="s">
        <v>1329</v>
      </c>
      <c r="D243" s="400">
        <v>6</v>
      </c>
      <c r="E243" s="401" t="s">
        <v>14</v>
      </c>
      <c r="F243" s="371"/>
      <c r="G243" s="369">
        <f t="shared" si="22"/>
        <v>0</v>
      </c>
      <c r="H243" s="364"/>
      <c r="I243" s="358"/>
    </row>
    <row r="244" spans="1:9">
      <c r="A244" s="338" t="s">
        <v>32</v>
      </c>
      <c r="B244" s="470">
        <f t="shared" si="21"/>
        <v>7.0399999999999991</v>
      </c>
      <c r="C244" s="381" t="s">
        <v>1333</v>
      </c>
      <c r="D244" s="400">
        <v>1</v>
      </c>
      <c r="E244" s="401" t="s">
        <v>14</v>
      </c>
      <c r="F244" s="371"/>
      <c r="G244" s="369">
        <f t="shared" si="22"/>
        <v>0</v>
      </c>
      <c r="H244" s="364"/>
      <c r="I244" s="358"/>
    </row>
    <row r="245" spans="1:9">
      <c r="A245" s="338" t="s">
        <v>32</v>
      </c>
      <c r="B245" s="398"/>
      <c r="C245" s="381"/>
      <c r="D245" s="400"/>
      <c r="E245" s="464"/>
      <c r="F245" s="475"/>
      <c r="G245" s="369">
        <f t="shared" si="22"/>
        <v>0</v>
      </c>
      <c r="H245" s="364">
        <f>SUM(G241:G244)</f>
        <v>0</v>
      </c>
      <c r="I245" s="358"/>
    </row>
    <row r="246" spans="1:9">
      <c r="A246" s="338" t="s">
        <v>32</v>
      </c>
      <c r="B246" s="472">
        <v>8</v>
      </c>
      <c r="C246" s="390" t="s">
        <v>1339</v>
      </c>
      <c r="D246" s="400"/>
      <c r="E246" s="401"/>
      <c r="F246" s="371"/>
      <c r="G246" s="369"/>
      <c r="H246" s="364"/>
      <c r="I246" s="358"/>
    </row>
    <row r="247" spans="1:9">
      <c r="A247" s="338" t="s">
        <v>32</v>
      </c>
      <c r="B247" s="470">
        <f t="shared" ref="B247:B251" si="23">B246+0.01</f>
        <v>8.01</v>
      </c>
      <c r="C247" s="468" t="s">
        <v>1324</v>
      </c>
      <c r="D247" s="400">
        <v>2</v>
      </c>
      <c r="E247" s="401" t="s">
        <v>14</v>
      </c>
      <c r="F247" s="371"/>
      <c r="G247" s="369">
        <f t="shared" ref="G247:G252" si="24">ROUND(F247*D247,2)</f>
        <v>0</v>
      </c>
      <c r="H247" s="364"/>
      <c r="I247" s="358"/>
    </row>
    <row r="248" spans="1:9">
      <c r="A248" s="338" t="s">
        <v>32</v>
      </c>
      <c r="B248" s="470">
        <f t="shared" si="23"/>
        <v>8.02</v>
      </c>
      <c r="C248" s="381" t="s">
        <v>1326</v>
      </c>
      <c r="D248" s="400">
        <v>1</v>
      </c>
      <c r="E248" s="401" t="s">
        <v>14</v>
      </c>
      <c r="F248" s="371"/>
      <c r="G248" s="369">
        <f t="shared" si="24"/>
        <v>0</v>
      </c>
      <c r="H248" s="364"/>
      <c r="I248" s="358"/>
    </row>
    <row r="249" spans="1:9">
      <c r="A249" s="338" t="s">
        <v>32</v>
      </c>
      <c r="B249" s="470">
        <f t="shared" si="23"/>
        <v>8.0299999999999994</v>
      </c>
      <c r="C249" s="381" t="s">
        <v>1333</v>
      </c>
      <c r="D249" s="400">
        <v>2</v>
      </c>
      <c r="E249" s="401" t="s">
        <v>14</v>
      </c>
      <c r="F249" s="371"/>
      <c r="G249" s="369">
        <f t="shared" si="24"/>
        <v>0</v>
      </c>
      <c r="H249" s="364"/>
      <c r="I249" s="358"/>
    </row>
    <row r="250" spans="1:9">
      <c r="A250" s="338" t="s">
        <v>32</v>
      </c>
      <c r="B250" s="470">
        <f t="shared" si="23"/>
        <v>8.0399999999999991</v>
      </c>
      <c r="C250" s="381" t="s">
        <v>1336</v>
      </c>
      <c r="D250" s="400">
        <v>3</v>
      </c>
      <c r="E250" s="401" t="s">
        <v>14</v>
      </c>
      <c r="F250" s="474"/>
      <c r="G250" s="369">
        <f t="shared" si="24"/>
        <v>0</v>
      </c>
      <c r="H250" s="364"/>
      <c r="I250" s="358"/>
    </row>
    <row r="251" spans="1:9">
      <c r="A251" s="338" t="s">
        <v>32</v>
      </c>
      <c r="B251" s="470">
        <f t="shared" si="23"/>
        <v>8.0499999999999989</v>
      </c>
      <c r="C251" s="381" t="s">
        <v>1331</v>
      </c>
      <c r="D251" s="400">
        <v>1</v>
      </c>
      <c r="E251" s="401" t="s">
        <v>14</v>
      </c>
      <c r="F251" s="371"/>
      <c r="G251" s="369">
        <f t="shared" si="24"/>
        <v>0</v>
      </c>
      <c r="H251" s="364"/>
      <c r="I251" s="358"/>
    </row>
    <row r="252" spans="1:9">
      <c r="A252" s="338" t="s">
        <v>32</v>
      </c>
      <c r="B252" s="398"/>
      <c r="C252" s="381"/>
      <c r="D252" s="400"/>
      <c r="E252" s="464"/>
      <c r="F252" s="475"/>
      <c r="G252" s="369">
        <f t="shared" si="24"/>
        <v>0</v>
      </c>
      <c r="H252" s="364">
        <f>SUM(G247:G251)</f>
        <v>0</v>
      </c>
      <c r="I252" s="358"/>
    </row>
    <row r="253" spans="1:9">
      <c r="A253" s="338" t="s">
        <v>32</v>
      </c>
      <c r="B253" s="476">
        <v>10</v>
      </c>
      <c r="C253" s="390" t="s">
        <v>1340</v>
      </c>
      <c r="D253" s="400"/>
      <c r="E253" s="401"/>
      <c r="F253" s="371"/>
      <c r="G253" s="369"/>
      <c r="H253" s="364"/>
      <c r="I253" s="358"/>
    </row>
    <row r="254" spans="1:9">
      <c r="A254" s="338" t="s">
        <v>32</v>
      </c>
      <c r="B254" s="470">
        <f t="shared" ref="B254:B259" si="25">B253+0.01</f>
        <v>10.01</v>
      </c>
      <c r="C254" s="468" t="s">
        <v>1324</v>
      </c>
      <c r="D254" s="400">
        <v>2</v>
      </c>
      <c r="E254" s="401" t="s">
        <v>14</v>
      </c>
      <c r="F254" s="371"/>
      <c r="G254" s="369">
        <f t="shared" ref="G254:G260" si="26">ROUND(F254*D254,2)</f>
        <v>0</v>
      </c>
      <c r="H254" s="364"/>
      <c r="I254" s="358"/>
    </row>
    <row r="255" spans="1:9">
      <c r="A255" s="338" t="s">
        <v>32</v>
      </c>
      <c r="B255" s="470">
        <f t="shared" si="25"/>
        <v>10.02</v>
      </c>
      <c r="C255" s="381" t="s">
        <v>1326</v>
      </c>
      <c r="D255" s="400">
        <v>1</v>
      </c>
      <c r="E255" s="401" t="s">
        <v>14</v>
      </c>
      <c r="F255" s="371"/>
      <c r="G255" s="369">
        <f t="shared" si="26"/>
        <v>0</v>
      </c>
      <c r="H255" s="364"/>
      <c r="I255" s="358"/>
    </row>
    <row r="256" spans="1:9">
      <c r="A256" s="338" t="s">
        <v>32</v>
      </c>
      <c r="B256" s="470">
        <f t="shared" si="25"/>
        <v>10.029999999999999</v>
      </c>
      <c r="C256" s="381" t="s">
        <v>1329</v>
      </c>
      <c r="D256" s="400">
        <v>2</v>
      </c>
      <c r="E256" s="401" t="s">
        <v>14</v>
      </c>
      <c r="F256" s="371"/>
      <c r="G256" s="369">
        <f t="shared" si="26"/>
        <v>0</v>
      </c>
      <c r="H256" s="364"/>
      <c r="I256" s="358"/>
    </row>
    <row r="257" spans="1:9">
      <c r="A257" s="338" t="s">
        <v>32</v>
      </c>
      <c r="B257" s="470">
        <f t="shared" si="25"/>
        <v>10.039999999999999</v>
      </c>
      <c r="C257" s="381" t="s">
        <v>1333</v>
      </c>
      <c r="D257" s="400">
        <v>5</v>
      </c>
      <c r="E257" s="401" t="s">
        <v>14</v>
      </c>
      <c r="F257" s="371"/>
      <c r="G257" s="369">
        <f t="shared" si="26"/>
        <v>0</v>
      </c>
      <c r="H257" s="364"/>
      <c r="I257" s="358"/>
    </row>
    <row r="258" spans="1:9">
      <c r="A258" s="338" t="s">
        <v>32</v>
      </c>
      <c r="B258" s="470">
        <f t="shared" si="25"/>
        <v>10.049999999999999</v>
      </c>
      <c r="C258" s="381" t="s">
        <v>1336</v>
      </c>
      <c r="D258" s="400">
        <v>1</v>
      </c>
      <c r="E258" s="401" t="s">
        <v>14</v>
      </c>
      <c r="F258" s="474"/>
      <c r="G258" s="369">
        <f t="shared" si="26"/>
        <v>0</v>
      </c>
      <c r="H258" s="364"/>
      <c r="I258" s="358"/>
    </row>
    <row r="259" spans="1:9">
      <c r="A259" s="338" t="s">
        <v>32</v>
      </c>
      <c r="B259" s="470">
        <f t="shared" si="25"/>
        <v>10.059999999999999</v>
      </c>
      <c r="C259" s="381" t="s">
        <v>1331</v>
      </c>
      <c r="D259" s="400">
        <v>1</v>
      </c>
      <c r="E259" s="401" t="s">
        <v>14</v>
      </c>
      <c r="F259" s="371"/>
      <c r="G259" s="369">
        <f t="shared" si="26"/>
        <v>0</v>
      </c>
      <c r="H259" s="364"/>
      <c r="I259" s="358"/>
    </row>
    <row r="260" spans="1:9">
      <c r="A260" s="338" t="s">
        <v>32</v>
      </c>
      <c r="B260" s="398"/>
      <c r="C260" s="381"/>
      <c r="D260" s="400"/>
      <c r="E260" s="464"/>
      <c r="F260" s="475"/>
      <c r="G260" s="369">
        <f t="shared" si="26"/>
        <v>0</v>
      </c>
      <c r="H260" s="364">
        <f>SUM(G254:G259)</f>
        <v>0</v>
      </c>
      <c r="I260" s="358"/>
    </row>
    <row r="261" spans="1:9">
      <c r="A261" s="338" t="s">
        <v>32</v>
      </c>
      <c r="B261" s="472">
        <v>11</v>
      </c>
      <c r="C261" s="390" t="s">
        <v>1341</v>
      </c>
      <c r="D261" s="400"/>
      <c r="E261" s="401"/>
      <c r="F261" s="371"/>
      <c r="G261" s="369"/>
      <c r="H261" s="364"/>
      <c r="I261" s="358"/>
    </row>
    <row r="262" spans="1:9">
      <c r="A262" s="338" t="s">
        <v>32</v>
      </c>
      <c r="B262" s="470">
        <f t="shared" ref="B262:B267" si="27">B261+0.01</f>
        <v>11.01</v>
      </c>
      <c r="C262" s="468" t="s">
        <v>1324</v>
      </c>
      <c r="D262" s="400">
        <v>6</v>
      </c>
      <c r="E262" s="401" t="s">
        <v>14</v>
      </c>
      <c r="F262" s="371"/>
      <c r="G262" s="369">
        <f t="shared" ref="G262:G268" si="28">ROUND(F262*D262,2)</f>
        <v>0</v>
      </c>
      <c r="H262" s="364"/>
      <c r="I262" s="358"/>
    </row>
    <row r="263" spans="1:9">
      <c r="A263" s="338" t="s">
        <v>32</v>
      </c>
      <c r="B263" s="470">
        <f t="shared" si="27"/>
        <v>11.02</v>
      </c>
      <c r="C263" s="381" t="s">
        <v>1342</v>
      </c>
      <c r="D263" s="400">
        <v>2</v>
      </c>
      <c r="E263" s="401" t="s">
        <v>14</v>
      </c>
      <c r="F263" s="371"/>
      <c r="G263" s="369">
        <f t="shared" si="28"/>
        <v>0</v>
      </c>
      <c r="H263" s="364"/>
      <c r="I263" s="358"/>
    </row>
    <row r="264" spans="1:9">
      <c r="A264" s="338" t="s">
        <v>32</v>
      </c>
      <c r="B264" s="470">
        <f t="shared" si="27"/>
        <v>11.03</v>
      </c>
      <c r="C264" s="381" t="s">
        <v>1329</v>
      </c>
      <c r="D264" s="400">
        <v>2</v>
      </c>
      <c r="E264" s="401" t="s">
        <v>14</v>
      </c>
      <c r="F264" s="371"/>
      <c r="G264" s="369">
        <f t="shared" si="28"/>
        <v>0</v>
      </c>
      <c r="H264" s="364"/>
      <c r="I264" s="358"/>
    </row>
    <row r="265" spans="1:9">
      <c r="A265" s="338" t="s">
        <v>32</v>
      </c>
      <c r="B265" s="470">
        <f t="shared" si="27"/>
        <v>11.04</v>
      </c>
      <c r="C265" s="381" t="s">
        <v>1333</v>
      </c>
      <c r="D265" s="400">
        <v>2</v>
      </c>
      <c r="E265" s="401" t="s">
        <v>14</v>
      </c>
      <c r="F265" s="371"/>
      <c r="G265" s="369">
        <f t="shared" si="28"/>
        <v>0</v>
      </c>
      <c r="H265" s="364"/>
      <c r="I265" s="358"/>
    </row>
    <row r="266" spans="1:9">
      <c r="A266" s="338" t="s">
        <v>32</v>
      </c>
      <c r="B266" s="470">
        <f t="shared" si="27"/>
        <v>11.049999999999999</v>
      </c>
      <c r="C266" s="381" t="s">
        <v>1336</v>
      </c>
      <c r="D266" s="400">
        <v>6</v>
      </c>
      <c r="E266" s="401" t="s">
        <v>14</v>
      </c>
      <c r="F266" s="474"/>
      <c r="G266" s="369">
        <f t="shared" si="28"/>
        <v>0</v>
      </c>
      <c r="H266" s="364"/>
      <c r="I266" s="358"/>
    </row>
    <row r="267" spans="1:9">
      <c r="A267" s="338" t="s">
        <v>32</v>
      </c>
      <c r="B267" s="470">
        <f t="shared" si="27"/>
        <v>11.059999999999999</v>
      </c>
      <c r="C267" s="381" t="s">
        <v>1331</v>
      </c>
      <c r="D267" s="400">
        <v>2</v>
      </c>
      <c r="E267" s="401" t="s">
        <v>14</v>
      </c>
      <c r="F267" s="371"/>
      <c r="G267" s="369">
        <f t="shared" si="28"/>
        <v>0</v>
      </c>
      <c r="H267" s="364"/>
      <c r="I267" s="358"/>
    </row>
    <row r="268" spans="1:9">
      <c r="A268" s="338" t="s">
        <v>32</v>
      </c>
      <c r="B268" s="398"/>
      <c r="C268" s="381"/>
      <c r="D268" s="400"/>
      <c r="E268" s="464"/>
      <c r="F268" s="475"/>
      <c r="G268" s="369">
        <f t="shared" si="28"/>
        <v>0</v>
      </c>
      <c r="H268" s="364">
        <f>SUM(G262:G267)</f>
        <v>0</v>
      </c>
      <c r="I268" s="358"/>
    </row>
    <row r="269" spans="1:9">
      <c r="A269" s="338" t="s">
        <v>32</v>
      </c>
      <c r="B269" s="472">
        <v>12</v>
      </c>
      <c r="C269" s="368" t="s">
        <v>1343</v>
      </c>
      <c r="D269" s="400"/>
      <c r="E269" s="473"/>
      <c r="F269" s="371"/>
      <c r="G269" s="369"/>
      <c r="H269" s="364"/>
      <c r="I269" s="358"/>
    </row>
    <row r="270" spans="1:9">
      <c r="A270" s="338" t="s">
        <v>32</v>
      </c>
      <c r="B270" s="398">
        <f>B269+0.01</f>
        <v>12.01</v>
      </c>
      <c r="C270" s="381" t="s">
        <v>1328</v>
      </c>
      <c r="D270" s="400">
        <v>10</v>
      </c>
      <c r="E270" s="401" t="s">
        <v>14</v>
      </c>
      <c r="F270" s="371"/>
      <c r="G270" s="369">
        <f t="shared" ref="G270:G272" si="29">ROUND(F270*D270,2)</f>
        <v>0</v>
      </c>
      <c r="H270" s="364"/>
      <c r="I270" s="358"/>
    </row>
    <row r="271" spans="1:9">
      <c r="A271" s="338" t="s">
        <v>32</v>
      </c>
      <c r="B271" s="398">
        <f>B270+0.01</f>
        <v>12.02</v>
      </c>
      <c r="C271" s="381" t="s">
        <v>1326</v>
      </c>
      <c r="D271" s="400">
        <v>4</v>
      </c>
      <c r="E271" s="401" t="s">
        <v>14</v>
      </c>
      <c r="F271" s="371"/>
      <c r="G271" s="369">
        <f t="shared" si="29"/>
        <v>0</v>
      </c>
      <c r="H271" s="364"/>
      <c r="I271" s="358"/>
    </row>
    <row r="272" spans="1:9">
      <c r="A272" s="338" t="s">
        <v>32</v>
      </c>
      <c r="B272" s="463"/>
      <c r="C272" s="381"/>
      <c r="D272" s="400"/>
      <c r="E272" s="464"/>
      <c r="F272" s="475"/>
      <c r="G272" s="369">
        <f t="shared" si="29"/>
        <v>0</v>
      </c>
      <c r="H272" s="364">
        <f>SUM(G270:G271)</f>
        <v>0</v>
      </c>
      <c r="I272" s="358"/>
    </row>
    <row r="273" spans="1:9">
      <c r="A273" s="338" t="s">
        <v>32</v>
      </c>
      <c r="B273" s="398"/>
      <c r="C273" s="456" t="s">
        <v>1344</v>
      </c>
      <c r="D273" s="400"/>
      <c r="E273" s="464"/>
      <c r="F273" s="371"/>
      <c r="G273" s="369"/>
      <c r="H273" s="364"/>
      <c r="I273" s="358"/>
    </row>
    <row r="274" spans="1:9">
      <c r="A274" s="338" t="s">
        <v>32</v>
      </c>
      <c r="B274" s="476">
        <v>13</v>
      </c>
      <c r="C274" s="390" t="s">
        <v>1345</v>
      </c>
      <c r="D274" s="400"/>
      <c r="E274" s="401"/>
      <c r="F274" s="371"/>
      <c r="G274" s="369"/>
      <c r="H274" s="364"/>
      <c r="I274" s="358"/>
    </row>
    <row r="275" spans="1:9">
      <c r="A275" s="338" t="s">
        <v>32</v>
      </c>
      <c r="B275" s="470">
        <f t="shared" ref="B275:B276" si="30">B274+0.01</f>
        <v>13.01</v>
      </c>
      <c r="C275" s="468" t="s">
        <v>1324</v>
      </c>
      <c r="D275" s="400">
        <v>2</v>
      </c>
      <c r="E275" s="401" t="s">
        <v>14</v>
      </c>
      <c r="F275" s="371"/>
      <c r="G275" s="369">
        <f t="shared" ref="G275:G284" si="31">ROUND(F275*D275,2)</f>
        <v>0</v>
      </c>
      <c r="H275" s="364"/>
      <c r="I275" s="358"/>
    </row>
    <row r="276" spans="1:9">
      <c r="A276" s="338" t="s">
        <v>32</v>
      </c>
      <c r="B276" s="470">
        <f t="shared" si="30"/>
        <v>13.02</v>
      </c>
      <c r="C276" s="381" t="s">
        <v>1326</v>
      </c>
      <c r="D276" s="400">
        <v>1</v>
      </c>
      <c r="E276" s="401" t="s">
        <v>14</v>
      </c>
      <c r="F276" s="371"/>
      <c r="G276" s="369">
        <f t="shared" si="31"/>
        <v>0</v>
      </c>
      <c r="H276" s="364"/>
      <c r="I276" s="358"/>
    </row>
    <row r="277" spans="1:9">
      <c r="A277" s="338" t="s">
        <v>32</v>
      </c>
      <c r="B277" s="470"/>
      <c r="C277" s="471"/>
      <c r="D277" s="400"/>
      <c r="E277" s="401"/>
      <c r="F277" s="371"/>
      <c r="G277" s="369">
        <f t="shared" si="31"/>
        <v>0</v>
      </c>
      <c r="H277" s="364">
        <f>SUM(G275:G276)</f>
        <v>0</v>
      </c>
      <c r="I277" s="358"/>
    </row>
    <row r="278" spans="1:9">
      <c r="A278" s="338" t="s">
        <v>32</v>
      </c>
      <c r="B278" s="476">
        <v>14</v>
      </c>
      <c r="C278" s="390" t="s">
        <v>1346</v>
      </c>
      <c r="D278" s="400"/>
      <c r="E278" s="401"/>
      <c r="F278" s="371"/>
      <c r="G278" s="369">
        <f t="shared" si="31"/>
        <v>0</v>
      </c>
      <c r="H278" s="364"/>
      <c r="I278" s="358"/>
    </row>
    <row r="279" spans="1:9">
      <c r="A279" s="338" t="s">
        <v>32</v>
      </c>
      <c r="B279" s="470">
        <f t="shared" ref="B279:B283" si="32">B278+0.01</f>
        <v>14.01</v>
      </c>
      <c r="C279" s="468" t="s">
        <v>1324</v>
      </c>
      <c r="D279" s="400">
        <v>5</v>
      </c>
      <c r="E279" s="401" t="s">
        <v>14</v>
      </c>
      <c r="F279" s="371"/>
      <c r="G279" s="369">
        <f t="shared" si="31"/>
        <v>0</v>
      </c>
      <c r="H279" s="364"/>
      <c r="I279" s="358"/>
    </row>
    <row r="280" spans="1:9">
      <c r="A280" s="338" t="s">
        <v>32</v>
      </c>
      <c r="B280" s="470">
        <f t="shared" si="32"/>
        <v>14.02</v>
      </c>
      <c r="C280" s="468" t="s">
        <v>1325</v>
      </c>
      <c r="D280" s="400">
        <v>1</v>
      </c>
      <c r="E280" s="401" t="s">
        <v>14</v>
      </c>
      <c r="F280" s="371"/>
      <c r="G280" s="369">
        <f t="shared" si="31"/>
        <v>0</v>
      </c>
      <c r="H280" s="364"/>
      <c r="I280" s="358"/>
    </row>
    <row r="281" spans="1:9">
      <c r="A281" s="338" t="s">
        <v>32</v>
      </c>
      <c r="B281" s="470">
        <f t="shared" si="32"/>
        <v>14.03</v>
      </c>
      <c r="C281" s="381" t="s">
        <v>1326</v>
      </c>
      <c r="D281" s="400">
        <v>3</v>
      </c>
      <c r="E281" s="401" t="s">
        <v>14</v>
      </c>
      <c r="F281" s="371"/>
      <c r="G281" s="369">
        <f t="shared" si="31"/>
        <v>0</v>
      </c>
      <c r="H281" s="364"/>
      <c r="I281" s="358"/>
    </row>
    <row r="282" spans="1:9">
      <c r="A282" s="338" t="s">
        <v>32</v>
      </c>
      <c r="B282" s="470">
        <f t="shared" si="32"/>
        <v>14.04</v>
      </c>
      <c r="C282" s="381" t="s">
        <v>1336</v>
      </c>
      <c r="D282" s="400">
        <v>6</v>
      </c>
      <c r="E282" s="401" t="s">
        <v>14</v>
      </c>
      <c r="F282" s="474"/>
      <c r="G282" s="369">
        <f t="shared" si="31"/>
        <v>0</v>
      </c>
      <c r="H282" s="364"/>
      <c r="I282" s="358"/>
    </row>
    <row r="283" spans="1:9">
      <c r="A283" s="338" t="s">
        <v>32</v>
      </c>
      <c r="B283" s="470">
        <f t="shared" si="32"/>
        <v>14.049999999999999</v>
      </c>
      <c r="C283" s="381" t="s">
        <v>1331</v>
      </c>
      <c r="D283" s="400">
        <v>2</v>
      </c>
      <c r="E283" s="401" t="s">
        <v>14</v>
      </c>
      <c r="F283" s="371"/>
      <c r="G283" s="369">
        <f t="shared" si="31"/>
        <v>0</v>
      </c>
      <c r="H283" s="364"/>
      <c r="I283" s="358"/>
    </row>
    <row r="284" spans="1:9">
      <c r="A284" s="338" t="s">
        <v>32</v>
      </c>
      <c r="B284" s="470"/>
      <c r="C284" s="471"/>
      <c r="D284" s="400"/>
      <c r="E284" s="464"/>
      <c r="F284" s="371"/>
      <c r="G284" s="369">
        <f t="shared" si="31"/>
        <v>0</v>
      </c>
      <c r="H284" s="364">
        <f>SUM(G279:G283)</f>
        <v>0</v>
      </c>
      <c r="I284" s="358"/>
    </row>
    <row r="285" spans="1:9">
      <c r="A285" s="338" t="s">
        <v>32</v>
      </c>
      <c r="B285" s="476">
        <v>15</v>
      </c>
      <c r="C285" s="390" t="s">
        <v>1347</v>
      </c>
      <c r="D285" s="400"/>
      <c r="E285" s="401"/>
      <c r="F285" s="371"/>
      <c r="G285" s="369"/>
      <c r="H285" s="364"/>
      <c r="I285" s="358"/>
    </row>
    <row r="286" spans="1:9">
      <c r="A286" s="338" t="s">
        <v>32</v>
      </c>
      <c r="B286" s="470">
        <f>B285+0.01</f>
        <v>15.01</v>
      </c>
      <c r="C286" s="468" t="s">
        <v>1324</v>
      </c>
      <c r="D286" s="400">
        <v>2</v>
      </c>
      <c r="E286" s="401" t="s">
        <v>14</v>
      </c>
      <c r="F286" s="371"/>
      <c r="G286" s="369">
        <f t="shared" ref="G286:G296" si="33">ROUND(F286*D286,2)</f>
        <v>0</v>
      </c>
      <c r="H286" s="364"/>
      <c r="I286" s="358"/>
    </row>
    <row r="287" spans="1:9">
      <c r="A287" s="338" t="s">
        <v>32</v>
      </c>
      <c r="B287" s="470">
        <f t="shared" ref="B287:B289" si="34">B286+0.01</f>
        <v>15.02</v>
      </c>
      <c r="C287" s="468" t="s">
        <v>1325</v>
      </c>
      <c r="D287" s="400">
        <v>2</v>
      </c>
      <c r="E287" s="401" t="s">
        <v>14</v>
      </c>
      <c r="F287" s="371"/>
      <c r="G287" s="369">
        <f t="shared" si="33"/>
        <v>0</v>
      </c>
      <c r="H287" s="364"/>
      <c r="I287" s="358"/>
    </row>
    <row r="288" spans="1:9">
      <c r="A288" s="338" t="s">
        <v>32</v>
      </c>
      <c r="B288" s="470">
        <f t="shared" si="34"/>
        <v>15.03</v>
      </c>
      <c r="C288" s="381" t="s">
        <v>1326</v>
      </c>
      <c r="D288" s="400">
        <v>4</v>
      </c>
      <c r="E288" s="401" t="s">
        <v>14</v>
      </c>
      <c r="F288" s="371"/>
      <c r="G288" s="369">
        <f t="shared" si="33"/>
        <v>0</v>
      </c>
      <c r="H288" s="364"/>
      <c r="I288" s="358"/>
    </row>
    <row r="289" spans="1:9">
      <c r="A289" s="338" t="s">
        <v>32</v>
      </c>
      <c r="B289" s="470">
        <f t="shared" si="34"/>
        <v>15.04</v>
      </c>
      <c r="C289" s="381" t="s">
        <v>1333</v>
      </c>
      <c r="D289" s="400">
        <v>1</v>
      </c>
      <c r="E289" s="401" t="s">
        <v>14</v>
      </c>
      <c r="F289" s="371"/>
      <c r="G289" s="369">
        <f t="shared" si="33"/>
        <v>0</v>
      </c>
      <c r="H289" s="364"/>
      <c r="I289" s="358"/>
    </row>
    <row r="290" spans="1:9">
      <c r="A290" s="338" t="s">
        <v>32</v>
      </c>
      <c r="B290" s="470"/>
      <c r="C290" s="471"/>
      <c r="D290" s="400"/>
      <c r="E290" s="401"/>
      <c r="F290" s="371"/>
      <c r="G290" s="369">
        <f t="shared" si="33"/>
        <v>0</v>
      </c>
      <c r="H290" s="364">
        <f>SUM(G286:G289)</f>
        <v>0</v>
      </c>
      <c r="I290" s="358"/>
    </row>
    <row r="291" spans="1:9">
      <c r="A291" s="338" t="s">
        <v>32</v>
      </c>
      <c r="B291" s="476">
        <v>16</v>
      </c>
      <c r="C291" s="390" t="s">
        <v>1348</v>
      </c>
      <c r="D291" s="400"/>
      <c r="E291" s="401"/>
      <c r="F291" s="371"/>
      <c r="G291" s="369">
        <f t="shared" si="33"/>
        <v>0</v>
      </c>
      <c r="H291" s="364"/>
      <c r="I291" s="358"/>
    </row>
    <row r="292" spans="1:9">
      <c r="A292" s="338" t="s">
        <v>32</v>
      </c>
      <c r="B292" s="470">
        <f>B291+0.01</f>
        <v>16.010000000000002</v>
      </c>
      <c r="C292" s="468" t="s">
        <v>1324</v>
      </c>
      <c r="D292" s="400">
        <v>2</v>
      </c>
      <c r="E292" s="401" t="s">
        <v>14</v>
      </c>
      <c r="F292" s="371"/>
      <c r="G292" s="369">
        <f t="shared" si="33"/>
        <v>0</v>
      </c>
      <c r="H292" s="364"/>
      <c r="I292" s="358"/>
    </row>
    <row r="293" spans="1:9">
      <c r="A293" s="338" t="s">
        <v>32</v>
      </c>
      <c r="B293" s="470">
        <f t="shared" ref="B293:B295" si="35">B292+0.01</f>
        <v>16.020000000000003</v>
      </c>
      <c r="C293" s="381" t="s">
        <v>1326</v>
      </c>
      <c r="D293" s="400">
        <v>1</v>
      </c>
      <c r="E293" s="401" t="s">
        <v>14</v>
      </c>
      <c r="F293" s="371"/>
      <c r="G293" s="369">
        <f t="shared" si="33"/>
        <v>0</v>
      </c>
      <c r="H293" s="364"/>
      <c r="I293" s="358"/>
    </row>
    <row r="294" spans="1:9">
      <c r="A294" s="338" t="s">
        <v>32</v>
      </c>
      <c r="B294" s="470">
        <f t="shared" si="35"/>
        <v>16.030000000000005</v>
      </c>
      <c r="C294" s="381" t="s">
        <v>1329</v>
      </c>
      <c r="D294" s="400">
        <v>1</v>
      </c>
      <c r="E294" s="401" t="s">
        <v>14</v>
      </c>
      <c r="F294" s="371"/>
      <c r="G294" s="369">
        <f t="shared" si="33"/>
        <v>0</v>
      </c>
      <c r="H294" s="364"/>
      <c r="I294" s="358"/>
    </row>
    <row r="295" spans="1:9">
      <c r="A295" s="338" t="s">
        <v>32</v>
      </c>
      <c r="B295" s="470">
        <f t="shared" si="35"/>
        <v>16.040000000000006</v>
      </c>
      <c r="C295" s="381" t="s">
        <v>1333</v>
      </c>
      <c r="D295" s="400">
        <v>1</v>
      </c>
      <c r="E295" s="401" t="s">
        <v>14</v>
      </c>
      <c r="F295" s="371"/>
      <c r="G295" s="369">
        <f t="shared" si="33"/>
        <v>0</v>
      </c>
      <c r="H295" s="364"/>
      <c r="I295" s="358"/>
    </row>
    <row r="296" spans="1:9">
      <c r="A296" s="338" t="s">
        <v>32</v>
      </c>
      <c r="B296" s="470"/>
      <c r="C296" s="471"/>
      <c r="D296" s="400"/>
      <c r="E296" s="464"/>
      <c r="F296" s="371"/>
      <c r="G296" s="369">
        <f t="shared" si="33"/>
        <v>0</v>
      </c>
      <c r="H296" s="364">
        <f>SUM(G292:G295)</f>
        <v>0</v>
      </c>
      <c r="I296" s="358"/>
    </row>
    <row r="297" spans="1:9">
      <c r="A297" s="338" t="s">
        <v>32</v>
      </c>
      <c r="B297" s="476">
        <v>17</v>
      </c>
      <c r="C297" s="390" t="s">
        <v>1349</v>
      </c>
      <c r="D297" s="400"/>
      <c r="E297" s="401"/>
      <c r="F297" s="371"/>
      <c r="G297" s="369"/>
      <c r="H297" s="364"/>
      <c r="I297" s="358"/>
    </row>
    <row r="298" spans="1:9">
      <c r="A298" s="338" t="s">
        <v>32</v>
      </c>
      <c r="B298" s="470">
        <f t="shared" ref="B298:B301" si="36">B297+0.01</f>
        <v>17.010000000000002</v>
      </c>
      <c r="C298" s="468" t="s">
        <v>1324</v>
      </c>
      <c r="D298" s="400">
        <v>2</v>
      </c>
      <c r="E298" s="401" t="s">
        <v>14</v>
      </c>
      <c r="F298" s="371"/>
      <c r="G298" s="369">
        <f t="shared" ref="G298:G308" si="37">ROUND(F298*D298,2)</f>
        <v>0</v>
      </c>
      <c r="H298" s="364"/>
      <c r="I298" s="358"/>
    </row>
    <row r="299" spans="1:9">
      <c r="A299" s="338" t="s">
        <v>32</v>
      </c>
      <c r="B299" s="470">
        <f t="shared" si="36"/>
        <v>17.020000000000003</v>
      </c>
      <c r="C299" s="381" t="s">
        <v>1326</v>
      </c>
      <c r="D299" s="400">
        <v>1</v>
      </c>
      <c r="E299" s="401" t="s">
        <v>14</v>
      </c>
      <c r="F299" s="371"/>
      <c r="G299" s="369">
        <f t="shared" si="37"/>
        <v>0</v>
      </c>
      <c r="H299" s="364"/>
      <c r="I299" s="358"/>
    </row>
    <row r="300" spans="1:9">
      <c r="A300" s="338" t="s">
        <v>32</v>
      </c>
      <c r="B300" s="470">
        <f t="shared" si="36"/>
        <v>17.030000000000005</v>
      </c>
      <c r="C300" s="381" t="s">
        <v>1329</v>
      </c>
      <c r="D300" s="400">
        <v>1</v>
      </c>
      <c r="E300" s="401" t="s">
        <v>14</v>
      </c>
      <c r="F300" s="371"/>
      <c r="G300" s="369">
        <f t="shared" si="37"/>
        <v>0</v>
      </c>
      <c r="H300" s="364"/>
      <c r="I300" s="358"/>
    </row>
    <row r="301" spans="1:9">
      <c r="A301" s="338" t="s">
        <v>32</v>
      </c>
      <c r="B301" s="470">
        <f t="shared" si="36"/>
        <v>17.040000000000006</v>
      </c>
      <c r="C301" s="381" t="s">
        <v>1333</v>
      </c>
      <c r="D301" s="400">
        <v>5</v>
      </c>
      <c r="E301" s="401" t="s">
        <v>14</v>
      </c>
      <c r="F301" s="371"/>
      <c r="G301" s="369">
        <f t="shared" si="37"/>
        <v>0</v>
      </c>
      <c r="H301" s="364"/>
      <c r="I301" s="358"/>
    </row>
    <row r="302" spans="1:9">
      <c r="A302" s="338" t="s">
        <v>32</v>
      </c>
      <c r="B302" s="463"/>
      <c r="C302" s="477"/>
      <c r="D302" s="400"/>
      <c r="E302" s="464"/>
      <c r="F302" s="475"/>
      <c r="G302" s="369">
        <f t="shared" si="37"/>
        <v>0</v>
      </c>
      <c r="H302" s="364">
        <f>SUM(G298:G301)</f>
        <v>0</v>
      </c>
      <c r="I302" s="358"/>
    </row>
    <row r="303" spans="1:9">
      <c r="A303" s="338" t="s">
        <v>32</v>
      </c>
      <c r="B303" s="476">
        <v>18</v>
      </c>
      <c r="C303" s="390" t="s">
        <v>1350</v>
      </c>
      <c r="D303" s="400"/>
      <c r="E303" s="401"/>
      <c r="F303" s="371"/>
      <c r="G303" s="369">
        <f t="shared" si="37"/>
        <v>0</v>
      </c>
      <c r="H303" s="364"/>
      <c r="I303" s="358"/>
    </row>
    <row r="304" spans="1:9">
      <c r="A304" s="338" t="s">
        <v>32</v>
      </c>
      <c r="B304" s="470">
        <f t="shared" ref="B304:B307" si="38">B303+0.01</f>
        <v>18.010000000000002</v>
      </c>
      <c r="C304" s="468" t="s">
        <v>1324</v>
      </c>
      <c r="D304" s="400">
        <v>15</v>
      </c>
      <c r="E304" s="401" t="s">
        <v>14</v>
      </c>
      <c r="F304" s="371"/>
      <c r="G304" s="369">
        <f t="shared" si="37"/>
        <v>0</v>
      </c>
      <c r="H304" s="364"/>
      <c r="I304" s="358"/>
    </row>
    <row r="305" spans="1:9">
      <c r="A305" s="338" t="s">
        <v>32</v>
      </c>
      <c r="B305" s="470">
        <f t="shared" si="38"/>
        <v>18.020000000000003</v>
      </c>
      <c r="C305" s="381" t="s">
        <v>1326</v>
      </c>
      <c r="D305" s="400">
        <v>4</v>
      </c>
      <c r="E305" s="401" t="s">
        <v>14</v>
      </c>
      <c r="F305" s="371"/>
      <c r="G305" s="369">
        <f t="shared" si="37"/>
        <v>0</v>
      </c>
      <c r="H305" s="364"/>
      <c r="I305" s="358"/>
    </row>
    <row r="306" spans="1:9">
      <c r="A306" s="338" t="s">
        <v>32</v>
      </c>
      <c r="B306" s="470">
        <f t="shared" si="38"/>
        <v>18.030000000000005</v>
      </c>
      <c r="C306" s="381" t="s">
        <v>1336</v>
      </c>
      <c r="D306" s="400">
        <v>34</v>
      </c>
      <c r="E306" s="401" t="s">
        <v>14</v>
      </c>
      <c r="F306" s="474"/>
      <c r="G306" s="369">
        <f t="shared" si="37"/>
        <v>0</v>
      </c>
      <c r="H306" s="364"/>
      <c r="I306" s="358"/>
    </row>
    <row r="307" spans="1:9">
      <c r="A307" s="338" t="s">
        <v>32</v>
      </c>
      <c r="B307" s="470">
        <f t="shared" si="38"/>
        <v>18.040000000000006</v>
      </c>
      <c r="C307" s="381" t="s">
        <v>1331</v>
      </c>
      <c r="D307" s="400">
        <v>6</v>
      </c>
      <c r="E307" s="401" t="s">
        <v>14</v>
      </c>
      <c r="F307" s="371"/>
      <c r="G307" s="369">
        <f t="shared" si="37"/>
        <v>0</v>
      </c>
      <c r="H307" s="364"/>
      <c r="I307" s="358"/>
    </row>
    <row r="308" spans="1:9">
      <c r="A308" s="338" t="s">
        <v>32</v>
      </c>
      <c r="B308" s="463"/>
      <c r="C308" s="477"/>
      <c r="D308" s="400"/>
      <c r="E308" s="464"/>
      <c r="F308" s="475"/>
      <c r="G308" s="369">
        <f t="shared" si="37"/>
        <v>0</v>
      </c>
      <c r="H308" s="364">
        <f>SUM(G304:G307)</f>
        <v>0</v>
      </c>
      <c r="I308" s="358"/>
    </row>
    <row r="309" spans="1:9">
      <c r="A309" s="338" t="s">
        <v>32</v>
      </c>
      <c r="B309" s="476">
        <v>19</v>
      </c>
      <c r="C309" s="390" t="s">
        <v>1351</v>
      </c>
      <c r="D309" s="400"/>
      <c r="E309" s="401"/>
      <c r="F309" s="371"/>
      <c r="G309" s="369"/>
      <c r="H309" s="364"/>
      <c r="I309" s="358"/>
    </row>
    <row r="310" spans="1:9">
      <c r="A310" s="338" t="s">
        <v>32</v>
      </c>
      <c r="B310" s="470">
        <f t="shared" ref="B310:B314" si="39">B309+0.01</f>
        <v>19.010000000000002</v>
      </c>
      <c r="C310" s="468" t="s">
        <v>1324</v>
      </c>
      <c r="D310" s="400">
        <v>6</v>
      </c>
      <c r="E310" s="401" t="s">
        <v>14</v>
      </c>
      <c r="F310" s="371"/>
      <c r="G310" s="369">
        <f t="shared" ref="G310:G316" si="40">ROUND(F310*D310,2)</f>
        <v>0</v>
      </c>
      <c r="H310" s="364"/>
      <c r="I310" s="358"/>
    </row>
    <row r="311" spans="1:9">
      <c r="A311" s="338" t="s">
        <v>32</v>
      </c>
      <c r="B311" s="470">
        <f t="shared" si="39"/>
        <v>19.020000000000003</v>
      </c>
      <c r="C311" s="381" t="s">
        <v>1326</v>
      </c>
      <c r="D311" s="400">
        <v>2</v>
      </c>
      <c r="E311" s="401" t="s">
        <v>14</v>
      </c>
      <c r="F311" s="371"/>
      <c r="G311" s="369">
        <f t="shared" si="40"/>
        <v>0</v>
      </c>
      <c r="H311" s="364"/>
      <c r="I311" s="358"/>
    </row>
    <row r="312" spans="1:9">
      <c r="A312" s="338" t="s">
        <v>32</v>
      </c>
      <c r="B312" s="470">
        <f t="shared" si="39"/>
        <v>19.030000000000005</v>
      </c>
      <c r="C312" s="381" t="s">
        <v>1333</v>
      </c>
      <c r="D312" s="400">
        <v>3</v>
      </c>
      <c r="E312" s="401" t="s">
        <v>14</v>
      </c>
      <c r="F312" s="371"/>
      <c r="G312" s="369">
        <f t="shared" si="40"/>
        <v>0</v>
      </c>
      <c r="H312" s="364"/>
      <c r="I312" s="358"/>
    </row>
    <row r="313" spans="1:9">
      <c r="A313" s="338" t="s">
        <v>32</v>
      </c>
      <c r="B313" s="470">
        <f t="shared" si="39"/>
        <v>19.040000000000006</v>
      </c>
      <c r="C313" s="381" t="s">
        <v>1330</v>
      </c>
      <c r="D313" s="400">
        <v>4</v>
      </c>
      <c r="E313" s="401" t="s">
        <v>14</v>
      </c>
      <c r="F313" s="474"/>
      <c r="G313" s="369">
        <f t="shared" si="40"/>
        <v>0</v>
      </c>
      <c r="H313" s="364"/>
      <c r="I313" s="358"/>
    </row>
    <row r="314" spans="1:9">
      <c r="A314" s="338" t="s">
        <v>32</v>
      </c>
      <c r="B314" s="470">
        <f t="shared" si="39"/>
        <v>19.050000000000008</v>
      </c>
      <c r="C314" s="381" t="s">
        <v>1331</v>
      </c>
      <c r="D314" s="400">
        <v>1</v>
      </c>
      <c r="E314" s="401" t="s">
        <v>14</v>
      </c>
      <c r="F314" s="371"/>
      <c r="G314" s="369">
        <f t="shared" si="40"/>
        <v>0</v>
      </c>
      <c r="H314" s="364"/>
      <c r="I314" s="358"/>
    </row>
    <row r="315" spans="1:9">
      <c r="A315" s="338" t="s">
        <v>32</v>
      </c>
      <c r="B315" s="463"/>
      <c r="C315" s="477"/>
      <c r="D315" s="400"/>
      <c r="E315" s="464"/>
      <c r="F315" s="475"/>
      <c r="G315" s="369">
        <f t="shared" si="40"/>
        <v>0</v>
      </c>
      <c r="H315" s="364">
        <f>SUM(G310:G314)</f>
        <v>0</v>
      </c>
      <c r="I315" s="358"/>
    </row>
    <row r="316" spans="1:9">
      <c r="A316" s="338" t="s">
        <v>32</v>
      </c>
      <c r="B316" s="463"/>
      <c r="C316" s="477" t="s">
        <v>1352</v>
      </c>
      <c r="D316" s="400"/>
      <c r="E316" s="464"/>
      <c r="F316" s="475"/>
      <c r="G316" s="369">
        <f t="shared" si="40"/>
        <v>0</v>
      </c>
      <c r="H316" s="364"/>
      <c r="I316" s="358"/>
    </row>
    <row r="317" spans="1:9">
      <c r="A317" s="338" t="s">
        <v>32</v>
      </c>
      <c r="B317" s="476">
        <v>20</v>
      </c>
      <c r="C317" s="390" t="s">
        <v>1353</v>
      </c>
      <c r="D317" s="400"/>
      <c r="E317" s="401"/>
      <c r="F317" s="371"/>
      <c r="G317" s="369"/>
      <c r="H317" s="364"/>
      <c r="I317" s="358"/>
    </row>
    <row r="318" spans="1:9">
      <c r="A318" s="338" t="s">
        <v>32</v>
      </c>
      <c r="B318" s="470">
        <f>B317+0.01</f>
        <v>20.010000000000002</v>
      </c>
      <c r="C318" s="468" t="s">
        <v>1324</v>
      </c>
      <c r="D318" s="400">
        <v>4</v>
      </c>
      <c r="E318" s="401" t="s">
        <v>14</v>
      </c>
      <c r="F318" s="371"/>
      <c r="G318" s="369">
        <f t="shared" ref="G318:G321" si="41">ROUND(F318*D318,2)</f>
        <v>0</v>
      </c>
      <c r="H318" s="364"/>
      <c r="I318" s="358"/>
    </row>
    <row r="319" spans="1:9">
      <c r="A319" s="338" t="s">
        <v>32</v>
      </c>
      <c r="B319" s="470">
        <f t="shared" ref="B319:B320" si="42">B318+0.01</f>
        <v>20.020000000000003</v>
      </c>
      <c r="C319" s="381" t="s">
        <v>1326</v>
      </c>
      <c r="D319" s="400">
        <v>1</v>
      </c>
      <c r="E319" s="401" t="s">
        <v>14</v>
      </c>
      <c r="F319" s="371"/>
      <c r="G319" s="369">
        <f t="shared" si="41"/>
        <v>0</v>
      </c>
      <c r="H319" s="364"/>
      <c r="I319" s="358"/>
    </row>
    <row r="320" spans="1:9">
      <c r="A320" s="338" t="s">
        <v>32</v>
      </c>
      <c r="B320" s="470">
        <f t="shared" si="42"/>
        <v>20.030000000000005</v>
      </c>
      <c r="C320" s="381" t="s">
        <v>1329</v>
      </c>
      <c r="D320" s="400">
        <v>2</v>
      </c>
      <c r="E320" s="401" t="s">
        <v>14</v>
      </c>
      <c r="F320" s="371"/>
      <c r="G320" s="369">
        <f t="shared" si="41"/>
        <v>0</v>
      </c>
      <c r="H320" s="364"/>
      <c r="I320" s="358"/>
    </row>
    <row r="321" spans="1:9">
      <c r="A321" s="338" t="s">
        <v>32</v>
      </c>
      <c r="B321" s="463"/>
      <c r="C321" s="477"/>
      <c r="D321" s="400"/>
      <c r="E321" s="464"/>
      <c r="F321" s="475"/>
      <c r="G321" s="369">
        <f t="shared" si="41"/>
        <v>0</v>
      </c>
      <c r="H321" s="364">
        <f>SUM(G318:G320)</f>
        <v>0</v>
      </c>
      <c r="I321" s="358"/>
    </row>
    <row r="322" spans="1:9">
      <c r="A322" s="338" t="s">
        <v>32</v>
      </c>
      <c r="B322" s="476">
        <v>21</v>
      </c>
      <c r="C322" s="390" t="s">
        <v>1354</v>
      </c>
      <c r="D322" s="400"/>
      <c r="E322" s="401"/>
      <c r="F322" s="371"/>
      <c r="G322" s="369"/>
      <c r="H322" s="364"/>
      <c r="I322" s="358"/>
    </row>
    <row r="323" spans="1:9">
      <c r="A323" s="338" t="s">
        <v>32</v>
      </c>
      <c r="B323" s="470">
        <f t="shared" ref="B323:B328" si="43">B322+0.01</f>
        <v>21.01</v>
      </c>
      <c r="C323" s="468" t="s">
        <v>1324</v>
      </c>
      <c r="D323" s="400">
        <v>3</v>
      </c>
      <c r="E323" s="401" t="s">
        <v>14</v>
      </c>
      <c r="F323" s="371"/>
      <c r="G323" s="369">
        <f t="shared" ref="G323:G329" si="44">ROUND(F323*D323,2)</f>
        <v>0</v>
      </c>
      <c r="H323" s="364"/>
      <c r="I323" s="358"/>
    </row>
    <row r="324" spans="1:9">
      <c r="A324" s="338" t="s">
        <v>32</v>
      </c>
      <c r="B324" s="470">
        <f t="shared" si="43"/>
        <v>21.020000000000003</v>
      </c>
      <c r="C324" s="381" t="s">
        <v>1326</v>
      </c>
      <c r="D324" s="400">
        <v>1</v>
      </c>
      <c r="E324" s="401" t="s">
        <v>14</v>
      </c>
      <c r="F324" s="371"/>
      <c r="G324" s="369">
        <f t="shared" si="44"/>
        <v>0</v>
      </c>
      <c r="H324" s="364"/>
      <c r="I324" s="358"/>
    </row>
    <row r="325" spans="1:9">
      <c r="A325" s="338" t="s">
        <v>32</v>
      </c>
      <c r="B325" s="470">
        <f t="shared" si="43"/>
        <v>21.030000000000005</v>
      </c>
      <c r="C325" s="381" t="s">
        <v>1329</v>
      </c>
      <c r="D325" s="400">
        <v>2</v>
      </c>
      <c r="E325" s="401" t="s">
        <v>14</v>
      </c>
      <c r="F325" s="371"/>
      <c r="G325" s="369">
        <f t="shared" si="44"/>
        <v>0</v>
      </c>
      <c r="H325" s="364"/>
      <c r="I325" s="358"/>
    </row>
    <row r="326" spans="1:9">
      <c r="A326" s="338" t="s">
        <v>32</v>
      </c>
      <c r="B326" s="470">
        <f t="shared" si="43"/>
        <v>21.040000000000006</v>
      </c>
      <c r="C326" s="381" t="s">
        <v>1333</v>
      </c>
      <c r="D326" s="400">
        <v>1</v>
      </c>
      <c r="E326" s="401" t="s">
        <v>14</v>
      </c>
      <c r="F326" s="371"/>
      <c r="G326" s="369">
        <f t="shared" si="44"/>
        <v>0</v>
      </c>
      <c r="H326" s="364"/>
      <c r="I326" s="358"/>
    </row>
    <row r="327" spans="1:9">
      <c r="A327" s="338" t="s">
        <v>32</v>
      </c>
      <c r="B327" s="470">
        <f t="shared" si="43"/>
        <v>21.050000000000008</v>
      </c>
      <c r="C327" s="381" t="s">
        <v>1331</v>
      </c>
      <c r="D327" s="400">
        <v>1</v>
      </c>
      <c r="E327" s="401" t="s">
        <v>14</v>
      </c>
      <c r="F327" s="371"/>
      <c r="G327" s="369">
        <f t="shared" si="44"/>
        <v>0</v>
      </c>
      <c r="H327" s="364"/>
      <c r="I327" s="358"/>
    </row>
    <row r="328" spans="1:9">
      <c r="A328" s="338" t="s">
        <v>32</v>
      </c>
      <c r="B328" s="470">
        <f t="shared" si="43"/>
        <v>21.060000000000009</v>
      </c>
      <c r="C328" s="381" t="s">
        <v>1355</v>
      </c>
      <c r="D328" s="400">
        <v>1</v>
      </c>
      <c r="E328" s="401" t="s">
        <v>14</v>
      </c>
      <c r="F328" s="371"/>
      <c r="G328" s="369">
        <f t="shared" si="44"/>
        <v>0</v>
      </c>
      <c r="H328" s="364"/>
      <c r="I328" s="358"/>
    </row>
    <row r="329" spans="1:9">
      <c r="A329" s="338" t="s">
        <v>32</v>
      </c>
      <c r="B329" s="470"/>
      <c r="C329" s="471"/>
      <c r="D329" s="400"/>
      <c r="E329" s="401"/>
      <c r="F329" s="371"/>
      <c r="G329" s="369">
        <f t="shared" si="44"/>
        <v>0</v>
      </c>
      <c r="H329" s="364">
        <f>SUM(G323:G328)</f>
        <v>0</v>
      </c>
      <c r="I329" s="358"/>
    </row>
    <row r="330" spans="1:9">
      <c r="A330" s="338" t="s">
        <v>32</v>
      </c>
      <c r="B330" s="476">
        <v>22</v>
      </c>
      <c r="C330" s="390" t="s">
        <v>1356</v>
      </c>
      <c r="D330" s="400"/>
      <c r="E330" s="401"/>
      <c r="F330" s="371"/>
      <c r="G330" s="369"/>
      <c r="H330" s="364"/>
      <c r="I330" s="358"/>
    </row>
    <row r="331" spans="1:9">
      <c r="A331" s="338" t="s">
        <v>32</v>
      </c>
      <c r="B331" s="470">
        <f>B330+0.01</f>
        <v>22.01</v>
      </c>
      <c r="C331" s="468" t="s">
        <v>1324</v>
      </c>
      <c r="D331" s="400">
        <v>1</v>
      </c>
      <c r="E331" s="401" t="s">
        <v>14</v>
      </c>
      <c r="F331" s="371"/>
      <c r="G331" s="369">
        <f t="shared" ref="G331:G336" si="45">ROUND(F331*D331,2)</f>
        <v>0</v>
      </c>
      <c r="H331" s="364"/>
      <c r="I331" s="358"/>
    </row>
    <row r="332" spans="1:9">
      <c r="A332" s="338" t="s">
        <v>32</v>
      </c>
      <c r="B332" s="470">
        <f t="shared" ref="B332:B335" si="46">B331+0.01</f>
        <v>22.020000000000003</v>
      </c>
      <c r="C332" s="381" t="s">
        <v>1326</v>
      </c>
      <c r="D332" s="400">
        <v>1</v>
      </c>
      <c r="E332" s="401" t="s">
        <v>14</v>
      </c>
      <c r="F332" s="371"/>
      <c r="G332" s="369">
        <f t="shared" si="45"/>
        <v>0</v>
      </c>
      <c r="H332" s="364"/>
      <c r="I332" s="358"/>
    </row>
    <row r="333" spans="1:9">
      <c r="A333" s="338" t="s">
        <v>32</v>
      </c>
      <c r="B333" s="470">
        <f t="shared" si="46"/>
        <v>22.030000000000005</v>
      </c>
      <c r="C333" s="381" t="s">
        <v>1333</v>
      </c>
      <c r="D333" s="400">
        <v>3</v>
      </c>
      <c r="E333" s="401" t="s">
        <v>14</v>
      </c>
      <c r="F333" s="371"/>
      <c r="G333" s="369">
        <f t="shared" si="45"/>
        <v>0</v>
      </c>
      <c r="H333" s="364"/>
      <c r="I333" s="358"/>
    </row>
    <row r="334" spans="1:9">
      <c r="A334" s="338" t="s">
        <v>32</v>
      </c>
      <c r="B334" s="470">
        <f t="shared" si="46"/>
        <v>22.040000000000006</v>
      </c>
      <c r="C334" s="381" t="s">
        <v>1357</v>
      </c>
      <c r="D334" s="400">
        <v>1</v>
      </c>
      <c r="E334" s="401" t="s">
        <v>14</v>
      </c>
      <c r="F334" s="371"/>
      <c r="G334" s="369">
        <f t="shared" si="45"/>
        <v>0</v>
      </c>
      <c r="H334" s="364"/>
      <c r="I334" s="358"/>
    </row>
    <row r="335" spans="1:9">
      <c r="A335" s="338" t="s">
        <v>32</v>
      </c>
      <c r="B335" s="470">
        <f t="shared" si="46"/>
        <v>22.050000000000008</v>
      </c>
      <c r="C335" s="381" t="s">
        <v>1358</v>
      </c>
      <c r="D335" s="400">
        <v>1</v>
      </c>
      <c r="E335" s="401" t="s">
        <v>14</v>
      </c>
      <c r="F335" s="371"/>
      <c r="G335" s="369">
        <f t="shared" si="45"/>
        <v>0</v>
      </c>
      <c r="H335" s="364"/>
      <c r="I335" s="358"/>
    </row>
    <row r="336" spans="1:9">
      <c r="A336" s="338" t="s">
        <v>32</v>
      </c>
      <c r="B336" s="463"/>
      <c r="C336" s="477"/>
      <c r="D336" s="400"/>
      <c r="E336" s="464"/>
      <c r="F336" s="475"/>
      <c r="G336" s="369">
        <f t="shared" si="45"/>
        <v>0</v>
      </c>
      <c r="H336" s="364">
        <f>SUM(G331:G335)</f>
        <v>0</v>
      </c>
      <c r="I336" s="358"/>
    </row>
    <row r="337" spans="1:9">
      <c r="A337" s="338" t="s">
        <v>32</v>
      </c>
      <c r="B337" s="476">
        <v>23</v>
      </c>
      <c r="C337" s="390" t="s">
        <v>1359</v>
      </c>
      <c r="D337" s="400"/>
      <c r="E337" s="401"/>
      <c r="F337" s="371"/>
      <c r="G337" s="369"/>
      <c r="H337" s="364"/>
      <c r="I337" s="358"/>
    </row>
    <row r="338" spans="1:9">
      <c r="A338" s="338" t="s">
        <v>32</v>
      </c>
      <c r="B338" s="470">
        <f>B337+0.01</f>
        <v>23.01</v>
      </c>
      <c r="C338" s="468" t="s">
        <v>1324</v>
      </c>
      <c r="D338" s="400">
        <v>8</v>
      </c>
      <c r="E338" s="401" t="s">
        <v>14</v>
      </c>
      <c r="F338" s="371"/>
      <c r="G338" s="369">
        <f t="shared" ref="G338:G343" si="47">ROUND(F338*D338,2)</f>
        <v>0</v>
      </c>
      <c r="H338" s="364"/>
      <c r="I338" s="358"/>
    </row>
    <row r="339" spans="1:9">
      <c r="A339" s="338" t="s">
        <v>32</v>
      </c>
      <c r="B339" s="470">
        <f t="shared" ref="B339:B342" si="48">B338+0.01</f>
        <v>23.020000000000003</v>
      </c>
      <c r="C339" s="381" t="s">
        <v>1326</v>
      </c>
      <c r="D339" s="400">
        <v>3</v>
      </c>
      <c r="E339" s="401" t="s">
        <v>14</v>
      </c>
      <c r="F339" s="371"/>
      <c r="G339" s="369">
        <f t="shared" si="47"/>
        <v>0</v>
      </c>
      <c r="H339" s="364"/>
      <c r="I339" s="358"/>
    </row>
    <row r="340" spans="1:9">
      <c r="A340" s="338" t="s">
        <v>32</v>
      </c>
      <c r="B340" s="470">
        <f t="shared" si="48"/>
        <v>23.030000000000005</v>
      </c>
      <c r="C340" s="381" t="s">
        <v>1333</v>
      </c>
      <c r="D340" s="400">
        <v>3</v>
      </c>
      <c r="E340" s="401" t="s">
        <v>14</v>
      </c>
      <c r="F340" s="371"/>
      <c r="G340" s="369">
        <f t="shared" si="47"/>
        <v>0</v>
      </c>
      <c r="H340" s="364"/>
      <c r="I340" s="358"/>
    </row>
    <row r="341" spans="1:9">
      <c r="A341" s="338" t="s">
        <v>32</v>
      </c>
      <c r="B341" s="470">
        <f t="shared" si="48"/>
        <v>23.040000000000006</v>
      </c>
      <c r="C341" s="381" t="s">
        <v>1357</v>
      </c>
      <c r="D341" s="400">
        <v>1</v>
      </c>
      <c r="E341" s="401" t="s">
        <v>14</v>
      </c>
      <c r="F341" s="371"/>
      <c r="G341" s="369">
        <f t="shared" si="47"/>
        <v>0</v>
      </c>
      <c r="H341" s="364"/>
      <c r="I341" s="358"/>
    </row>
    <row r="342" spans="1:9">
      <c r="A342" s="338" t="s">
        <v>32</v>
      </c>
      <c r="B342" s="470">
        <f t="shared" si="48"/>
        <v>23.050000000000008</v>
      </c>
      <c r="C342" s="381" t="s">
        <v>1358</v>
      </c>
      <c r="D342" s="400">
        <v>1</v>
      </c>
      <c r="E342" s="401" t="s">
        <v>14</v>
      </c>
      <c r="F342" s="371"/>
      <c r="G342" s="369">
        <f t="shared" si="47"/>
        <v>0</v>
      </c>
      <c r="H342" s="364"/>
      <c r="I342" s="358"/>
    </row>
    <row r="343" spans="1:9">
      <c r="A343" s="338" t="s">
        <v>32</v>
      </c>
      <c r="B343" s="463"/>
      <c r="C343" s="477"/>
      <c r="D343" s="400"/>
      <c r="E343" s="464"/>
      <c r="F343" s="475"/>
      <c r="G343" s="369">
        <f t="shared" si="47"/>
        <v>0</v>
      </c>
      <c r="H343" s="364">
        <f>SUM(G338:G342)</f>
        <v>0</v>
      </c>
      <c r="I343" s="358"/>
    </row>
    <row r="344" spans="1:9">
      <c r="A344" s="338" t="s">
        <v>32</v>
      </c>
      <c r="B344" s="476">
        <v>24</v>
      </c>
      <c r="C344" s="390" t="s">
        <v>1360</v>
      </c>
      <c r="D344" s="400"/>
      <c r="E344" s="401"/>
      <c r="F344" s="371"/>
      <c r="G344" s="369"/>
      <c r="H344" s="364"/>
      <c r="I344" s="358"/>
    </row>
    <row r="345" spans="1:9">
      <c r="A345" s="338" t="s">
        <v>32</v>
      </c>
      <c r="B345" s="470">
        <f t="shared" ref="B345:B346" si="49">B344+0.01</f>
        <v>24.01</v>
      </c>
      <c r="C345" s="468" t="s">
        <v>1324</v>
      </c>
      <c r="D345" s="400">
        <v>3</v>
      </c>
      <c r="E345" s="401" t="s">
        <v>14</v>
      </c>
      <c r="F345" s="371"/>
      <c r="G345" s="369">
        <f t="shared" ref="G345:G351" si="50">ROUND(F345*D345,2)</f>
        <v>0</v>
      </c>
      <c r="H345" s="364"/>
      <c r="I345" s="358"/>
    </row>
    <row r="346" spans="1:9">
      <c r="A346" s="338" t="s">
        <v>32</v>
      </c>
      <c r="B346" s="470">
        <f t="shared" si="49"/>
        <v>24.020000000000003</v>
      </c>
      <c r="C346" s="381" t="s">
        <v>1326</v>
      </c>
      <c r="D346" s="400">
        <v>1</v>
      </c>
      <c r="E346" s="401" t="s">
        <v>14</v>
      </c>
      <c r="F346" s="371"/>
      <c r="G346" s="369">
        <f t="shared" si="50"/>
        <v>0</v>
      </c>
      <c r="H346" s="364"/>
      <c r="I346" s="358"/>
    </row>
    <row r="347" spans="1:9">
      <c r="A347" s="338" t="s">
        <v>32</v>
      </c>
      <c r="B347" s="470"/>
      <c r="C347" s="471"/>
      <c r="D347" s="400"/>
      <c r="E347" s="464"/>
      <c r="F347" s="371"/>
      <c r="G347" s="369">
        <f t="shared" si="50"/>
        <v>0</v>
      </c>
      <c r="H347" s="364">
        <f>SUM(G345:G346)</f>
        <v>0</v>
      </c>
      <c r="I347" s="358"/>
    </row>
    <row r="348" spans="1:9">
      <c r="A348" s="338" t="s">
        <v>32</v>
      </c>
      <c r="B348" s="476">
        <v>25</v>
      </c>
      <c r="C348" s="390" t="s">
        <v>1361</v>
      </c>
      <c r="D348" s="400"/>
      <c r="E348" s="401"/>
      <c r="F348" s="371"/>
      <c r="G348" s="369">
        <f t="shared" si="50"/>
        <v>0</v>
      </c>
      <c r="H348" s="364"/>
      <c r="I348" s="358"/>
    </row>
    <row r="349" spans="1:9">
      <c r="A349" s="338" t="s">
        <v>32</v>
      </c>
      <c r="B349" s="470">
        <f t="shared" ref="B349:B350" si="51">B348+0.01</f>
        <v>25.01</v>
      </c>
      <c r="C349" s="468" t="s">
        <v>1324</v>
      </c>
      <c r="D349" s="400">
        <v>8</v>
      </c>
      <c r="E349" s="401" t="s">
        <v>14</v>
      </c>
      <c r="F349" s="371"/>
      <c r="G349" s="369">
        <f t="shared" si="50"/>
        <v>0</v>
      </c>
      <c r="H349" s="364"/>
      <c r="I349" s="358"/>
    </row>
    <row r="350" spans="1:9">
      <c r="A350" s="338" t="s">
        <v>32</v>
      </c>
      <c r="B350" s="470">
        <f t="shared" si="51"/>
        <v>25.020000000000003</v>
      </c>
      <c r="C350" s="381" t="s">
        <v>1326</v>
      </c>
      <c r="D350" s="400">
        <v>2</v>
      </c>
      <c r="E350" s="401" t="s">
        <v>14</v>
      </c>
      <c r="F350" s="371"/>
      <c r="G350" s="369">
        <f t="shared" si="50"/>
        <v>0</v>
      </c>
      <c r="H350" s="364"/>
      <c r="I350" s="358"/>
    </row>
    <row r="351" spans="1:9">
      <c r="A351" s="338" t="s">
        <v>32</v>
      </c>
      <c r="B351" s="470"/>
      <c r="C351" s="471"/>
      <c r="D351" s="400"/>
      <c r="E351" s="464"/>
      <c r="F351" s="371"/>
      <c r="G351" s="369">
        <f t="shared" si="50"/>
        <v>0</v>
      </c>
      <c r="H351" s="364">
        <f>SUM(G349:G351)</f>
        <v>0</v>
      </c>
      <c r="I351" s="358"/>
    </row>
    <row r="352" spans="1:9">
      <c r="A352" s="338" t="s">
        <v>32</v>
      </c>
      <c r="B352" s="476">
        <v>26</v>
      </c>
      <c r="C352" s="390" t="s">
        <v>1362</v>
      </c>
      <c r="D352" s="400"/>
      <c r="E352" s="401"/>
      <c r="F352" s="371"/>
      <c r="G352" s="369"/>
      <c r="H352" s="364"/>
      <c r="I352" s="358"/>
    </row>
    <row r="353" spans="1:9">
      <c r="A353" s="338" t="s">
        <v>32</v>
      </c>
      <c r="B353" s="470">
        <f t="shared" ref="B353:B354" si="52">B352+0.01</f>
        <v>26.01</v>
      </c>
      <c r="C353" s="468" t="s">
        <v>1324</v>
      </c>
      <c r="D353" s="400">
        <v>4</v>
      </c>
      <c r="E353" s="401" t="s">
        <v>14</v>
      </c>
      <c r="F353" s="371"/>
      <c r="G353" s="369">
        <f t="shared" ref="G353:G355" si="53">ROUND(F353*D353,2)</f>
        <v>0</v>
      </c>
      <c r="H353" s="364"/>
      <c r="I353" s="358"/>
    </row>
    <row r="354" spans="1:9">
      <c r="A354" s="338" t="s">
        <v>32</v>
      </c>
      <c r="B354" s="470">
        <f t="shared" si="52"/>
        <v>26.020000000000003</v>
      </c>
      <c r="C354" s="381" t="s">
        <v>1326</v>
      </c>
      <c r="D354" s="400">
        <v>1</v>
      </c>
      <c r="E354" s="401" t="s">
        <v>14</v>
      </c>
      <c r="F354" s="371"/>
      <c r="G354" s="369">
        <f t="shared" si="53"/>
        <v>0</v>
      </c>
      <c r="H354" s="364"/>
      <c r="I354" s="358"/>
    </row>
    <row r="355" spans="1:9">
      <c r="A355" s="338" t="s">
        <v>32</v>
      </c>
      <c r="B355" s="470"/>
      <c r="C355" s="471"/>
      <c r="D355" s="400"/>
      <c r="E355" s="464"/>
      <c r="F355" s="371"/>
      <c r="G355" s="369">
        <f t="shared" si="53"/>
        <v>0</v>
      </c>
      <c r="H355" s="364">
        <f>SUM(G353:G354)</f>
        <v>0</v>
      </c>
      <c r="I355" s="358"/>
    </row>
    <row r="356" spans="1:9">
      <c r="A356" s="338" t="s">
        <v>32</v>
      </c>
      <c r="B356" s="476">
        <v>27</v>
      </c>
      <c r="C356" s="390" t="s">
        <v>1363</v>
      </c>
      <c r="D356" s="400"/>
      <c r="E356" s="401"/>
      <c r="F356" s="371"/>
      <c r="G356" s="369"/>
      <c r="H356" s="364"/>
      <c r="I356" s="358"/>
    </row>
    <row r="357" spans="1:9">
      <c r="A357" s="338" t="s">
        <v>32</v>
      </c>
      <c r="B357" s="470">
        <f t="shared" ref="B357:B360" si="54">B356+0.01</f>
        <v>27.01</v>
      </c>
      <c r="C357" s="468" t="s">
        <v>1324</v>
      </c>
      <c r="D357" s="400">
        <v>2</v>
      </c>
      <c r="E357" s="401" t="s">
        <v>14</v>
      </c>
      <c r="F357" s="371"/>
      <c r="G357" s="369">
        <f t="shared" ref="G357:G361" si="55">ROUND(F357*D357,2)</f>
        <v>0</v>
      </c>
      <c r="H357" s="364"/>
      <c r="I357" s="358"/>
    </row>
    <row r="358" spans="1:9">
      <c r="A358" s="338" t="s">
        <v>32</v>
      </c>
      <c r="B358" s="470">
        <f t="shared" si="54"/>
        <v>27.020000000000003</v>
      </c>
      <c r="C358" s="381" t="s">
        <v>1326</v>
      </c>
      <c r="D358" s="400">
        <v>1</v>
      </c>
      <c r="E358" s="401" t="s">
        <v>14</v>
      </c>
      <c r="F358" s="371"/>
      <c r="G358" s="369">
        <f t="shared" si="55"/>
        <v>0</v>
      </c>
      <c r="H358" s="364"/>
      <c r="I358" s="358"/>
    </row>
    <row r="359" spans="1:9">
      <c r="A359" s="338" t="s">
        <v>32</v>
      </c>
      <c r="B359" s="470">
        <f t="shared" si="54"/>
        <v>27.030000000000005</v>
      </c>
      <c r="C359" s="381" t="s">
        <v>1336</v>
      </c>
      <c r="D359" s="400">
        <v>12</v>
      </c>
      <c r="E359" s="401" t="s">
        <v>14</v>
      </c>
      <c r="F359" s="474"/>
      <c r="G359" s="369">
        <f t="shared" si="55"/>
        <v>0</v>
      </c>
      <c r="H359" s="364"/>
      <c r="I359" s="358"/>
    </row>
    <row r="360" spans="1:9">
      <c r="A360" s="338" t="s">
        <v>32</v>
      </c>
      <c r="B360" s="470">
        <f t="shared" si="54"/>
        <v>27.040000000000006</v>
      </c>
      <c r="C360" s="381" t="s">
        <v>1331</v>
      </c>
      <c r="D360" s="400">
        <v>2</v>
      </c>
      <c r="E360" s="401" t="s">
        <v>14</v>
      </c>
      <c r="F360" s="371"/>
      <c r="G360" s="369">
        <f t="shared" si="55"/>
        <v>0</v>
      </c>
      <c r="H360" s="364"/>
      <c r="I360" s="358"/>
    </row>
    <row r="361" spans="1:9">
      <c r="A361" s="338" t="s">
        <v>32</v>
      </c>
      <c r="B361" s="470"/>
      <c r="C361" s="471"/>
      <c r="D361" s="400"/>
      <c r="E361" s="464"/>
      <c r="F361" s="371"/>
      <c r="G361" s="369">
        <f t="shared" si="55"/>
        <v>0</v>
      </c>
      <c r="H361" s="364">
        <f>SUM(G357:G360)</f>
        <v>0</v>
      </c>
      <c r="I361" s="358"/>
    </row>
    <row r="362" spans="1:9">
      <c r="A362" s="338" t="s">
        <v>32</v>
      </c>
      <c r="B362" s="476">
        <v>28</v>
      </c>
      <c r="C362" s="390" t="s">
        <v>1345</v>
      </c>
      <c r="D362" s="400"/>
      <c r="E362" s="401"/>
      <c r="F362" s="371"/>
      <c r="G362" s="369"/>
      <c r="H362" s="364"/>
      <c r="I362" s="358"/>
    </row>
    <row r="363" spans="1:9">
      <c r="A363" s="338" t="s">
        <v>32</v>
      </c>
      <c r="B363" s="470">
        <f t="shared" ref="B363:B367" si="56">B362+0.01</f>
        <v>28.01</v>
      </c>
      <c r="C363" s="468" t="s">
        <v>1324</v>
      </c>
      <c r="D363" s="400">
        <v>3</v>
      </c>
      <c r="E363" s="401" t="s">
        <v>14</v>
      </c>
      <c r="F363" s="371"/>
      <c r="G363" s="369">
        <f t="shared" ref="G363:G368" si="57">ROUND(F363*D363,2)</f>
        <v>0</v>
      </c>
      <c r="H363" s="364"/>
      <c r="I363" s="358"/>
    </row>
    <row r="364" spans="1:9">
      <c r="A364" s="338" t="s">
        <v>32</v>
      </c>
      <c r="B364" s="470">
        <f t="shared" si="56"/>
        <v>28.020000000000003</v>
      </c>
      <c r="C364" s="381" t="s">
        <v>1326</v>
      </c>
      <c r="D364" s="400">
        <v>1</v>
      </c>
      <c r="E364" s="401" t="s">
        <v>14</v>
      </c>
      <c r="F364" s="371"/>
      <c r="G364" s="369">
        <f t="shared" si="57"/>
        <v>0</v>
      </c>
      <c r="H364" s="364"/>
      <c r="I364" s="358"/>
    </row>
    <row r="365" spans="1:9">
      <c r="A365" s="338" t="s">
        <v>32</v>
      </c>
      <c r="B365" s="470">
        <f t="shared" si="56"/>
        <v>28.030000000000005</v>
      </c>
      <c r="C365" s="381" t="s">
        <v>1329</v>
      </c>
      <c r="D365" s="400">
        <v>1</v>
      </c>
      <c r="E365" s="401" t="s">
        <v>14</v>
      </c>
      <c r="F365" s="371"/>
      <c r="G365" s="369">
        <f t="shared" si="57"/>
        <v>0</v>
      </c>
      <c r="H365" s="364"/>
      <c r="I365" s="358"/>
    </row>
    <row r="366" spans="1:9">
      <c r="A366" s="338" t="s">
        <v>32</v>
      </c>
      <c r="B366" s="470">
        <f t="shared" si="56"/>
        <v>28.040000000000006</v>
      </c>
      <c r="C366" s="381" t="s">
        <v>1333</v>
      </c>
      <c r="D366" s="400">
        <v>1</v>
      </c>
      <c r="E366" s="401" t="s">
        <v>14</v>
      </c>
      <c r="F366" s="371"/>
      <c r="G366" s="369">
        <f t="shared" si="57"/>
        <v>0</v>
      </c>
      <c r="H366" s="364"/>
      <c r="I366" s="358"/>
    </row>
    <row r="367" spans="1:9">
      <c r="A367" s="338" t="s">
        <v>32</v>
      </c>
      <c r="B367" s="470">
        <f t="shared" si="56"/>
        <v>28.050000000000008</v>
      </c>
      <c r="C367" s="381" t="s">
        <v>1364</v>
      </c>
      <c r="D367" s="400">
        <v>1</v>
      </c>
      <c r="E367" s="401" t="s">
        <v>14</v>
      </c>
      <c r="F367" s="475"/>
      <c r="G367" s="369">
        <f t="shared" si="57"/>
        <v>0</v>
      </c>
      <c r="H367" s="364"/>
      <c r="I367" s="358"/>
    </row>
    <row r="368" spans="1:9">
      <c r="A368" s="338" t="s">
        <v>32</v>
      </c>
      <c r="B368" s="470"/>
      <c r="C368" s="471"/>
      <c r="D368" s="400"/>
      <c r="E368" s="401"/>
      <c r="F368" s="371"/>
      <c r="G368" s="369">
        <f t="shared" si="57"/>
        <v>0</v>
      </c>
      <c r="H368" s="364">
        <f>SUM(G363:G367)</f>
        <v>0</v>
      </c>
      <c r="I368" s="358"/>
    </row>
    <row r="369" spans="1:9">
      <c r="A369" s="338" t="s">
        <v>32</v>
      </c>
      <c r="B369" s="476">
        <v>29</v>
      </c>
      <c r="C369" s="390" t="s">
        <v>1365</v>
      </c>
      <c r="D369" s="400"/>
      <c r="E369" s="401"/>
      <c r="F369" s="371"/>
      <c r="G369" s="369"/>
      <c r="H369" s="364"/>
      <c r="I369" s="358"/>
    </row>
    <row r="370" spans="1:9">
      <c r="A370" s="338" t="s">
        <v>32</v>
      </c>
      <c r="B370" s="470">
        <f t="shared" ref="B370:B377" si="58">B369+0.01</f>
        <v>29.01</v>
      </c>
      <c r="C370" s="468" t="s">
        <v>1324</v>
      </c>
      <c r="D370" s="400">
        <v>6</v>
      </c>
      <c r="E370" s="401" t="s">
        <v>14</v>
      </c>
      <c r="F370" s="371"/>
      <c r="G370" s="369">
        <f t="shared" ref="G370:G378" si="59">ROUND(F370*D370,2)</f>
        <v>0</v>
      </c>
      <c r="H370" s="364"/>
      <c r="I370" s="358"/>
    </row>
    <row r="371" spans="1:9">
      <c r="A371" s="338" t="s">
        <v>32</v>
      </c>
      <c r="B371" s="470">
        <f t="shared" si="58"/>
        <v>29.020000000000003</v>
      </c>
      <c r="C371" s="381" t="s">
        <v>1326</v>
      </c>
      <c r="D371" s="400">
        <v>2</v>
      </c>
      <c r="E371" s="401" t="s">
        <v>14</v>
      </c>
      <c r="F371" s="371"/>
      <c r="G371" s="369">
        <f t="shared" si="59"/>
        <v>0</v>
      </c>
      <c r="H371" s="364"/>
      <c r="I371" s="358"/>
    </row>
    <row r="372" spans="1:9">
      <c r="A372" s="338" t="s">
        <v>32</v>
      </c>
      <c r="B372" s="470">
        <f t="shared" si="58"/>
        <v>29.030000000000005</v>
      </c>
      <c r="C372" s="381" t="s">
        <v>1329</v>
      </c>
      <c r="D372" s="400">
        <v>3</v>
      </c>
      <c r="E372" s="401" t="s">
        <v>14</v>
      </c>
      <c r="F372" s="371"/>
      <c r="G372" s="369">
        <f t="shared" si="59"/>
        <v>0</v>
      </c>
      <c r="H372" s="364"/>
      <c r="I372" s="358"/>
    </row>
    <row r="373" spans="1:9">
      <c r="A373" s="338" t="s">
        <v>32</v>
      </c>
      <c r="B373" s="470">
        <f t="shared" si="58"/>
        <v>29.040000000000006</v>
      </c>
      <c r="C373" s="381" t="s">
        <v>1333</v>
      </c>
      <c r="D373" s="400">
        <v>3</v>
      </c>
      <c r="E373" s="401" t="s">
        <v>14</v>
      </c>
      <c r="F373" s="371"/>
      <c r="G373" s="369">
        <f t="shared" si="59"/>
        <v>0</v>
      </c>
      <c r="H373" s="364"/>
      <c r="I373" s="358"/>
    </row>
    <row r="374" spans="1:9">
      <c r="A374" s="338" t="s">
        <v>32</v>
      </c>
      <c r="B374" s="470">
        <f t="shared" si="58"/>
        <v>29.050000000000008</v>
      </c>
      <c r="C374" s="381" t="s">
        <v>1330</v>
      </c>
      <c r="D374" s="400">
        <v>1</v>
      </c>
      <c r="E374" s="401" t="s">
        <v>14</v>
      </c>
      <c r="F374" s="474"/>
      <c r="G374" s="369">
        <f t="shared" si="59"/>
        <v>0</v>
      </c>
      <c r="H374" s="364"/>
      <c r="I374" s="358"/>
    </row>
    <row r="375" spans="1:9">
      <c r="A375" s="338" t="s">
        <v>32</v>
      </c>
      <c r="B375" s="470">
        <f t="shared" si="58"/>
        <v>29.060000000000009</v>
      </c>
      <c r="C375" s="381" t="s">
        <v>1336</v>
      </c>
      <c r="D375" s="400">
        <v>12</v>
      </c>
      <c r="E375" s="401" t="s">
        <v>14</v>
      </c>
      <c r="F375" s="474"/>
      <c r="G375" s="369">
        <f t="shared" si="59"/>
        <v>0</v>
      </c>
      <c r="H375" s="364"/>
      <c r="I375" s="358"/>
    </row>
    <row r="376" spans="1:9">
      <c r="A376" s="338" t="s">
        <v>32</v>
      </c>
      <c r="B376" s="470">
        <f t="shared" si="58"/>
        <v>29.070000000000011</v>
      </c>
      <c r="C376" s="381" t="s">
        <v>1331</v>
      </c>
      <c r="D376" s="400">
        <v>5</v>
      </c>
      <c r="E376" s="401" t="s">
        <v>14</v>
      </c>
      <c r="F376" s="371"/>
      <c r="G376" s="369">
        <f t="shared" si="59"/>
        <v>0</v>
      </c>
      <c r="H376" s="364"/>
      <c r="I376" s="358"/>
    </row>
    <row r="377" spans="1:9">
      <c r="A377" s="338" t="s">
        <v>32</v>
      </c>
      <c r="B377" s="470">
        <f t="shared" si="58"/>
        <v>29.080000000000013</v>
      </c>
      <c r="C377" s="381" t="s">
        <v>1366</v>
      </c>
      <c r="D377" s="400">
        <v>2</v>
      </c>
      <c r="E377" s="401" t="s">
        <v>14</v>
      </c>
      <c r="F377" s="475"/>
      <c r="G377" s="369">
        <f t="shared" si="59"/>
        <v>0</v>
      </c>
      <c r="H377" s="364"/>
      <c r="I377" s="358"/>
    </row>
    <row r="378" spans="1:9">
      <c r="A378" s="338" t="s">
        <v>32</v>
      </c>
      <c r="B378" s="463"/>
      <c r="C378" s="477"/>
      <c r="D378" s="400"/>
      <c r="E378" s="464"/>
      <c r="F378" s="475"/>
      <c r="G378" s="369">
        <f t="shared" si="59"/>
        <v>0</v>
      </c>
      <c r="H378" s="364">
        <f>SUM(G370:G377)</f>
        <v>0</v>
      </c>
      <c r="I378" s="358"/>
    </row>
    <row r="379" spans="1:9" ht="32.25">
      <c r="A379" s="338" t="s">
        <v>32</v>
      </c>
      <c r="B379" s="476">
        <v>30</v>
      </c>
      <c r="C379" s="390" t="s">
        <v>1367</v>
      </c>
      <c r="D379" s="400"/>
      <c r="E379" s="401"/>
      <c r="F379" s="371"/>
      <c r="G379" s="369"/>
      <c r="H379" s="364"/>
      <c r="I379" s="358"/>
    </row>
    <row r="380" spans="1:9">
      <c r="A380" s="338" t="s">
        <v>32</v>
      </c>
      <c r="B380" s="470">
        <f t="shared" ref="B380:B387" si="60">B379+0.01</f>
        <v>30.01</v>
      </c>
      <c r="C380" s="468" t="s">
        <v>1324</v>
      </c>
      <c r="D380" s="400">
        <v>5</v>
      </c>
      <c r="E380" s="401" t="s">
        <v>14</v>
      </c>
      <c r="F380" s="371"/>
      <c r="G380" s="369">
        <f t="shared" ref="G380:G443" si="61">ROUND(F380*D380,2)</f>
        <v>0</v>
      </c>
      <c r="H380" s="364"/>
      <c r="I380" s="358"/>
    </row>
    <row r="381" spans="1:9">
      <c r="A381" s="338" t="s">
        <v>32</v>
      </c>
      <c r="B381" s="470">
        <f t="shared" si="60"/>
        <v>30.020000000000003</v>
      </c>
      <c r="C381" s="468" t="s">
        <v>1325</v>
      </c>
      <c r="D381" s="400">
        <v>4</v>
      </c>
      <c r="E381" s="401" t="s">
        <v>14</v>
      </c>
      <c r="F381" s="371"/>
      <c r="G381" s="369">
        <f t="shared" si="61"/>
        <v>0</v>
      </c>
      <c r="H381" s="364"/>
      <c r="I381" s="358"/>
    </row>
    <row r="382" spans="1:9">
      <c r="A382" s="338" t="s">
        <v>32</v>
      </c>
      <c r="B382" s="470">
        <f t="shared" si="60"/>
        <v>30.030000000000005</v>
      </c>
      <c r="C382" s="381" t="s">
        <v>1326</v>
      </c>
      <c r="D382" s="400">
        <v>4</v>
      </c>
      <c r="E382" s="401" t="s">
        <v>14</v>
      </c>
      <c r="F382" s="371"/>
      <c r="G382" s="369">
        <f t="shared" si="61"/>
        <v>0</v>
      </c>
      <c r="H382" s="364"/>
      <c r="I382" s="358"/>
    </row>
    <row r="383" spans="1:9">
      <c r="A383" s="338" t="s">
        <v>32</v>
      </c>
      <c r="B383" s="470">
        <f t="shared" si="60"/>
        <v>30.040000000000006</v>
      </c>
      <c r="C383" s="381" t="s">
        <v>1329</v>
      </c>
      <c r="D383" s="400">
        <v>2</v>
      </c>
      <c r="E383" s="401" t="s">
        <v>14</v>
      </c>
      <c r="F383" s="371"/>
      <c r="G383" s="369">
        <f t="shared" si="61"/>
        <v>0</v>
      </c>
      <c r="H383" s="364"/>
      <c r="I383" s="358"/>
    </row>
    <row r="384" spans="1:9">
      <c r="A384" s="338" t="s">
        <v>32</v>
      </c>
      <c r="B384" s="470">
        <f t="shared" si="60"/>
        <v>30.050000000000008</v>
      </c>
      <c r="C384" s="381" t="s">
        <v>1333</v>
      </c>
      <c r="D384" s="400">
        <v>3</v>
      </c>
      <c r="E384" s="401" t="s">
        <v>14</v>
      </c>
      <c r="F384" s="371"/>
      <c r="G384" s="369">
        <f t="shared" si="61"/>
        <v>0</v>
      </c>
      <c r="H384" s="364"/>
      <c r="I384" s="358"/>
    </row>
    <row r="385" spans="1:9">
      <c r="A385" s="338" t="s">
        <v>32</v>
      </c>
      <c r="B385" s="470">
        <f t="shared" si="60"/>
        <v>30.060000000000009</v>
      </c>
      <c r="C385" s="381" t="s">
        <v>1330</v>
      </c>
      <c r="D385" s="400">
        <v>1</v>
      </c>
      <c r="E385" s="401" t="s">
        <v>14</v>
      </c>
      <c r="F385" s="474"/>
      <c r="G385" s="369">
        <f t="shared" si="61"/>
        <v>0</v>
      </c>
      <c r="H385" s="364"/>
      <c r="I385" s="358"/>
    </row>
    <row r="386" spans="1:9">
      <c r="A386" s="338" t="s">
        <v>32</v>
      </c>
      <c r="B386" s="470">
        <f t="shared" si="60"/>
        <v>30.070000000000011</v>
      </c>
      <c r="C386" s="381" t="s">
        <v>1336</v>
      </c>
      <c r="D386" s="400">
        <v>6</v>
      </c>
      <c r="E386" s="401" t="s">
        <v>14</v>
      </c>
      <c r="F386" s="474"/>
      <c r="G386" s="369">
        <f t="shared" si="61"/>
        <v>0</v>
      </c>
      <c r="H386" s="364"/>
      <c r="I386" s="358"/>
    </row>
    <row r="387" spans="1:9">
      <c r="A387" s="338" t="s">
        <v>32</v>
      </c>
      <c r="B387" s="470">
        <f t="shared" si="60"/>
        <v>30.080000000000013</v>
      </c>
      <c r="C387" s="381" t="s">
        <v>1331</v>
      </c>
      <c r="D387" s="400">
        <v>3</v>
      </c>
      <c r="E387" s="401" t="s">
        <v>14</v>
      </c>
      <c r="F387" s="371"/>
      <c r="G387" s="369">
        <f t="shared" si="61"/>
        <v>0</v>
      </c>
      <c r="H387" s="364"/>
      <c r="I387" s="358"/>
    </row>
    <row r="388" spans="1:9">
      <c r="A388" s="338" t="s">
        <v>32</v>
      </c>
      <c r="B388" s="470"/>
      <c r="C388" s="471"/>
      <c r="D388" s="400"/>
      <c r="E388" s="464"/>
      <c r="F388" s="371"/>
      <c r="G388" s="369">
        <f t="shared" si="61"/>
        <v>0</v>
      </c>
      <c r="H388" s="364">
        <f>SUM(G380:G387)</f>
        <v>0</v>
      </c>
      <c r="I388" s="358"/>
    </row>
    <row r="389" spans="1:9">
      <c r="B389" s="476">
        <v>31</v>
      </c>
      <c r="C389" s="390" t="s">
        <v>1368</v>
      </c>
      <c r="D389" s="400"/>
      <c r="E389" s="464"/>
      <c r="F389" s="371"/>
      <c r="G389" s="369">
        <f t="shared" si="61"/>
        <v>0</v>
      </c>
      <c r="H389" s="364"/>
      <c r="I389" s="358"/>
    </row>
    <row r="390" spans="1:9">
      <c r="B390" s="470">
        <v>31.01</v>
      </c>
      <c r="C390" s="471" t="s">
        <v>1324</v>
      </c>
      <c r="D390" s="400">
        <v>4</v>
      </c>
      <c r="E390" s="464" t="s">
        <v>14</v>
      </c>
      <c r="F390" s="371"/>
      <c r="G390" s="369">
        <f t="shared" si="61"/>
        <v>0</v>
      </c>
      <c r="H390" s="364"/>
      <c r="I390" s="358"/>
    </row>
    <row r="391" spans="1:9">
      <c r="B391" s="470">
        <v>31.020000000000003</v>
      </c>
      <c r="C391" s="471" t="s">
        <v>1326</v>
      </c>
      <c r="D391" s="400">
        <v>1</v>
      </c>
      <c r="E391" s="464" t="s">
        <v>14</v>
      </c>
      <c r="F391" s="371"/>
      <c r="G391" s="369">
        <f t="shared" si="61"/>
        <v>0</v>
      </c>
      <c r="H391" s="364"/>
      <c r="I391" s="358"/>
    </row>
    <row r="392" spans="1:9">
      <c r="B392" s="470">
        <v>31.030000000000005</v>
      </c>
      <c r="C392" s="471" t="s">
        <v>1329</v>
      </c>
      <c r="D392" s="400">
        <v>4</v>
      </c>
      <c r="E392" s="464" t="s">
        <v>14</v>
      </c>
      <c r="F392" s="371"/>
      <c r="G392" s="369">
        <f t="shared" si="61"/>
        <v>0</v>
      </c>
      <c r="H392" s="364"/>
      <c r="I392" s="358"/>
    </row>
    <row r="393" spans="1:9">
      <c r="B393" s="470">
        <v>31.040000000000006</v>
      </c>
      <c r="C393" s="471" t="s">
        <v>1330</v>
      </c>
      <c r="D393" s="400">
        <v>2</v>
      </c>
      <c r="E393" s="464" t="s">
        <v>14</v>
      </c>
      <c r="F393" s="371"/>
      <c r="G393" s="369">
        <f t="shared" si="61"/>
        <v>0</v>
      </c>
      <c r="H393" s="364"/>
      <c r="I393" s="358"/>
    </row>
    <row r="394" spans="1:9">
      <c r="B394" s="470">
        <v>31.050000000000008</v>
      </c>
      <c r="C394" s="471" t="s">
        <v>1331</v>
      </c>
      <c r="D394" s="400">
        <v>2</v>
      </c>
      <c r="E394" s="464" t="s">
        <v>14</v>
      </c>
      <c r="F394" s="371"/>
      <c r="G394" s="369">
        <f t="shared" si="61"/>
        <v>0</v>
      </c>
      <c r="H394" s="364"/>
      <c r="I394" s="358"/>
    </row>
    <row r="395" spans="1:9">
      <c r="B395" s="470"/>
      <c r="C395" s="471"/>
      <c r="D395" s="400"/>
      <c r="E395" s="464"/>
      <c r="F395" s="371"/>
      <c r="G395" s="369">
        <f t="shared" si="61"/>
        <v>0</v>
      </c>
      <c r="H395" s="364">
        <f>SUM(G390:G394)</f>
        <v>0</v>
      </c>
      <c r="I395" s="358"/>
    </row>
    <row r="396" spans="1:9">
      <c r="B396" s="476"/>
      <c r="C396" s="390" t="s">
        <v>1369</v>
      </c>
      <c r="D396" s="400"/>
      <c r="E396" s="464"/>
      <c r="F396" s="371"/>
      <c r="G396" s="369">
        <f t="shared" si="61"/>
        <v>0</v>
      </c>
      <c r="H396" s="364"/>
      <c r="I396" s="358"/>
    </row>
    <row r="397" spans="1:9">
      <c r="B397" s="476">
        <v>32</v>
      </c>
      <c r="C397" s="390" t="s">
        <v>1370</v>
      </c>
      <c r="D397" s="400"/>
      <c r="E397" s="464"/>
      <c r="F397" s="371"/>
      <c r="G397" s="369">
        <f t="shared" si="61"/>
        <v>0</v>
      </c>
      <c r="H397" s="364"/>
      <c r="I397" s="358"/>
    </row>
    <row r="398" spans="1:9">
      <c r="B398" s="470">
        <v>32.01</v>
      </c>
      <c r="C398" s="471" t="s">
        <v>1324</v>
      </c>
      <c r="D398" s="400">
        <v>1</v>
      </c>
      <c r="E398" s="464" t="s">
        <v>14</v>
      </c>
      <c r="F398" s="371"/>
      <c r="G398" s="369">
        <f t="shared" si="61"/>
        <v>0</v>
      </c>
      <c r="H398" s="364"/>
      <c r="I398" s="358"/>
    </row>
    <row r="399" spans="1:9">
      <c r="B399" s="470">
        <v>32.019999999999996</v>
      </c>
      <c r="C399" s="471" t="s">
        <v>1325</v>
      </c>
      <c r="D399" s="400">
        <v>2</v>
      </c>
      <c r="E399" s="464" t="s">
        <v>14</v>
      </c>
      <c r="F399" s="371"/>
      <c r="G399" s="369">
        <f t="shared" si="61"/>
        <v>0</v>
      </c>
      <c r="H399" s="364"/>
      <c r="I399" s="358"/>
    </row>
    <row r="400" spans="1:9">
      <c r="B400" s="470">
        <v>32.029999999999994</v>
      </c>
      <c r="C400" s="471" t="s">
        <v>1326</v>
      </c>
      <c r="D400" s="400">
        <v>3</v>
      </c>
      <c r="E400" s="464" t="s">
        <v>14</v>
      </c>
      <c r="F400" s="371"/>
      <c r="G400" s="369">
        <f t="shared" si="61"/>
        <v>0</v>
      </c>
      <c r="H400" s="364"/>
      <c r="I400" s="358"/>
    </row>
    <row r="401" spans="2:9">
      <c r="B401" s="470">
        <v>32.039999999999992</v>
      </c>
      <c r="C401" s="471" t="s">
        <v>1329</v>
      </c>
      <c r="D401" s="400">
        <v>2</v>
      </c>
      <c r="E401" s="464" t="s">
        <v>14</v>
      </c>
      <c r="F401" s="371"/>
      <c r="G401" s="369">
        <f t="shared" si="61"/>
        <v>0</v>
      </c>
      <c r="H401" s="364"/>
      <c r="I401" s="358"/>
    </row>
    <row r="402" spans="2:9">
      <c r="B402" s="470">
        <v>32.04999999999999</v>
      </c>
      <c r="C402" s="471" t="s">
        <v>1333</v>
      </c>
      <c r="D402" s="400">
        <v>2</v>
      </c>
      <c r="E402" s="464" t="s">
        <v>14</v>
      </c>
      <c r="F402" s="371"/>
      <c r="G402" s="369">
        <f t="shared" si="61"/>
        <v>0</v>
      </c>
      <c r="H402" s="364"/>
      <c r="I402" s="358"/>
    </row>
    <row r="403" spans="2:9">
      <c r="B403" s="470">
        <v>32.059999999999988</v>
      </c>
      <c r="C403" s="471" t="s">
        <v>1330</v>
      </c>
      <c r="D403" s="400">
        <v>2</v>
      </c>
      <c r="E403" s="464" t="s">
        <v>14</v>
      </c>
      <c r="F403" s="371"/>
      <c r="G403" s="369">
        <f t="shared" si="61"/>
        <v>0</v>
      </c>
      <c r="H403" s="364"/>
      <c r="I403" s="358"/>
    </row>
    <row r="404" spans="2:9">
      <c r="B404" s="470">
        <v>32.069999999999986</v>
      </c>
      <c r="C404" s="471" t="s">
        <v>1331</v>
      </c>
      <c r="D404" s="400">
        <v>2</v>
      </c>
      <c r="E404" s="464" t="s">
        <v>14</v>
      </c>
      <c r="F404" s="371"/>
      <c r="G404" s="369">
        <f t="shared" si="61"/>
        <v>0</v>
      </c>
      <c r="H404" s="364"/>
      <c r="I404" s="358"/>
    </row>
    <row r="405" spans="2:9">
      <c r="B405" s="470"/>
      <c r="C405" s="471"/>
      <c r="D405" s="400"/>
      <c r="E405" s="464"/>
      <c r="F405" s="371"/>
      <c r="G405" s="369">
        <f t="shared" si="61"/>
        <v>0</v>
      </c>
      <c r="H405" s="364">
        <f>SUM(G398:G404)</f>
        <v>0</v>
      </c>
      <c r="I405" s="358"/>
    </row>
    <row r="406" spans="2:9">
      <c r="B406" s="476">
        <v>33</v>
      </c>
      <c r="C406" s="390" t="s">
        <v>1371</v>
      </c>
      <c r="D406" s="400"/>
      <c r="E406" s="464"/>
      <c r="F406" s="371"/>
      <c r="G406" s="369">
        <f t="shared" si="61"/>
        <v>0</v>
      </c>
      <c r="H406" s="364"/>
      <c r="I406" s="358"/>
    </row>
    <row r="407" spans="2:9">
      <c r="B407" s="470">
        <v>33.01</v>
      </c>
      <c r="C407" s="471" t="s">
        <v>1324</v>
      </c>
      <c r="D407" s="400">
        <v>13</v>
      </c>
      <c r="E407" s="464" t="s">
        <v>14</v>
      </c>
      <c r="F407" s="371"/>
      <c r="G407" s="369">
        <f t="shared" si="61"/>
        <v>0</v>
      </c>
      <c r="H407" s="364"/>
      <c r="I407" s="358"/>
    </row>
    <row r="408" spans="2:9">
      <c r="B408" s="470">
        <v>33.019999999999996</v>
      </c>
      <c r="C408" s="471" t="s">
        <v>1326</v>
      </c>
      <c r="D408" s="400">
        <v>5</v>
      </c>
      <c r="E408" s="464" t="s">
        <v>14</v>
      </c>
      <c r="F408" s="371"/>
      <c r="G408" s="369">
        <f t="shared" si="61"/>
        <v>0</v>
      </c>
      <c r="H408" s="364"/>
      <c r="I408" s="358"/>
    </row>
    <row r="409" spans="2:9">
      <c r="B409" s="470">
        <v>33.029999999999994</v>
      </c>
      <c r="C409" s="471" t="s">
        <v>1329</v>
      </c>
      <c r="D409" s="400">
        <v>12</v>
      </c>
      <c r="E409" s="464" t="s">
        <v>14</v>
      </c>
      <c r="F409" s="371"/>
      <c r="G409" s="369">
        <f t="shared" si="61"/>
        <v>0</v>
      </c>
      <c r="H409" s="364"/>
      <c r="I409" s="358"/>
    </row>
    <row r="410" spans="2:9">
      <c r="B410" s="470">
        <v>33.039999999999992</v>
      </c>
      <c r="C410" s="471" t="s">
        <v>1336</v>
      </c>
      <c r="D410" s="400">
        <v>18</v>
      </c>
      <c r="E410" s="464" t="s">
        <v>14</v>
      </c>
      <c r="F410" s="371"/>
      <c r="G410" s="369">
        <f t="shared" si="61"/>
        <v>0</v>
      </c>
      <c r="H410" s="364"/>
      <c r="I410" s="358"/>
    </row>
    <row r="411" spans="2:9">
      <c r="B411" s="470">
        <v>33.04999999999999</v>
      </c>
      <c r="C411" s="471" t="s">
        <v>1331</v>
      </c>
      <c r="D411" s="400">
        <v>6</v>
      </c>
      <c r="E411" s="464" t="s">
        <v>14</v>
      </c>
      <c r="F411" s="371"/>
      <c r="G411" s="369">
        <f t="shared" si="61"/>
        <v>0</v>
      </c>
      <c r="H411" s="364"/>
      <c r="I411" s="358"/>
    </row>
    <row r="412" spans="2:9">
      <c r="B412" s="470">
        <v>33.059999999999988</v>
      </c>
      <c r="C412" s="471" t="s">
        <v>1372</v>
      </c>
      <c r="D412" s="400">
        <v>3</v>
      </c>
      <c r="E412" s="464" t="s">
        <v>14</v>
      </c>
      <c r="F412" s="371"/>
      <c r="G412" s="369">
        <f t="shared" si="61"/>
        <v>0</v>
      </c>
      <c r="H412" s="364"/>
      <c r="I412" s="358"/>
    </row>
    <row r="413" spans="2:9">
      <c r="B413" s="470"/>
      <c r="C413" s="471"/>
      <c r="D413" s="400"/>
      <c r="E413" s="464"/>
      <c r="F413" s="371"/>
      <c r="G413" s="369">
        <f t="shared" si="61"/>
        <v>0</v>
      </c>
      <c r="H413" s="364">
        <f>SUM(G407:G412)</f>
        <v>0</v>
      </c>
      <c r="I413" s="358"/>
    </row>
    <row r="414" spans="2:9">
      <c r="B414" s="476">
        <v>34</v>
      </c>
      <c r="C414" s="390" t="s">
        <v>1373</v>
      </c>
      <c r="D414" s="400"/>
      <c r="E414" s="464"/>
      <c r="F414" s="371"/>
      <c r="G414" s="369">
        <f t="shared" si="61"/>
        <v>0</v>
      </c>
      <c r="H414" s="364"/>
      <c r="I414" s="358"/>
    </row>
    <row r="415" spans="2:9">
      <c r="B415" s="470">
        <v>34.01</v>
      </c>
      <c r="C415" s="471" t="s">
        <v>1325</v>
      </c>
      <c r="D415" s="400">
        <v>5</v>
      </c>
      <c r="E415" s="464" t="s">
        <v>14</v>
      </c>
      <c r="F415" s="371"/>
      <c r="G415" s="369">
        <f t="shared" si="61"/>
        <v>0</v>
      </c>
      <c r="H415" s="364"/>
      <c r="I415" s="358"/>
    </row>
    <row r="416" spans="2:9">
      <c r="B416" s="470">
        <v>34.019999999999996</v>
      </c>
      <c r="C416" s="471" t="s">
        <v>1326</v>
      </c>
      <c r="D416" s="400">
        <v>4</v>
      </c>
      <c r="E416" s="464" t="s">
        <v>14</v>
      </c>
      <c r="F416" s="371"/>
      <c r="G416" s="369">
        <f t="shared" si="61"/>
        <v>0</v>
      </c>
      <c r="H416" s="364"/>
      <c r="I416" s="358"/>
    </row>
    <row r="417" spans="2:9">
      <c r="B417" s="470">
        <v>34.029999999999994</v>
      </c>
      <c r="C417" s="471" t="s">
        <v>1329</v>
      </c>
      <c r="D417" s="400">
        <v>1</v>
      </c>
      <c r="E417" s="464" t="s">
        <v>14</v>
      </c>
      <c r="F417" s="371"/>
      <c r="G417" s="369">
        <f t="shared" si="61"/>
        <v>0</v>
      </c>
      <c r="H417" s="364"/>
      <c r="I417" s="358"/>
    </row>
    <row r="418" spans="2:9">
      <c r="B418" s="470">
        <v>34.039999999999992</v>
      </c>
      <c r="C418" s="471" t="s">
        <v>1364</v>
      </c>
      <c r="D418" s="400">
        <v>1</v>
      </c>
      <c r="E418" s="464" t="s">
        <v>14</v>
      </c>
      <c r="F418" s="371"/>
      <c r="G418" s="369">
        <f t="shared" si="61"/>
        <v>0</v>
      </c>
      <c r="H418" s="364"/>
      <c r="I418" s="358"/>
    </row>
    <row r="419" spans="2:9">
      <c r="B419" s="470"/>
      <c r="C419" s="471"/>
      <c r="D419" s="400"/>
      <c r="E419" s="464"/>
      <c r="F419" s="371"/>
      <c r="G419" s="369">
        <f t="shared" si="61"/>
        <v>0</v>
      </c>
      <c r="H419" s="364">
        <f>SUM(G415:G419)</f>
        <v>0</v>
      </c>
      <c r="I419" s="358"/>
    </row>
    <row r="420" spans="2:9">
      <c r="B420" s="476">
        <v>35</v>
      </c>
      <c r="C420" s="390" t="s">
        <v>1374</v>
      </c>
      <c r="D420" s="400"/>
      <c r="E420" s="464"/>
      <c r="F420" s="371"/>
      <c r="G420" s="369">
        <f t="shared" si="61"/>
        <v>0</v>
      </c>
      <c r="H420" s="364"/>
      <c r="I420" s="358"/>
    </row>
    <row r="421" spans="2:9">
      <c r="B421" s="470">
        <v>35.01</v>
      </c>
      <c r="C421" s="471" t="s">
        <v>1324</v>
      </c>
      <c r="D421" s="400">
        <v>6</v>
      </c>
      <c r="E421" s="464" t="s">
        <v>14</v>
      </c>
      <c r="F421" s="371"/>
      <c r="G421" s="369">
        <f t="shared" si="61"/>
        <v>0</v>
      </c>
      <c r="H421" s="364"/>
      <c r="I421" s="358"/>
    </row>
    <row r="422" spans="2:9">
      <c r="B422" s="470">
        <v>35.019999999999996</v>
      </c>
      <c r="C422" s="471" t="s">
        <v>1326</v>
      </c>
      <c r="D422" s="400">
        <v>2</v>
      </c>
      <c r="E422" s="464" t="s">
        <v>14</v>
      </c>
      <c r="F422" s="371"/>
      <c r="G422" s="369">
        <f t="shared" si="61"/>
        <v>0</v>
      </c>
      <c r="H422" s="364"/>
      <c r="I422" s="358"/>
    </row>
    <row r="423" spans="2:9">
      <c r="B423" s="470">
        <v>35.029999999999994</v>
      </c>
      <c r="C423" s="471" t="s">
        <v>1329</v>
      </c>
      <c r="D423" s="400">
        <v>2</v>
      </c>
      <c r="E423" s="464" t="s">
        <v>14</v>
      </c>
      <c r="F423" s="371"/>
      <c r="G423" s="369">
        <f t="shared" si="61"/>
        <v>0</v>
      </c>
      <c r="H423" s="364"/>
      <c r="I423" s="358"/>
    </row>
    <row r="424" spans="2:9">
      <c r="B424" s="470">
        <v>35.039999999999992</v>
      </c>
      <c r="C424" s="471" t="s">
        <v>1333</v>
      </c>
      <c r="D424" s="400">
        <v>3</v>
      </c>
      <c r="E424" s="464" t="s">
        <v>14</v>
      </c>
      <c r="F424" s="371"/>
      <c r="G424" s="369">
        <f t="shared" si="61"/>
        <v>0</v>
      </c>
      <c r="H424" s="364"/>
      <c r="I424" s="358"/>
    </row>
    <row r="425" spans="2:9">
      <c r="B425" s="470">
        <v>35.04999999999999</v>
      </c>
      <c r="C425" s="471" t="s">
        <v>1330</v>
      </c>
      <c r="D425" s="400">
        <v>1</v>
      </c>
      <c r="E425" s="464" t="s">
        <v>14</v>
      </c>
      <c r="F425" s="371"/>
      <c r="G425" s="369">
        <f t="shared" si="61"/>
        <v>0</v>
      </c>
      <c r="H425" s="364"/>
      <c r="I425" s="358"/>
    </row>
    <row r="426" spans="2:9">
      <c r="B426" s="470">
        <v>35.059999999999988</v>
      </c>
      <c r="C426" s="471" t="s">
        <v>1375</v>
      </c>
      <c r="D426" s="400">
        <v>1</v>
      </c>
      <c r="E426" s="464" t="s">
        <v>14</v>
      </c>
      <c r="F426" s="371"/>
      <c r="G426" s="369">
        <f t="shared" si="61"/>
        <v>0</v>
      </c>
      <c r="H426" s="364"/>
      <c r="I426" s="358"/>
    </row>
    <row r="427" spans="2:9">
      <c r="B427" s="470">
        <v>35.069999999999986</v>
      </c>
      <c r="C427" s="471" t="s">
        <v>1331</v>
      </c>
      <c r="D427" s="400">
        <v>1</v>
      </c>
      <c r="E427" s="464" t="s">
        <v>14</v>
      </c>
      <c r="F427" s="371"/>
      <c r="G427" s="369">
        <f t="shared" si="61"/>
        <v>0</v>
      </c>
      <c r="H427" s="364"/>
      <c r="I427" s="358"/>
    </row>
    <row r="428" spans="2:9">
      <c r="B428" s="470"/>
      <c r="C428" s="471"/>
      <c r="D428" s="400"/>
      <c r="E428" s="464"/>
      <c r="F428" s="371"/>
      <c r="G428" s="369">
        <f t="shared" si="61"/>
        <v>0</v>
      </c>
      <c r="H428" s="364">
        <f>SUM(G421:G427)</f>
        <v>0</v>
      </c>
      <c r="I428" s="358"/>
    </row>
    <row r="429" spans="2:9">
      <c r="B429" s="476">
        <v>36</v>
      </c>
      <c r="C429" s="390" t="s">
        <v>1376</v>
      </c>
      <c r="D429" s="400"/>
      <c r="E429" s="464"/>
      <c r="F429" s="371"/>
      <c r="G429" s="369">
        <f t="shared" si="61"/>
        <v>0</v>
      </c>
      <c r="H429" s="364"/>
      <c r="I429" s="358"/>
    </row>
    <row r="430" spans="2:9">
      <c r="B430" s="470">
        <v>36.01</v>
      </c>
      <c r="C430" s="471" t="s">
        <v>1325</v>
      </c>
      <c r="D430" s="400">
        <v>3</v>
      </c>
      <c r="E430" s="464" t="s">
        <v>14</v>
      </c>
      <c r="F430" s="371"/>
      <c r="G430" s="369">
        <f t="shared" si="61"/>
        <v>0</v>
      </c>
      <c r="H430" s="364"/>
      <c r="I430" s="358"/>
    </row>
    <row r="431" spans="2:9">
      <c r="B431" s="470">
        <v>36.019999999999996</v>
      </c>
      <c r="C431" s="471" t="s">
        <v>1326</v>
      </c>
      <c r="D431" s="400">
        <v>2</v>
      </c>
      <c r="E431" s="464" t="s">
        <v>14</v>
      </c>
      <c r="F431" s="371"/>
      <c r="G431" s="369">
        <f t="shared" si="61"/>
        <v>0</v>
      </c>
      <c r="H431" s="364"/>
      <c r="I431" s="358"/>
    </row>
    <row r="432" spans="2:9">
      <c r="B432" s="470">
        <v>36.029999999999994</v>
      </c>
      <c r="C432" s="471" t="s">
        <v>1329</v>
      </c>
      <c r="D432" s="400">
        <v>1</v>
      </c>
      <c r="E432" s="464" t="s">
        <v>14</v>
      </c>
      <c r="F432" s="371"/>
      <c r="G432" s="369">
        <f t="shared" si="61"/>
        <v>0</v>
      </c>
      <c r="H432" s="364"/>
      <c r="I432" s="358"/>
    </row>
    <row r="433" spans="2:9">
      <c r="B433" s="470"/>
      <c r="C433" s="471"/>
      <c r="D433" s="400"/>
      <c r="E433" s="464"/>
      <c r="F433" s="371"/>
      <c r="G433" s="369">
        <f t="shared" si="61"/>
        <v>0</v>
      </c>
      <c r="H433" s="364">
        <f>SUM(G430:G432)</f>
        <v>0</v>
      </c>
      <c r="I433" s="358"/>
    </row>
    <row r="434" spans="2:9">
      <c r="B434" s="476">
        <v>37</v>
      </c>
      <c r="C434" s="390" t="s">
        <v>1377</v>
      </c>
      <c r="D434" s="400"/>
      <c r="E434" s="464"/>
      <c r="F434" s="371"/>
      <c r="G434" s="369">
        <f t="shared" si="61"/>
        <v>0</v>
      </c>
      <c r="H434" s="364"/>
      <c r="I434" s="358"/>
    </row>
    <row r="435" spans="2:9">
      <c r="B435" s="470">
        <v>37.01</v>
      </c>
      <c r="C435" s="471" t="s">
        <v>1324</v>
      </c>
      <c r="D435" s="400">
        <v>11</v>
      </c>
      <c r="E435" s="464" t="s">
        <v>14</v>
      </c>
      <c r="F435" s="371"/>
      <c r="G435" s="369">
        <f t="shared" si="61"/>
        <v>0</v>
      </c>
      <c r="H435" s="364"/>
      <c r="I435" s="358"/>
    </row>
    <row r="436" spans="2:9">
      <c r="B436" s="470">
        <v>37.019999999999996</v>
      </c>
      <c r="C436" s="471" t="s">
        <v>1326</v>
      </c>
      <c r="D436" s="400">
        <v>3</v>
      </c>
      <c r="E436" s="464" t="s">
        <v>14</v>
      </c>
      <c r="F436" s="371"/>
      <c r="G436" s="369">
        <f t="shared" si="61"/>
        <v>0</v>
      </c>
      <c r="H436" s="364"/>
      <c r="I436" s="358"/>
    </row>
    <row r="437" spans="2:9">
      <c r="B437" s="470">
        <v>37.029999999999994</v>
      </c>
      <c r="C437" s="471" t="s">
        <v>1329</v>
      </c>
      <c r="D437" s="400">
        <v>2</v>
      </c>
      <c r="E437" s="464" t="s">
        <v>14</v>
      </c>
      <c r="F437" s="371"/>
      <c r="G437" s="369">
        <f t="shared" si="61"/>
        <v>0</v>
      </c>
      <c r="H437" s="364"/>
      <c r="I437" s="358"/>
    </row>
    <row r="438" spans="2:9">
      <c r="B438" s="470">
        <v>37.039999999999992</v>
      </c>
      <c r="C438" s="471" t="s">
        <v>1330</v>
      </c>
      <c r="D438" s="400">
        <v>2</v>
      </c>
      <c r="E438" s="464" t="s">
        <v>14</v>
      </c>
      <c r="F438" s="371"/>
      <c r="G438" s="369">
        <f t="shared" si="61"/>
        <v>0</v>
      </c>
      <c r="H438" s="364"/>
      <c r="I438" s="358"/>
    </row>
    <row r="439" spans="2:9">
      <c r="B439" s="470">
        <v>37.04999999999999</v>
      </c>
      <c r="C439" s="471" t="s">
        <v>1331</v>
      </c>
      <c r="D439" s="400">
        <v>2</v>
      </c>
      <c r="E439" s="464" t="s">
        <v>14</v>
      </c>
      <c r="F439" s="371"/>
      <c r="G439" s="369">
        <f t="shared" si="61"/>
        <v>0</v>
      </c>
      <c r="H439" s="364"/>
      <c r="I439" s="358"/>
    </row>
    <row r="440" spans="2:9">
      <c r="B440" s="470"/>
      <c r="C440" s="471"/>
      <c r="D440" s="400"/>
      <c r="E440" s="464"/>
      <c r="F440" s="371"/>
      <c r="G440" s="369">
        <f t="shared" si="61"/>
        <v>0</v>
      </c>
      <c r="H440" s="364">
        <f>SUM(G435:G439)</f>
        <v>0</v>
      </c>
      <c r="I440" s="358"/>
    </row>
    <row r="441" spans="2:9">
      <c r="B441" s="476">
        <v>38</v>
      </c>
      <c r="C441" s="390" t="s">
        <v>1378</v>
      </c>
      <c r="D441" s="400"/>
      <c r="E441" s="464"/>
      <c r="F441" s="371"/>
      <c r="G441" s="369">
        <f t="shared" si="61"/>
        <v>0</v>
      </c>
      <c r="H441" s="364"/>
      <c r="I441" s="358"/>
    </row>
    <row r="442" spans="2:9">
      <c r="B442" s="470">
        <v>38.01</v>
      </c>
      <c r="C442" s="471" t="s">
        <v>1324</v>
      </c>
      <c r="D442" s="400">
        <v>1</v>
      </c>
      <c r="E442" s="464" t="s">
        <v>14</v>
      </c>
      <c r="F442" s="371"/>
      <c r="G442" s="369">
        <f t="shared" si="61"/>
        <v>0</v>
      </c>
      <c r="H442" s="364"/>
      <c r="I442" s="358"/>
    </row>
    <row r="443" spans="2:9">
      <c r="B443" s="470">
        <v>38.019999999999996</v>
      </c>
      <c r="C443" s="471" t="s">
        <v>1326</v>
      </c>
      <c r="D443" s="400">
        <v>1</v>
      </c>
      <c r="E443" s="464" t="s">
        <v>14</v>
      </c>
      <c r="F443" s="371"/>
      <c r="G443" s="369">
        <f t="shared" si="61"/>
        <v>0</v>
      </c>
      <c r="H443" s="364"/>
      <c r="I443" s="358"/>
    </row>
    <row r="444" spans="2:9">
      <c r="B444" s="470">
        <v>38.029999999999994</v>
      </c>
      <c r="C444" s="471" t="s">
        <v>1329</v>
      </c>
      <c r="D444" s="400">
        <v>2</v>
      </c>
      <c r="E444" s="464" t="s">
        <v>14</v>
      </c>
      <c r="F444" s="371"/>
      <c r="G444" s="369">
        <f t="shared" ref="G444:G507" si="62">ROUND(F444*D444,2)</f>
        <v>0</v>
      </c>
      <c r="H444" s="364"/>
      <c r="I444" s="358"/>
    </row>
    <row r="445" spans="2:9">
      <c r="B445" s="470">
        <v>38.039999999999992</v>
      </c>
      <c r="C445" s="471" t="s">
        <v>1330</v>
      </c>
      <c r="D445" s="400">
        <v>2</v>
      </c>
      <c r="E445" s="464" t="s">
        <v>14</v>
      </c>
      <c r="F445" s="371"/>
      <c r="G445" s="369">
        <f t="shared" si="62"/>
        <v>0</v>
      </c>
      <c r="H445" s="364"/>
      <c r="I445" s="358"/>
    </row>
    <row r="446" spans="2:9">
      <c r="B446" s="470">
        <v>38.04999999999999</v>
      </c>
      <c r="C446" s="471" t="s">
        <v>1331</v>
      </c>
      <c r="D446" s="400">
        <v>2</v>
      </c>
      <c r="E446" s="464" t="s">
        <v>14</v>
      </c>
      <c r="F446" s="371"/>
      <c r="G446" s="369">
        <f t="shared" si="62"/>
        <v>0</v>
      </c>
      <c r="H446" s="364"/>
      <c r="I446" s="358"/>
    </row>
    <row r="447" spans="2:9">
      <c r="B447" s="470"/>
      <c r="C447" s="471"/>
      <c r="D447" s="400"/>
      <c r="E447" s="464"/>
      <c r="F447" s="371"/>
      <c r="G447" s="369">
        <f t="shared" si="62"/>
        <v>0</v>
      </c>
      <c r="H447" s="364">
        <f>SUM(G442:G446)</f>
        <v>0</v>
      </c>
      <c r="I447" s="358"/>
    </row>
    <row r="448" spans="2:9">
      <c r="B448" s="476">
        <v>39</v>
      </c>
      <c r="C448" s="390" t="s">
        <v>1379</v>
      </c>
      <c r="D448" s="400"/>
      <c r="E448" s="464"/>
      <c r="F448" s="371"/>
      <c r="G448" s="369">
        <f t="shared" si="62"/>
        <v>0</v>
      </c>
      <c r="H448" s="364"/>
      <c r="I448" s="358"/>
    </row>
    <row r="449" spans="2:9">
      <c r="B449" s="470">
        <v>39.01</v>
      </c>
      <c r="C449" s="471" t="s">
        <v>1324</v>
      </c>
      <c r="D449" s="400">
        <v>1</v>
      </c>
      <c r="E449" s="464" t="s">
        <v>14</v>
      </c>
      <c r="F449" s="371"/>
      <c r="G449" s="369">
        <f t="shared" si="62"/>
        <v>0</v>
      </c>
      <c r="H449" s="364"/>
      <c r="I449" s="358"/>
    </row>
    <row r="450" spans="2:9">
      <c r="B450" s="470">
        <v>39.019999999999996</v>
      </c>
      <c r="C450" s="471" t="s">
        <v>1325</v>
      </c>
      <c r="D450" s="400">
        <v>1</v>
      </c>
      <c r="E450" s="464" t="s">
        <v>14</v>
      </c>
      <c r="F450" s="371"/>
      <c r="G450" s="369">
        <f t="shared" si="62"/>
        <v>0</v>
      </c>
      <c r="H450" s="364"/>
      <c r="I450" s="358"/>
    </row>
    <row r="451" spans="2:9">
      <c r="B451" s="470">
        <v>39.029999999999994</v>
      </c>
      <c r="C451" s="471" t="s">
        <v>1326</v>
      </c>
      <c r="D451" s="400">
        <v>2</v>
      </c>
      <c r="E451" s="464" t="s">
        <v>14</v>
      </c>
      <c r="F451" s="371"/>
      <c r="G451" s="369">
        <f t="shared" si="62"/>
        <v>0</v>
      </c>
      <c r="H451" s="364"/>
      <c r="I451" s="358"/>
    </row>
    <row r="452" spans="2:9">
      <c r="B452" s="470">
        <v>39.039999999999992</v>
      </c>
      <c r="C452" s="471" t="s">
        <v>1329</v>
      </c>
      <c r="D452" s="400">
        <v>2</v>
      </c>
      <c r="E452" s="464" t="s">
        <v>14</v>
      </c>
      <c r="F452" s="371"/>
      <c r="G452" s="369">
        <f t="shared" si="62"/>
        <v>0</v>
      </c>
      <c r="H452" s="364"/>
      <c r="I452" s="358"/>
    </row>
    <row r="453" spans="2:9">
      <c r="B453" s="470">
        <v>39.04999999999999</v>
      </c>
      <c r="C453" s="471" t="s">
        <v>1330</v>
      </c>
      <c r="D453" s="400">
        <v>1</v>
      </c>
      <c r="E453" s="464" t="s">
        <v>14</v>
      </c>
      <c r="F453" s="371"/>
      <c r="G453" s="369">
        <f t="shared" si="62"/>
        <v>0</v>
      </c>
      <c r="H453" s="364"/>
      <c r="I453" s="358"/>
    </row>
    <row r="454" spans="2:9">
      <c r="B454" s="470">
        <v>39.059999999999988</v>
      </c>
      <c r="C454" s="471" t="s">
        <v>1331</v>
      </c>
      <c r="D454" s="400">
        <v>1</v>
      </c>
      <c r="E454" s="464" t="s">
        <v>14</v>
      </c>
      <c r="F454" s="371"/>
      <c r="G454" s="369">
        <f t="shared" si="62"/>
        <v>0</v>
      </c>
      <c r="H454" s="364"/>
      <c r="I454" s="358"/>
    </row>
    <row r="455" spans="2:9">
      <c r="B455" s="470"/>
      <c r="C455" s="471"/>
      <c r="D455" s="400"/>
      <c r="E455" s="464"/>
      <c r="F455" s="371"/>
      <c r="G455" s="369">
        <f t="shared" si="62"/>
        <v>0</v>
      </c>
      <c r="H455" s="364">
        <f>SUM(G449:G454)</f>
        <v>0</v>
      </c>
      <c r="I455" s="358"/>
    </row>
    <row r="456" spans="2:9">
      <c r="B456" s="476">
        <v>40</v>
      </c>
      <c r="C456" s="390" t="s">
        <v>1380</v>
      </c>
      <c r="D456" s="400"/>
      <c r="E456" s="464"/>
      <c r="F456" s="371"/>
      <c r="G456" s="369">
        <f t="shared" si="62"/>
        <v>0</v>
      </c>
      <c r="H456" s="364"/>
      <c r="I456" s="358"/>
    </row>
    <row r="457" spans="2:9">
      <c r="B457" s="470">
        <v>40.01</v>
      </c>
      <c r="C457" s="471" t="s">
        <v>1325</v>
      </c>
      <c r="D457" s="400">
        <v>1</v>
      </c>
      <c r="E457" s="464" t="s">
        <v>14</v>
      </c>
      <c r="F457" s="371"/>
      <c r="G457" s="369">
        <f t="shared" si="62"/>
        <v>0</v>
      </c>
      <c r="H457" s="364"/>
      <c r="I457" s="358"/>
    </row>
    <row r="458" spans="2:9">
      <c r="B458" s="470">
        <v>40.019999999999996</v>
      </c>
      <c r="C458" s="471" t="s">
        <v>1326</v>
      </c>
      <c r="D458" s="400">
        <v>1</v>
      </c>
      <c r="E458" s="464" t="s">
        <v>14</v>
      </c>
      <c r="F458" s="371"/>
      <c r="G458" s="369">
        <f t="shared" si="62"/>
        <v>0</v>
      </c>
      <c r="H458" s="364"/>
      <c r="I458" s="358"/>
    </row>
    <row r="459" spans="2:9">
      <c r="B459" s="470"/>
      <c r="C459" s="471"/>
      <c r="D459" s="400"/>
      <c r="E459" s="464"/>
      <c r="F459" s="371"/>
      <c r="G459" s="369">
        <f t="shared" si="62"/>
        <v>0</v>
      </c>
      <c r="H459" s="364">
        <f>SUM(G457:G458)</f>
        <v>0</v>
      </c>
      <c r="I459" s="358"/>
    </row>
    <row r="460" spans="2:9">
      <c r="B460" s="476"/>
      <c r="C460" s="390" t="s">
        <v>1381</v>
      </c>
      <c r="D460" s="400"/>
      <c r="E460" s="464"/>
      <c r="F460" s="371"/>
      <c r="G460" s="369">
        <f t="shared" si="62"/>
        <v>0</v>
      </c>
      <c r="H460" s="364"/>
      <c r="I460" s="358"/>
    </row>
    <row r="461" spans="2:9">
      <c r="B461" s="476">
        <v>41</v>
      </c>
      <c r="C461" s="390" t="s">
        <v>1382</v>
      </c>
      <c r="D461" s="400"/>
      <c r="E461" s="464"/>
      <c r="F461" s="371"/>
      <c r="G461" s="369">
        <f t="shared" si="62"/>
        <v>0</v>
      </c>
      <c r="H461" s="364"/>
      <c r="I461" s="358"/>
    </row>
    <row r="462" spans="2:9">
      <c r="B462" s="470">
        <v>41.01</v>
      </c>
      <c r="C462" s="471" t="s">
        <v>1324</v>
      </c>
      <c r="D462" s="400">
        <v>13</v>
      </c>
      <c r="E462" s="464" t="s">
        <v>14</v>
      </c>
      <c r="F462" s="371"/>
      <c r="G462" s="369">
        <f t="shared" si="62"/>
        <v>0</v>
      </c>
      <c r="H462" s="364"/>
      <c r="I462" s="358"/>
    </row>
    <row r="463" spans="2:9">
      <c r="B463" s="470">
        <v>41.019999999999996</v>
      </c>
      <c r="C463" s="471" t="s">
        <v>1383</v>
      </c>
      <c r="D463" s="400">
        <v>2</v>
      </c>
      <c r="E463" s="464" t="s">
        <v>14</v>
      </c>
      <c r="F463" s="371"/>
      <c r="G463" s="369">
        <f t="shared" si="62"/>
        <v>0</v>
      </c>
      <c r="H463" s="364"/>
      <c r="I463" s="358"/>
    </row>
    <row r="464" spans="2:9">
      <c r="B464" s="470"/>
      <c r="C464" s="471"/>
      <c r="D464" s="400"/>
      <c r="E464" s="464"/>
      <c r="F464" s="371"/>
      <c r="G464" s="369">
        <f t="shared" si="62"/>
        <v>0</v>
      </c>
      <c r="H464" s="364">
        <f>SUM(G462:G463)</f>
        <v>0</v>
      </c>
      <c r="I464" s="358"/>
    </row>
    <row r="465" spans="2:9">
      <c r="B465" s="476">
        <v>42</v>
      </c>
      <c r="C465" s="390" t="s">
        <v>1384</v>
      </c>
      <c r="D465" s="400"/>
      <c r="E465" s="464"/>
      <c r="F465" s="371"/>
      <c r="G465" s="369">
        <f t="shared" si="62"/>
        <v>0</v>
      </c>
      <c r="H465" s="364"/>
      <c r="I465" s="358"/>
    </row>
    <row r="466" spans="2:9">
      <c r="B466" s="470">
        <v>42.01</v>
      </c>
      <c r="C466" s="471" t="s">
        <v>1324</v>
      </c>
      <c r="D466" s="400">
        <v>1</v>
      </c>
      <c r="E466" s="464" t="s">
        <v>14</v>
      </c>
      <c r="F466" s="371"/>
      <c r="G466" s="369">
        <f t="shared" si="62"/>
        <v>0</v>
      </c>
      <c r="H466" s="364"/>
      <c r="I466" s="358"/>
    </row>
    <row r="467" spans="2:9">
      <c r="B467" s="470">
        <v>42.019999999999996</v>
      </c>
      <c r="C467" s="471" t="s">
        <v>1325</v>
      </c>
      <c r="D467" s="400">
        <v>1</v>
      </c>
      <c r="E467" s="464" t="s">
        <v>14</v>
      </c>
      <c r="F467" s="371"/>
      <c r="G467" s="369">
        <f t="shared" si="62"/>
        <v>0</v>
      </c>
      <c r="H467" s="364"/>
      <c r="I467" s="358"/>
    </row>
    <row r="468" spans="2:9">
      <c r="B468" s="470">
        <v>42.029999999999994</v>
      </c>
      <c r="C468" s="471" t="s">
        <v>1326</v>
      </c>
      <c r="D468" s="400">
        <v>2</v>
      </c>
      <c r="E468" s="464" t="s">
        <v>14</v>
      </c>
      <c r="F468" s="371"/>
      <c r="G468" s="369">
        <f t="shared" si="62"/>
        <v>0</v>
      </c>
      <c r="H468" s="364"/>
      <c r="I468" s="358"/>
    </row>
    <row r="469" spans="2:9">
      <c r="B469" s="470">
        <v>42.039999999999992</v>
      </c>
      <c r="C469" s="471" t="s">
        <v>1329</v>
      </c>
      <c r="D469" s="400">
        <v>4</v>
      </c>
      <c r="E469" s="464" t="s">
        <v>14</v>
      </c>
      <c r="F469" s="371"/>
      <c r="G469" s="369">
        <f t="shared" si="62"/>
        <v>0</v>
      </c>
      <c r="H469" s="364"/>
      <c r="I469" s="358"/>
    </row>
    <row r="470" spans="2:9">
      <c r="B470" s="470">
        <v>42.04999999999999</v>
      </c>
      <c r="C470" s="471" t="s">
        <v>1330</v>
      </c>
      <c r="D470" s="400">
        <v>3</v>
      </c>
      <c r="E470" s="464" t="s">
        <v>14</v>
      </c>
      <c r="F470" s="371"/>
      <c r="G470" s="369">
        <f t="shared" si="62"/>
        <v>0</v>
      </c>
      <c r="H470" s="364"/>
      <c r="I470" s="358"/>
    </row>
    <row r="471" spans="2:9">
      <c r="B471" s="470">
        <v>42.059999999999988</v>
      </c>
      <c r="C471" s="471" t="s">
        <v>1331</v>
      </c>
      <c r="D471" s="400">
        <v>3</v>
      </c>
      <c r="E471" s="464" t="s">
        <v>14</v>
      </c>
      <c r="F471" s="371"/>
      <c r="G471" s="369">
        <f t="shared" si="62"/>
        <v>0</v>
      </c>
      <c r="H471" s="364"/>
      <c r="I471" s="358"/>
    </row>
    <row r="472" spans="2:9">
      <c r="B472" s="470"/>
      <c r="C472" s="471"/>
      <c r="D472" s="400"/>
      <c r="E472" s="464"/>
      <c r="F472" s="371"/>
      <c r="G472" s="369">
        <f t="shared" si="62"/>
        <v>0</v>
      </c>
      <c r="H472" s="364">
        <f>SUM(G466:G471)</f>
        <v>0</v>
      </c>
      <c r="I472" s="358"/>
    </row>
    <row r="473" spans="2:9">
      <c r="B473" s="476">
        <v>43</v>
      </c>
      <c r="C473" s="390" t="s">
        <v>1385</v>
      </c>
      <c r="D473" s="400"/>
      <c r="E473" s="464"/>
      <c r="F473" s="371"/>
      <c r="G473" s="369">
        <f t="shared" si="62"/>
        <v>0</v>
      </c>
      <c r="H473" s="364"/>
      <c r="I473" s="358"/>
    </row>
    <row r="474" spans="2:9">
      <c r="B474" s="470">
        <v>43.01</v>
      </c>
      <c r="C474" s="471" t="s">
        <v>1324</v>
      </c>
      <c r="D474" s="400">
        <v>3</v>
      </c>
      <c r="E474" s="464" t="s">
        <v>14</v>
      </c>
      <c r="F474" s="371"/>
      <c r="G474" s="369">
        <f t="shared" si="62"/>
        <v>0</v>
      </c>
      <c r="H474" s="364"/>
      <c r="I474" s="358"/>
    </row>
    <row r="475" spans="2:9">
      <c r="B475" s="470">
        <v>43.019999999999996</v>
      </c>
      <c r="C475" s="471" t="s">
        <v>1325</v>
      </c>
      <c r="D475" s="400">
        <v>1</v>
      </c>
      <c r="E475" s="464" t="s">
        <v>14</v>
      </c>
      <c r="F475" s="371"/>
      <c r="G475" s="369">
        <f t="shared" si="62"/>
        <v>0</v>
      </c>
      <c r="H475" s="364"/>
      <c r="I475" s="358"/>
    </row>
    <row r="476" spans="2:9">
      <c r="B476" s="470">
        <v>43.029999999999994</v>
      </c>
      <c r="C476" s="471" t="s">
        <v>1326</v>
      </c>
      <c r="D476" s="400">
        <v>2</v>
      </c>
      <c r="E476" s="464" t="s">
        <v>14</v>
      </c>
      <c r="F476" s="371"/>
      <c r="G476" s="369">
        <f t="shared" si="62"/>
        <v>0</v>
      </c>
      <c r="H476" s="364"/>
      <c r="I476" s="358"/>
    </row>
    <row r="477" spans="2:9">
      <c r="B477" s="470">
        <v>43.039999999999992</v>
      </c>
      <c r="C477" s="471" t="s">
        <v>1333</v>
      </c>
      <c r="D477" s="400">
        <v>1</v>
      </c>
      <c r="E477" s="464" t="s">
        <v>14</v>
      </c>
      <c r="F477" s="371"/>
      <c r="G477" s="369">
        <f t="shared" si="62"/>
        <v>0</v>
      </c>
      <c r="H477" s="364"/>
      <c r="I477" s="358"/>
    </row>
    <row r="478" spans="2:9">
      <c r="B478" s="470"/>
      <c r="C478" s="471"/>
      <c r="D478" s="400"/>
      <c r="E478" s="464"/>
      <c r="F478" s="371"/>
      <c r="G478" s="369">
        <f t="shared" si="62"/>
        <v>0</v>
      </c>
      <c r="H478" s="364">
        <f>SUM(G474:G477)</f>
        <v>0</v>
      </c>
      <c r="I478" s="358"/>
    </row>
    <row r="479" spans="2:9">
      <c r="B479" s="476">
        <v>44</v>
      </c>
      <c r="C479" s="390" t="s">
        <v>1386</v>
      </c>
      <c r="D479" s="400"/>
      <c r="E479" s="464"/>
      <c r="F479" s="371"/>
      <c r="G479" s="369">
        <f t="shared" si="62"/>
        <v>0</v>
      </c>
      <c r="H479" s="364"/>
      <c r="I479" s="358"/>
    </row>
    <row r="480" spans="2:9">
      <c r="B480" s="470">
        <v>44.01</v>
      </c>
      <c r="C480" s="471" t="s">
        <v>1324</v>
      </c>
      <c r="D480" s="400">
        <v>2</v>
      </c>
      <c r="E480" s="464" t="s">
        <v>14</v>
      </c>
      <c r="F480" s="371"/>
      <c r="G480" s="369">
        <f t="shared" si="62"/>
        <v>0</v>
      </c>
      <c r="H480" s="364"/>
      <c r="I480" s="358"/>
    </row>
    <row r="481" spans="2:9">
      <c r="B481" s="470">
        <v>44.019999999999996</v>
      </c>
      <c r="C481" s="471" t="s">
        <v>1326</v>
      </c>
      <c r="D481" s="400">
        <v>1</v>
      </c>
      <c r="E481" s="464" t="s">
        <v>14</v>
      </c>
      <c r="F481" s="371"/>
      <c r="G481" s="369">
        <f t="shared" si="62"/>
        <v>0</v>
      </c>
      <c r="H481" s="364"/>
      <c r="I481" s="358"/>
    </row>
    <row r="482" spans="2:9">
      <c r="B482" s="470">
        <v>44.029999999999994</v>
      </c>
      <c r="C482" s="471" t="s">
        <v>1329</v>
      </c>
      <c r="D482" s="400">
        <v>2</v>
      </c>
      <c r="E482" s="464" t="s">
        <v>14</v>
      </c>
      <c r="F482" s="371"/>
      <c r="G482" s="369">
        <f t="shared" si="62"/>
        <v>0</v>
      </c>
      <c r="H482" s="364"/>
      <c r="I482" s="358"/>
    </row>
    <row r="483" spans="2:9">
      <c r="B483" s="470">
        <v>44.039999999999992</v>
      </c>
      <c r="C483" s="471" t="s">
        <v>1333</v>
      </c>
      <c r="D483" s="400">
        <v>2</v>
      </c>
      <c r="E483" s="464" t="s">
        <v>14</v>
      </c>
      <c r="F483" s="371"/>
      <c r="G483" s="369">
        <f t="shared" si="62"/>
        <v>0</v>
      </c>
      <c r="H483" s="364"/>
      <c r="I483" s="358"/>
    </row>
    <row r="484" spans="2:9">
      <c r="B484" s="470">
        <v>44.04999999999999</v>
      </c>
      <c r="C484" s="471" t="s">
        <v>1330</v>
      </c>
      <c r="D484" s="400">
        <v>1</v>
      </c>
      <c r="E484" s="464" t="s">
        <v>14</v>
      </c>
      <c r="F484" s="371"/>
      <c r="G484" s="369">
        <f t="shared" si="62"/>
        <v>0</v>
      </c>
      <c r="H484" s="364"/>
      <c r="I484" s="358"/>
    </row>
    <row r="485" spans="2:9">
      <c r="B485" s="470">
        <v>44.059999999999988</v>
      </c>
      <c r="C485" s="471" t="s">
        <v>1331</v>
      </c>
      <c r="D485" s="400">
        <v>1</v>
      </c>
      <c r="E485" s="464" t="s">
        <v>14</v>
      </c>
      <c r="F485" s="371"/>
      <c r="G485" s="369">
        <f t="shared" si="62"/>
        <v>0</v>
      </c>
      <c r="H485" s="364"/>
      <c r="I485" s="358"/>
    </row>
    <row r="486" spans="2:9">
      <c r="B486" s="470">
        <v>44.069999999999986</v>
      </c>
      <c r="C486" s="471" t="s">
        <v>1387</v>
      </c>
      <c r="D486" s="400">
        <v>1</v>
      </c>
      <c r="E486" s="464" t="s">
        <v>14</v>
      </c>
      <c r="F486" s="371"/>
      <c r="G486" s="369">
        <f t="shared" si="62"/>
        <v>0</v>
      </c>
      <c r="H486" s="364"/>
      <c r="I486" s="358"/>
    </row>
    <row r="487" spans="2:9">
      <c r="B487" s="470"/>
      <c r="C487" s="471"/>
      <c r="D487" s="400"/>
      <c r="E487" s="464"/>
      <c r="F487" s="371"/>
      <c r="G487" s="369">
        <f t="shared" si="62"/>
        <v>0</v>
      </c>
      <c r="H487" s="364">
        <f>SUM(G480:G486)</f>
        <v>0</v>
      </c>
      <c r="I487" s="358"/>
    </row>
    <row r="488" spans="2:9">
      <c r="B488" s="476">
        <v>45</v>
      </c>
      <c r="C488" s="390" t="s">
        <v>1388</v>
      </c>
      <c r="D488" s="400"/>
      <c r="E488" s="464"/>
      <c r="F488" s="371"/>
      <c r="G488" s="369">
        <f t="shared" si="62"/>
        <v>0</v>
      </c>
      <c r="H488" s="364"/>
      <c r="I488" s="358"/>
    </row>
    <row r="489" spans="2:9">
      <c r="B489" s="470">
        <v>45.01</v>
      </c>
      <c r="C489" s="471" t="s">
        <v>1324</v>
      </c>
      <c r="D489" s="400">
        <v>2</v>
      </c>
      <c r="E489" s="464" t="s">
        <v>14</v>
      </c>
      <c r="F489" s="371"/>
      <c r="G489" s="369">
        <f t="shared" si="62"/>
        <v>0</v>
      </c>
      <c r="H489" s="364"/>
      <c r="I489" s="358"/>
    </row>
    <row r="490" spans="2:9">
      <c r="B490" s="470">
        <v>45.019999999999996</v>
      </c>
      <c r="C490" s="471" t="s">
        <v>1326</v>
      </c>
      <c r="D490" s="400">
        <v>1</v>
      </c>
      <c r="E490" s="464" t="s">
        <v>14</v>
      </c>
      <c r="F490" s="371"/>
      <c r="G490" s="369">
        <f t="shared" si="62"/>
        <v>0</v>
      </c>
      <c r="H490" s="364"/>
      <c r="I490" s="358"/>
    </row>
    <row r="491" spans="2:9">
      <c r="B491" s="470">
        <v>45.029999999999994</v>
      </c>
      <c r="C491" s="471" t="s">
        <v>1329</v>
      </c>
      <c r="D491" s="400">
        <v>2</v>
      </c>
      <c r="E491" s="464" t="s">
        <v>14</v>
      </c>
      <c r="F491" s="371"/>
      <c r="G491" s="369">
        <f t="shared" si="62"/>
        <v>0</v>
      </c>
      <c r="H491" s="364"/>
      <c r="I491" s="358"/>
    </row>
    <row r="492" spans="2:9">
      <c r="B492" s="470">
        <v>45.039999999999992</v>
      </c>
      <c r="C492" s="471" t="s">
        <v>1333</v>
      </c>
      <c r="D492" s="400">
        <v>4</v>
      </c>
      <c r="E492" s="464" t="s">
        <v>14</v>
      </c>
      <c r="F492" s="371"/>
      <c r="G492" s="369">
        <f t="shared" si="62"/>
        <v>0</v>
      </c>
      <c r="H492" s="364"/>
      <c r="I492" s="358"/>
    </row>
    <row r="493" spans="2:9">
      <c r="B493" s="470">
        <v>45.04999999999999</v>
      </c>
      <c r="C493" s="471" t="s">
        <v>1330</v>
      </c>
      <c r="D493" s="400">
        <v>1</v>
      </c>
      <c r="E493" s="464" t="s">
        <v>14</v>
      </c>
      <c r="F493" s="371"/>
      <c r="G493" s="369">
        <f t="shared" si="62"/>
        <v>0</v>
      </c>
      <c r="H493" s="364"/>
      <c r="I493" s="358"/>
    </row>
    <row r="494" spans="2:9">
      <c r="B494" s="470">
        <v>45.059999999999988</v>
      </c>
      <c r="C494" s="471" t="s">
        <v>1331</v>
      </c>
      <c r="D494" s="400">
        <v>1</v>
      </c>
      <c r="E494" s="464" t="s">
        <v>14</v>
      </c>
      <c r="F494" s="371"/>
      <c r="G494" s="369">
        <f t="shared" si="62"/>
        <v>0</v>
      </c>
      <c r="H494" s="364"/>
      <c r="I494" s="358"/>
    </row>
    <row r="495" spans="2:9">
      <c r="B495" s="470">
        <v>45.069999999999986</v>
      </c>
      <c r="C495" s="471" t="s">
        <v>1387</v>
      </c>
      <c r="D495" s="400">
        <v>1</v>
      </c>
      <c r="E495" s="464" t="s">
        <v>14</v>
      </c>
      <c r="F495" s="371"/>
      <c r="G495" s="369">
        <f t="shared" si="62"/>
        <v>0</v>
      </c>
      <c r="H495" s="364"/>
      <c r="I495" s="358"/>
    </row>
    <row r="496" spans="2:9">
      <c r="B496" s="470"/>
      <c r="C496" s="471"/>
      <c r="D496" s="400"/>
      <c r="E496" s="464"/>
      <c r="F496" s="371"/>
      <c r="G496" s="369">
        <f t="shared" si="62"/>
        <v>0</v>
      </c>
      <c r="H496" s="364">
        <f>SUM(G489:G495)</f>
        <v>0</v>
      </c>
      <c r="I496" s="358"/>
    </row>
    <row r="497" spans="2:9">
      <c r="B497" s="476">
        <v>46</v>
      </c>
      <c r="C497" s="390" t="s">
        <v>1389</v>
      </c>
      <c r="D497" s="400"/>
      <c r="E497" s="464"/>
      <c r="F497" s="371"/>
      <c r="G497" s="369">
        <f t="shared" si="62"/>
        <v>0</v>
      </c>
      <c r="H497" s="364"/>
      <c r="I497" s="358"/>
    </row>
    <row r="498" spans="2:9">
      <c r="B498" s="470">
        <v>46.01</v>
      </c>
      <c r="C498" s="471" t="s">
        <v>1324</v>
      </c>
      <c r="D498" s="400">
        <v>1</v>
      </c>
      <c r="E498" s="464" t="s">
        <v>14</v>
      </c>
      <c r="F498" s="371"/>
      <c r="G498" s="369">
        <f t="shared" si="62"/>
        <v>0</v>
      </c>
      <c r="H498" s="364"/>
      <c r="I498" s="358"/>
    </row>
    <row r="499" spans="2:9">
      <c r="B499" s="470">
        <v>46.019999999999996</v>
      </c>
      <c r="C499" s="471" t="s">
        <v>1325</v>
      </c>
      <c r="D499" s="400">
        <v>1</v>
      </c>
      <c r="E499" s="464" t="s">
        <v>14</v>
      </c>
      <c r="F499" s="371"/>
      <c r="G499" s="369">
        <f t="shared" si="62"/>
        <v>0</v>
      </c>
      <c r="H499" s="364"/>
      <c r="I499" s="358"/>
    </row>
    <row r="500" spans="2:9">
      <c r="B500" s="470">
        <v>46.029999999999994</v>
      </c>
      <c r="C500" s="471" t="s">
        <v>1326</v>
      </c>
      <c r="D500" s="400">
        <v>2</v>
      </c>
      <c r="E500" s="464" t="s">
        <v>14</v>
      </c>
      <c r="F500" s="371"/>
      <c r="G500" s="369">
        <f t="shared" si="62"/>
        <v>0</v>
      </c>
      <c r="H500" s="364"/>
      <c r="I500" s="358"/>
    </row>
    <row r="501" spans="2:9">
      <c r="B501" s="470">
        <v>46.039999999999992</v>
      </c>
      <c r="C501" s="471" t="s">
        <v>1329</v>
      </c>
      <c r="D501" s="400">
        <v>2</v>
      </c>
      <c r="E501" s="464" t="s">
        <v>14</v>
      </c>
      <c r="F501" s="371"/>
      <c r="G501" s="369">
        <f t="shared" si="62"/>
        <v>0</v>
      </c>
      <c r="H501" s="364"/>
      <c r="I501" s="358"/>
    </row>
    <row r="502" spans="2:9">
      <c r="B502" s="470">
        <v>46.04999999999999</v>
      </c>
      <c r="C502" s="471" t="s">
        <v>1333</v>
      </c>
      <c r="D502" s="400">
        <v>4</v>
      </c>
      <c r="E502" s="464" t="s">
        <v>14</v>
      </c>
      <c r="F502" s="371"/>
      <c r="G502" s="369">
        <f t="shared" si="62"/>
        <v>0</v>
      </c>
      <c r="H502" s="364"/>
      <c r="I502" s="358"/>
    </row>
    <row r="503" spans="2:9">
      <c r="B503" s="470">
        <v>46.059999999999988</v>
      </c>
      <c r="C503" s="471" t="s">
        <v>1330</v>
      </c>
      <c r="D503" s="400">
        <v>1</v>
      </c>
      <c r="E503" s="464" t="s">
        <v>14</v>
      </c>
      <c r="F503" s="371"/>
      <c r="G503" s="369">
        <f t="shared" si="62"/>
        <v>0</v>
      </c>
      <c r="H503" s="364"/>
      <c r="I503" s="358"/>
    </row>
    <row r="504" spans="2:9">
      <c r="B504" s="470">
        <v>46.069999999999986</v>
      </c>
      <c r="C504" s="471" t="s">
        <v>1331</v>
      </c>
      <c r="D504" s="400">
        <v>1</v>
      </c>
      <c r="E504" s="464" t="s">
        <v>14</v>
      </c>
      <c r="F504" s="371"/>
      <c r="G504" s="369">
        <f t="shared" si="62"/>
        <v>0</v>
      </c>
      <c r="H504" s="364"/>
      <c r="I504" s="358"/>
    </row>
    <row r="505" spans="2:9">
      <c r="B505" s="470">
        <v>46.079999999999984</v>
      </c>
      <c r="C505" s="471" t="s">
        <v>1387</v>
      </c>
      <c r="D505" s="400">
        <v>1</v>
      </c>
      <c r="E505" s="464" t="s">
        <v>14</v>
      </c>
      <c r="F505" s="371"/>
      <c r="G505" s="369">
        <f t="shared" si="62"/>
        <v>0</v>
      </c>
      <c r="H505" s="364"/>
      <c r="I505" s="358"/>
    </row>
    <row r="506" spans="2:9">
      <c r="B506" s="470"/>
      <c r="C506" s="471"/>
      <c r="D506" s="400"/>
      <c r="E506" s="464"/>
      <c r="F506" s="371"/>
      <c r="G506" s="369">
        <f t="shared" si="62"/>
        <v>0</v>
      </c>
      <c r="H506" s="364">
        <f>SUM(G498:G505)</f>
        <v>0</v>
      </c>
      <c r="I506" s="358"/>
    </row>
    <row r="507" spans="2:9">
      <c r="B507" s="476"/>
      <c r="C507" s="390" t="s">
        <v>1390</v>
      </c>
      <c r="D507" s="400"/>
      <c r="E507" s="464"/>
      <c r="F507" s="371"/>
      <c r="G507" s="369">
        <f t="shared" si="62"/>
        <v>0</v>
      </c>
      <c r="H507" s="364"/>
      <c r="I507" s="358"/>
    </row>
    <row r="508" spans="2:9" ht="32.25">
      <c r="B508" s="476">
        <v>47</v>
      </c>
      <c r="C508" s="390" t="s">
        <v>1391</v>
      </c>
      <c r="D508" s="400"/>
      <c r="E508" s="464"/>
      <c r="F508" s="371"/>
      <c r="G508" s="369">
        <f t="shared" ref="G508:G571" si="63">ROUND(F508*D508,2)</f>
        <v>0</v>
      </c>
      <c r="H508" s="364"/>
      <c r="I508" s="358"/>
    </row>
    <row r="509" spans="2:9">
      <c r="B509" s="470">
        <v>47.01</v>
      </c>
      <c r="C509" s="471" t="s">
        <v>1328</v>
      </c>
      <c r="D509" s="400">
        <v>5</v>
      </c>
      <c r="E509" s="464" t="s">
        <v>14</v>
      </c>
      <c r="F509" s="371"/>
      <c r="G509" s="369">
        <f t="shared" si="63"/>
        <v>0</v>
      </c>
      <c r="H509" s="364"/>
      <c r="I509" s="358"/>
    </row>
    <row r="510" spans="2:9">
      <c r="B510" s="470">
        <v>47.019999999999996</v>
      </c>
      <c r="C510" s="471" t="s">
        <v>1325</v>
      </c>
      <c r="D510" s="400">
        <v>2</v>
      </c>
      <c r="E510" s="464" t="s">
        <v>14</v>
      </c>
      <c r="F510" s="371"/>
      <c r="G510" s="369">
        <f t="shared" si="63"/>
        <v>0</v>
      </c>
      <c r="H510" s="364"/>
      <c r="I510" s="358"/>
    </row>
    <row r="511" spans="2:9">
      <c r="B511" s="470">
        <v>47.029999999999994</v>
      </c>
      <c r="C511" s="471" t="s">
        <v>1326</v>
      </c>
      <c r="D511" s="400">
        <v>4</v>
      </c>
      <c r="E511" s="464" t="s">
        <v>14</v>
      </c>
      <c r="F511" s="371"/>
      <c r="G511" s="369">
        <f t="shared" si="63"/>
        <v>0</v>
      </c>
      <c r="H511" s="364"/>
      <c r="I511" s="358"/>
    </row>
    <row r="512" spans="2:9">
      <c r="B512" s="470">
        <v>47.039999999999992</v>
      </c>
      <c r="C512" s="471" t="s">
        <v>1329</v>
      </c>
      <c r="D512" s="400">
        <v>7</v>
      </c>
      <c r="E512" s="464" t="s">
        <v>14</v>
      </c>
      <c r="F512" s="371"/>
      <c r="G512" s="369">
        <f t="shared" si="63"/>
        <v>0</v>
      </c>
      <c r="H512" s="364"/>
      <c r="I512" s="358"/>
    </row>
    <row r="513" spans="2:9">
      <c r="B513" s="470">
        <v>47.04999999999999</v>
      </c>
      <c r="C513" s="471" t="s">
        <v>1333</v>
      </c>
      <c r="D513" s="400">
        <v>1</v>
      </c>
      <c r="E513" s="464" t="s">
        <v>14</v>
      </c>
      <c r="F513" s="371"/>
      <c r="G513" s="369">
        <f t="shared" si="63"/>
        <v>0</v>
      </c>
      <c r="H513" s="364"/>
      <c r="I513" s="358"/>
    </row>
    <row r="514" spans="2:9">
      <c r="B514" s="470">
        <v>47.059999999999988</v>
      </c>
      <c r="C514" s="471" t="s">
        <v>1330</v>
      </c>
      <c r="D514" s="400">
        <v>3</v>
      </c>
      <c r="E514" s="464" t="s">
        <v>14</v>
      </c>
      <c r="F514" s="371"/>
      <c r="G514" s="369">
        <f t="shared" si="63"/>
        <v>0</v>
      </c>
      <c r="H514" s="364"/>
      <c r="I514" s="358"/>
    </row>
    <row r="515" spans="2:9">
      <c r="B515" s="470">
        <v>47.069999999999986</v>
      </c>
      <c r="C515" s="471" t="s">
        <v>1392</v>
      </c>
      <c r="D515" s="400">
        <v>1</v>
      </c>
      <c r="E515" s="464" t="s">
        <v>14</v>
      </c>
      <c r="F515" s="371"/>
      <c r="G515" s="369">
        <f t="shared" si="63"/>
        <v>0</v>
      </c>
      <c r="H515" s="364"/>
      <c r="I515" s="358"/>
    </row>
    <row r="516" spans="2:9">
      <c r="B516" s="470">
        <v>47.079999999999984</v>
      </c>
      <c r="C516" s="471" t="s">
        <v>1331</v>
      </c>
      <c r="D516" s="400">
        <v>4</v>
      </c>
      <c r="E516" s="464" t="s">
        <v>14</v>
      </c>
      <c r="F516" s="371"/>
      <c r="G516" s="369">
        <f t="shared" si="63"/>
        <v>0</v>
      </c>
      <c r="H516" s="364"/>
      <c r="I516" s="358"/>
    </row>
    <row r="517" spans="2:9">
      <c r="B517" s="470">
        <v>47.089999999999982</v>
      </c>
      <c r="C517" s="471" t="s">
        <v>1393</v>
      </c>
      <c r="D517" s="400">
        <v>2</v>
      </c>
      <c r="E517" s="464" t="s">
        <v>14</v>
      </c>
      <c r="F517" s="371"/>
      <c r="G517" s="369">
        <f t="shared" si="63"/>
        <v>0</v>
      </c>
      <c r="H517" s="364"/>
      <c r="I517" s="358"/>
    </row>
    <row r="518" spans="2:9">
      <c r="B518" s="470"/>
      <c r="C518" s="471"/>
      <c r="D518" s="400"/>
      <c r="E518" s="464"/>
      <c r="F518" s="371"/>
      <c r="G518" s="369">
        <f t="shared" si="63"/>
        <v>0</v>
      </c>
      <c r="H518" s="364">
        <f>SUM(G509:G517)</f>
        <v>0</v>
      </c>
      <c r="I518" s="358"/>
    </row>
    <row r="519" spans="2:9">
      <c r="B519" s="476">
        <v>48</v>
      </c>
      <c r="C519" s="390" t="s">
        <v>1394</v>
      </c>
      <c r="D519" s="400"/>
      <c r="E519" s="464"/>
      <c r="F519" s="371"/>
      <c r="G519" s="369">
        <f t="shared" si="63"/>
        <v>0</v>
      </c>
      <c r="H519" s="364"/>
      <c r="I519" s="358"/>
    </row>
    <row r="520" spans="2:9">
      <c r="B520" s="470">
        <v>48.01</v>
      </c>
      <c r="C520" s="471" t="s">
        <v>1328</v>
      </c>
      <c r="D520" s="400">
        <v>2</v>
      </c>
      <c r="E520" s="464" t="s">
        <v>14</v>
      </c>
      <c r="F520" s="371"/>
      <c r="G520" s="369">
        <f t="shared" si="63"/>
        <v>0</v>
      </c>
      <c r="H520" s="364"/>
      <c r="I520" s="358"/>
    </row>
    <row r="521" spans="2:9">
      <c r="B521" s="470">
        <v>48.019999999999996</v>
      </c>
      <c r="C521" s="471" t="s">
        <v>1325</v>
      </c>
      <c r="D521" s="400">
        <v>2</v>
      </c>
      <c r="E521" s="464" t="s">
        <v>14</v>
      </c>
      <c r="F521" s="371"/>
      <c r="G521" s="369">
        <f t="shared" si="63"/>
        <v>0</v>
      </c>
      <c r="H521" s="364"/>
      <c r="I521" s="358"/>
    </row>
    <row r="522" spans="2:9">
      <c r="B522" s="470">
        <v>48.029999999999994</v>
      </c>
      <c r="C522" s="471" t="s">
        <v>1326</v>
      </c>
      <c r="D522" s="400">
        <v>2</v>
      </c>
      <c r="E522" s="464" t="s">
        <v>14</v>
      </c>
      <c r="F522" s="371"/>
      <c r="G522" s="369">
        <f t="shared" si="63"/>
        <v>0</v>
      </c>
      <c r="H522" s="364"/>
      <c r="I522" s="358"/>
    </row>
    <row r="523" spans="2:9">
      <c r="B523" s="470">
        <v>48.039999999999992</v>
      </c>
      <c r="C523" s="471" t="s">
        <v>1329</v>
      </c>
      <c r="D523" s="400">
        <v>4</v>
      </c>
      <c r="E523" s="464" t="s">
        <v>14</v>
      </c>
      <c r="F523" s="371"/>
      <c r="G523" s="369">
        <f t="shared" si="63"/>
        <v>0</v>
      </c>
      <c r="H523" s="364"/>
      <c r="I523" s="358"/>
    </row>
    <row r="524" spans="2:9">
      <c r="B524" s="470">
        <v>48.04999999999999</v>
      </c>
      <c r="C524" s="471" t="s">
        <v>1333</v>
      </c>
      <c r="D524" s="400">
        <v>2</v>
      </c>
      <c r="E524" s="464" t="s">
        <v>14</v>
      </c>
      <c r="F524" s="371"/>
      <c r="G524" s="369">
        <f t="shared" si="63"/>
        <v>0</v>
      </c>
      <c r="H524" s="364"/>
      <c r="I524" s="358"/>
    </row>
    <row r="525" spans="2:9">
      <c r="B525" s="470">
        <v>48.059999999999988</v>
      </c>
      <c r="C525" s="471" t="s">
        <v>1330</v>
      </c>
      <c r="D525" s="400">
        <v>2</v>
      </c>
      <c r="E525" s="464" t="s">
        <v>14</v>
      </c>
      <c r="F525" s="371"/>
      <c r="G525" s="369">
        <f t="shared" si="63"/>
        <v>0</v>
      </c>
      <c r="H525" s="364"/>
      <c r="I525" s="358"/>
    </row>
    <row r="526" spans="2:9">
      <c r="B526" s="470">
        <v>48.069999999999986</v>
      </c>
      <c r="C526" s="471" t="s">
        <v>1331</v>
      </c>
      <c r="D526" s="400">
        <v>2</v>
      </c>
      <c r="E526" s="464" t="s">
        <v>14</v>
      </c>
      <c r="F526" s="371"/>
      <c r="G526" s="369">
        <f t="shared" si="63"/>
        <v>0</v>
      </c>
      <c r="H526" s="364"/>
      <c r="I526" s="358"/>
    </row>
    <row r="527" spans="2:9">
      <c r="B527" s="470"/>
      <c r="C527" s="471"/>
      <c r="D527" s="400"/>
      <c r="E527" s="464"/>
      <c r="F527" s="371"/>
      <c r="G527" s="369">
        <f t="shared" si="63"/>
        <v>0</v>
      </c>
      <c r="H527" s="364">
        <f>SUM(G520:G526)</f>
        <v>0</v>
      </c>
      <c r="I527" s="358"/>
    </row>
    <row r="528" spans="2:9">
      <c r="B528" s="476">
        <v>49</v>
      </c>
      <c r="C528" s="390" t="s">
        <v>1395</v>
      </c>
      <c r="D528" s="400"/>
      <c r="E528" s="464"/>
      <c r="F528" s="371"/>
      <c r="G528" s="369">
        <f t="shared" si="63"/>
        <v>0</v>
      </c>
      <c r="H528" s="364"/>
      <c r="I528" s="358"/>
    </row>
    <row r="529" spans="2:9">
      <c r="B529" s="470">
        <v>49.01</v>
      </c>
      <c r="C529" s="471" t="s">
        <v>1324</v>
      </c>
      <c r="D529" s="400">
        <v>1</v>
      </c>
      <c r="E529" s="464" t="s">
        <v>14</v>
      </c>
      <c r="F529" s="371"/>
      <c r="G529" s="369">
        <f t="shared" si="63"/>
        <v>0</v>
      </c>
      <c r="H529" s="364"/>
      <c r="I529" s="358"/>
    </row>
    <row r="530" spans="2:9">
      <c r="B530" s="470">
        <v>49.019999999999996</v>
      </c>
      <c r="C530" s="471" t="s">
        <v>1326</v>
      </c>
      <c r="D530" s="400">
        <v>1</v>
      </c>
      <c r="E530" s="464" t="s">
        <v>14</v>
      </c>
      <c r="F530" s="371"/>
      <c r="G530" s="369">
        <f t="shared" si="63"/>
        <v>0</v>
      </c>
      <c r="H530" s="364"/>
      <c r="I530" s="358"/>
    </row>
    <row r="531" spans="2:9">
      <c r="B531" s="470">
        <v>49.029999999999994</v>
      </c>
      <c r="C531" s="471" t="s">
        <v>1329</v>
      </c>
      <c r="D531" s="400">
        <v>3</v>
      </c>
      <c r="E531" s="464" t="s">
        <v>14</v>
      </c>
      <c r="F531" s="371"/>
      <c r="G531" s="369">
        <f t="shared" si="63"/>
        <v>0</v>
      </c>
      <c r="H531" s="364"/>
      <c r="I531" s="358"/>
    </row>
    <row r="532" spans="2:9">
      <c r="B532" s="470">
        <v>49.039999999999992</v>
      </c>
      <c r="C532" s="471" t="s">
        <v>1330</v>
      </c>
      <c r="D532" s="400">
        <v>3</v>
      </c>
      <c r="E532" s="464" t="s">
        <v>14</v>
      </c>
      <c r="F532" s="371"/>
      <c r="G532" s="369">
        <f t="shared" si="63"/>
        <v>0</v>
      </c>
      <c r="H532" s="364"/>
      <c r="I532" s="358"/>
    </row>
    <row r="533" spans="2:9">
      <c r="B533" s="470">
        <v>49.04999999999999</v>
      </c>
      <c r="C533" s="471" t="s">
        <v>1331</v>
      </c>
      <c r="D533" s="400">
        <v>3</v>
      </c>
      <c r="E533" s="464" t="s">
        <v>14</v>
      </c>
      <c r="F533" s="371"/>
      <c r="G533" s="369">
        <f t="shared" si="63"/>
        <v>0</v>
      </c>
      <c r="H533" s="364"/>
      <c r="I533" s="358"/>
    </row>
    <row r="534" spans="2:9">
      <c r="B534" s="470"/>
      <c r="C534" s="471"/>
      <c r="D534" s="400"/>
      <c r="E534" s="464"/>
      <c r="F534" s="371"/>
      <c r="G534" s="369">
        <f t="shared" si="63"/>
        <v>0</v>
      </c>
      <c r="H534" s="364">
        <f>SUM(G529:G533)</f>
        <v>0</v>
      </c>
      <c r="I534" s="358"/>
    </row>
    <row r="535" spans="2:9">
      <c r="B535" s="476"/>
      <c r="C535" s="390" t="s">
        <v>1396</v>
      </c>
      <c r="D535" s="400"/>
      <c r="E535" s="464"/>
      <c r="F535" s="371"/>
      <c r="G535" s="369">
        <f t="shared" si="63"/>
        <v>0</v>
      </c>
      <c r="H535" s="364"/>
      <c r="I535" s="358"/>
    </row>
    <row r="536" spans="2:9">
      <c r="B536" s="476">
        <v>50</v>
      </c>
      <c r="C536" s="390" t="s">
        <v>1397</v>
      </c>
      <c r="D536" s="400"/>
      <c r="E536" s="464"/>
      <c r="F536" s="371"/>
      <c r="G536" s="369">
        <f t="shared" si="63"/>
        <v>0</v>
      </c>
      <c r="H536" s="364"/>
      <c r="I536" s="358"/>
    </row>
    <row r="537" spans="2:9">
      <c r="B537" s="470">
        <v>50.01</v>
      </c>
      <c r="C537" s="471" t="s">
        <v>1324</v>
      </c>
      <c r="D537" s="400">
        <v>2</v>
      </c>
      <c r="E537" s="464" t="s">
        <v>14</v>
      </c>
      <c r="F537" s="371"/>
      <c r="G537" s="369">
        <f t="shared" si="63"/>
        <v>0</v>
      </c>
      <c r="H537" s="364"/>
      <c r="I537" s="358"/>
    </row>
    <row r="538" spans="2:9">
      <c r="B538" s="470">
        <v>50.019999999999996</v>
      </c>
      <c r="C538" s="471" t="s">
        <v>1326</v>
      </c>
      <c r="D538" s="400">
        <v>1</v>
      </c>
      <c r="E538" s="464" t="s">
        <v>14</v>
      </c>
      <c r="F538" s="371"/>
      <c r="G538" s="369">
        <f t="shared" si="63"/>
        <v>0</v>
      </c>
      <c r="H538" s="364"/>
      <c r="I538" s="358"/>
    </row>
    <row r="539" spans="2:9">
      <c r="B539" s="470">
        <v>50.029999999999994</v>
      </c>
      <c r="C539" s="471" t="s">
        <v>1329</v>
      </c>
      <c r="D539" s="400">
        <v>4</v>
      </c>
      <c r="E539" s="464" t="s">
        <v>14</v>
      </c>
      <c r="F539" s="371"/>
      <c r="G539" s="369">
        <f t="shared" si="63"/>
        <v>0</v>
      </c>
      <c r="H539" s="364"/>
      <c r="I539" s="358"/>
    </row>
    <row r="540" spans="2:9">
      <c r="B540" s="470">
        <v>50.039999999999992</v>
      </c>
      <c r="C540" s="471" t="s">
        <v>1330</v>
      </c>
      <c r="D540" s="400">
        <v>2</v>
      </c>
      <c r="E540" s="464" t="s">
        <v>14</v>
      </c>
      <c r="F540" s="371"/>
      <c r="G540" s="369">
        <f t="shared" si="63"/>
        <v>0</v>
      </c>
      <c r="H540" s="364"/>
      <c r="I540" s="358"/>
    </row>
    <row r="541" spans="2:9">
      <c r="B541" s="470">
        <v>50.04999999999999</v>
      </c>
      <c r="C541" s="471" t="s">
        <v>1331</v>
      </c>
      <c r="D541" s="400">
        <v>2</v>
      </c>
      <c r="E541" s="464" t="s">
        <v>14</v>
      </c>
      <c r="F541" s="371"/>
      <c r="G541" s="369">
        <f t="shared" si="63"/>
        <v>0</v>
      </c>
      <c r="H541" s="364"/>
      <c r="I541" s="358"/>
    </row>
    <row r="542" spans="2:9">
      <c r="B542" s="470"/>
      <c r="C542" s="471"/>
      <c r="D542" s="400"/>
      <c r="E542" s="464"/>
      <c r="F542" s="371"/>
      <c r="G542" s="369">
        <f t="shared" si="63"/>
        <v>0</v>
      </c>
      <c r="H542" s="364">
        <f>SUM(G537:G541)</f>
        <v>0</v>
      </c>
      <c r="I542" s="358"/>
    </row>
    <row r="543" spans="2:9">
      <c r="B543" s="476">
        <v>51</v>
      </c>
      <c r="C543" s="390" t="s">
        <v>1398</v>
      </c>
      <c r="D543" s="400"/>
      <c r="E543" s="464"/>
      <c r="F543" s="371"/>
      <c r="G543" s="369">
        <f t="shared" si="63"/>
        <v>0</v>
      </c>
      <c r="H543" s="364"/>
      <c r="I543" s="358"/>
    </row>
    <row r="544" spans="2:9">
      <c r="B544" s="470">
        <v>51.01</v>
      </c>
      <c r="C544" s="471" t="s">
        <v>1324</v>
      </c>
      <c r="D544" s="400">
        <v>2</v>
      </c>
      <c r="E544" s="464" t="s">
        <v>14</v>
      </c>
      <c r="F544" s="371"/>
      <c r="G544" s="369">
        <f t="shared" si="63"/>
        <v>0</v>
      </c>
      <c r="H544" s="364"/>
      <c r="I544" s="358"/>
    </row>
    <row r="545" spans="2:9">
      <c r="B545" s="470">
        <v>51.019999999999996</v>
      </c>
      <c r="C545" s="471" t="s">
        <v>1326</v>
      </c>
      <c r="D545" s="400">
        <v>2</v>
      </c>
      <c r="E545" s="464" t="s">
        <v>14</v>
      </c>
      <c r="F545" s="371"/>
      <c r="G545" s="369">
        <f t="shared" si="63"/>
        <v>0</v>
      </c>
      <c r="H545" s="364"/>
      <c r="I545" s="358"/>
    </row>
    <row r="546" spans="2:9">
      <c r="B546" s="470">
        <v>51.029999999999994</v>
      </c>
      <c r="C546" s="471" t="s">
        <v>1329</v>
      </c>
      <c r="D546" s="400">
        <v>4</v>
      </c>
      <c r="E546" s="464" t="s">
        <v>14</v>
      </c>
      <c r="F546" s="371"/>
      <c r="G546" s="369">
        <f t="shared" si="63"/>
        <v>0</v>
      </c>
      <c r="H546" s="364"/>
      <c r="I546" s="358"/>
    </row>
    <row r="547" spans="2:9">
      <c r="B547" s="470">
        <v>51.039999999999992</v>
      </c>
      <c r="C547" s="471" t="s">
        <v>1330</v>
      </c>
      <c r="D547" s="400">
        <v>3</v>
      </c>
      <c r="E547" s="464" t="s">
        <v>14</v>
      </c>
      <c r="F547" s="371"/>
      <c r="G547" s="369">
        <f t="shared" si="63"/>
        <v>0</v>
      </c>
      <c r="H547" s="364"/>
      <c r="I547" s="358"/>
    </row>
    <row r="548" spans="2:9">
      <c r="B548" s="470">
        <v>51.04999999999999</v>
      </c>
      <c r="C548" s="471" t="s">
        <v>1331</v>
      </c>
      <c r="D548" s="400">
        <v>3</v>
      </c>
      <c r="E548" s="464" t="s">
        <v>14</v>
      </c>
      <c r="F548" s="371"/>
      <c r="G548" s="369">
        <f t="shared" si="63"/>
        <v>0</v>
      </c>
      <c r="H548" s="364"/>
      <c r="I548" s="358"/>
    </row>
    <row r="549" spans="2:9">
      <c r="B549" s="470"/>
      <c r="C549" s="471"/>
      <c r="D549" s="400"/>
      <c r="E549" s="464"/>
      <c r="F549" s="371"/>
      <c r="G549" s="369">
        <f t="shared" si="63"/>
        <v>0</v>
      </c>
      <c r="H549" s="364">
        <f>SUM(G544:G548)</f>
        <v>0</v>
      </c>
      <c r="I549" s="358"/>
    </row>
    <row r="550" spans="2:9">
      <c r="B550" s="476">
        <v>52</v>
      </c>
      <c r="C550" s="390" t="s">
        <v>1399</v>
      </c>
      <c r="D550" s="400"/>
      <c r="E550" s="464"/>
      <c r="F550" s="371"/>
      <c r="G550" s="369">
        <f t="shared" si="63"/>
        <v>0</v>
      </c>
      <c r="H550" s="364"/>
      <c r="I550" s="358"/>
    </row>
    <row r="551" spans="2:9">
      <c r="B551" s="470">
        <v>52.01</v>
      </c>
      <c r="C551" s="471" t="s">
        <v>1324</v>
      </c>
      <c r="D551" s="400">
        <v>1</v>
      </c>
      <c r="E551" s="464" t="s">
        <v>14</v>
      </c>
      <c r="F551" s="371"/>
      <c r="G551" s="369">
        <f t="shared" si="63"/>
        <v>0</v>
      </c>
      <c r="H551" s="364"/>
      <c r="I551" s="358"/>
    </row>
    <row r="552" spans="2:9">
      <c r="B552" s="470">
        <v>52.019999999999996</v>
      </c>
      <c r="C552" s="471" t="s">
        <v>1325</v>
      </c>
      <c r="D552" s="400">
        <v>2</v>
      </c>
      <c r="E552" s="464" t="s">
        <v>14</v>
      </c>
      <c r="F552" s="371"/>
      <c r="G552" s="369">
        <f t="shared" si="63"/>
        <v>0</v>
      </c>
      <c r="H552" s="364"/>
      <c r="I552" s="358"/>
    </row>
    <row r="553" spans="2:9">
      <c r="B553" s="470">
        <v>52.029999999999994</v>
      </c>
      <c r="C553" s="471" t="s">
        <v>1326</v>
      </c>
      <c r="D553" s="400">
        <v>3</v>
      </c>
      <c r="E553" s="464" t="s">
        <v>14</v>
      </c>
      <c r="F553" s="371"/>
      <c r="G553" s="369">
        <f t="shared" si="63"/>
        <v>0</v>
      </c>
      <c r="H553" s="364"/>
      <c r="I553" s="358"/>
    </row>
    <row r="554" spans="2:9">
      <c r="B554" s="470">
        <v>52.039999999999992</v>
      </c>
      <c r="C554" s="471" t="s">
        <v>1329</v>
      </c>
      <c r="D554" s="400">
        <v>2</v>
      </c>
      <c r="E554" s="464" t="s">
        <v>14</v>
      </c>
      <c r="F554" s="371"/>
      <c r="G554" s="369">
        <f t="shared" si="63"/>
        <v>0</v>
      </c>
      <c r="H554" s="364"/>
      <c r="I554" s="358"/>
    </row>
    <row r="555" spans="2:9">
      <c r="B555" s="470">
        <v>52.04999999999999</v>
      </c>
      <c r="C555" s="471" t="s">
        <v>1330</v>
      </c>
      <c r="D555" s="400">
        <v>1</v>
      </c>
      <c r="E555" s="464" t="s">
        <v>14</v>
      </c>
      <c r="F555" s="371"/>
      <c r="G555" s="369">
        <f t="shared" si="63"/>
        <v>0</v>
      </c>
      <c r="H555" s="364"/>
      <c r="I555" s="358"/>
    </row>
    <row r="556" spans="2:9">
      <c r="B556" s="470">
        <v>52.059999999999988</v>
      </c>
      <c r="C556" s="471" t="s">
        <v>1331</v>
      </c>
      <c r="D556" s="400">
        <v>1</v>
      </c>
      <c r="E556" s="464" t="s">
        <v>14</v>
      </c>
      <c r="F556" s="371"/>
      <c r="G556" s="369">
        <f t="shared" si="63"/>
        <v>0</v>
      </c>
      <c r="H556" s="364"/>
      <c r="I556" s="358"/>
    </row>
    <row r="557" spans="2:9">
      <c r="B557" s="470"/>
      <c r="C557" s="471"/>
      <c r="D557" s="400"/>
      <c r="E557" s="464"/>
      <c r="F557" s="371"/>
      <c r="G557" s="369">
        <f t="shared" si="63"/>
        <v>0</v>
      </c>
      <c r="H557" s="364">
        <f>SUM(G551:G556)</f>
        <v>0</v>
      </c>
      <c r="I557" s="358"/>
    </row>
    <row r="558" spans="2:9">
      <c r="B558" s="476">
        <v>53</v>
      </c>
      <c r="C558" s="390" t="s">
        <v>1400</v>
      </c>
      <c r="D558" s="400"/>
      <c r="E558" s="464"/>
      <c r="F558" s="371"/>
      <c r="G558" s="369">
        <f t="shared" si="63"/>
        <v>0</v>
      </c>
      <c r="H558" s="364"/>
      <c r="I558" s="358"/>
    </row>
    <row r="559" spans="2:9">
      <c r="B559" s="470">
        <v>53.01</v>
      </c>
      <c r="C559" s="471" t="s">
        <v>1324</v>
      </c>
      <c r="D559" s="400">
        <v>3</v>
      </c>
      <c r="E559" s="464" t="s">
        <v>14</v>
      </c>
      <c r="F559" s="371"/>
      <c r="G559" s="369">
        <f t="shared" si="63"/>
        <v>0</v>
      </c>
      <c r="H559" s="364"/>
      <c r="I559" s="358"/>
    </row>
    <row r="560" spans="2:9">
      <c r="B560" s="470">
        <v>53.019999999999996</v>
      </c>
      <c r="C560" s="471" t="s">
        <v>1326</v>
      </c>
      <c r="D560" s="400">
        <v>1</v>
      </c>
      <c r="E560" s="464" t="s">
        <v>14</v>
      </c>
      <c r="F560" s="371"/>
      <c r="G560" s="369">
        <f t="shared" si="63"/>
        <v>0</v>
      </c>
      <c r="H560" s="364"/>
      <c r="I560" s="358"/>
    </row>
    <row r="561" spans="2:9">
      <c r="B561" s="470">
        <v>53.029999999999994</v>
      </c>
      <c r="C561" s="471" t="s">
        <v>1329</v>
      </c>
      <c r="D561" s="400">
        <v>7</v>
      </c>
      <c r="E561" s="464" t="s">
        <v>14</v>
      </c>
      <c r="F561" s="371"/>
      <c r="G561" s="369">
        <f t="shared" si="63"/>
        <v>0</v>
      </c>
      <c r="H561" s="364"/>
      <c r="I561" s="358"/>
    </row>
    <row r="562" spans="2:9">
      <c r="B562" s="470">
        <v>53.039999999999992</v>
      </c>
      <c r="C562" s="471" t="s">
        <v>1330</v>
      </c>
      <c r="D562" s="400">
        <v>5</v>
      </c>
      <c r="E562" s="464" t="s">
        <v>14</v>
      </c>
      <c r="F562" s="371"/>
      <c r="G562" s="369">
        <f t="shared" si="63"/>
        <v>0</v>
      </c>
      <c r="H562" s="364"/>
      <c r="I562" s="358"/>
    </row>
    <row r="563" spans="2:9">
      <c r="B563" s="470">
        <v>53.04999999999999</v>
      </c>
      <c r="C563" s="471" t="s">
        <v>1331</v>
      </c>
      <c r="D563" s="400">
        <v>5</v>
      </c>
      <c r="E563" s="464" t="s">
        <v>14</v>
      </c>
      <c r="F563" s="371"/>
      <c r="G563" s="369">
        <f t="shared" si="63"/>
        <v>0</v>
      </c>
      <c r="H563" s="364"/>
      <c r="I563" s="358"/>
    </row>
    <row r="564" spans="2:9">
      <c r="B564" s="470"/>
      <c r="C564" s="471"/>
      <c r="D564" s="400"/>
      <c r="E564" s="464"/>
      <c r="F564" s="371"/>
      <c r="G564" s="369">
        <f t="shared" si="63"/>
        <v>0</v>
      </c>
      <c r="H564" s="364">
        <f>SUM(G559:G563)</f>
        <v>0</v>
      </c>
      <c r="I564" s="358"/>
    </row>
    <row r="565" spans="2:9">
      <c r="B565" s="476">
        <v>54</v>
      </c>
      <c r="C565" s="390" t="s">
        <v>1401</v>
      </c>
      <c r="D565" s="400"/>
      <c r="E565" s="464"/>
      <c r="F565" s="371"/>
      <c r="G565" s="369">
        <f t="shared" si="63"/>
        <v>0</v>
      </c>
      <c r="H565" s="364"/>
      <c r="I565" s="358"/>
    </row>
    <row r="566" spans="2:9">
      <c r="B566" s="470">
        <v>54.01</v>
      </c>
      <c r="C566" s="471" t="s">
        <v>1324</v>
      </c>
      <c r="D566" s="400">
        <v>1</v>
      </c>
      <c r="E566" s="464" t="s">
        <v>14</v>
      </c>
      <c r="F566" s="371"/>
      <c r="G566" s="369">
        <f t="shared" si="63"/>
        <v>0</v>
      </c>
      <c r="H566" s="364"/>
      <c r="I566" s="358"/>
    </row>
    <row r="567" spans="2:9">
      <c r="B567" s="470">
        <v>54.019999999999996</v>
      </c>
      <c r="C567" s="471" t="s">
        <v>1326</v>
      </c>
      <c r="D567" s="400">
        <v>1</v>
      </c>
      <c r="E567" s="464" t="s">
        <v>14</v>
      </c>
      <c r="F567" s="371"/>
      <c r="G567" s="369">
        <f t="shared" si="63"/>
        <v>0</v>
      </c>
      <c r="H567" s="364"/>
      <c r="I567" s="358"/>
    </row>
    <row r="568" spans="2:9">
      <c r="B568" s="470">
        <v>54.029999999999994</v>
      </c>
      <c r="C568" s="471" t="s">
        <v>1329</v>
      </c>
      <c r="D568" s="400">
        <v>2</v>
      </c>
      <c r="E568" s="464" t="s">
        <v>14</v>
      </c>
      <c r="F568" s="371"/>
      <c r="G568" s="369">
        <f t="shared" si="63"/>
        <v>0</v>
      </c>
      <c r="H568" s="364"/>
      <c r="I568" s="358"/>
    </row>
    <row r="569" spans="2:9">
      <c r="B569" s="470">
        <v>54.039999999999992</v>
      </c>
      <c r="C569" s="471" t="s">
        <v>1330</v>
      </c>
      <c r="D569" s="400">
        <v>1</v>
      </c>
      <c r="E569" s="464" t="s">
        <v>14</v>
      </c>
      <c r="F569" s="371"/>
      <c r="G569" s="369">
        <f t="shared" si="63"/>
        <v>0</v>
      </c>
      <c r="H569" s="364"/>
      <c r="I569" s="358"/>
    </row>
    <row r="570" spans="2:9">
      <c r="B570" s="470">
        <v>54.04999999999999</v>
      </c>
      <c r="C570" s="471" t="s">
        <v>1331</v>
      </c>
      <c r="D570" s="400">
        <v>1</v>
      </c>
      <c r="E570" s="464" t="s">
        <v>14</v>
      </c>
      <c r="F570" s="371"/>
      <c r="G570" s="369">
        <f t="shared" si="63"/>
        <v>0</v>
      </c>
      <c r="H570" s="364"/>
      <c r="I570" s="358"/>
    </row>
    <row r="571" spans="2:9">
      <c r="B571" s="470"/>
      <c r="C571" s="471"/>
      <c r="D571" s="400"/>
      <c r="E571" s="464"/>
      <c r="F571" s="371"/>
      <c r="G571" s="369">
        <f t="shared" si="63"/>
        <v>0</v>
      </c>
      <c r="H571" s="364">
        <f>SUM(G566:G570)</f>
        <v>0</v>
      </c>
      <c r="I571" s="358"/>
    </row>
    <row r="572" spans="2:9">
      <c r="B572" s="476">
        <v>55</v>
      </c>
      <c r="C572" s="390" t="s">
        <v>1402</v>
      </c>
      <c r="D572" s="400"/>
      <c r="E572" s="464"/>
      <c r="F572" s="371"/>
      <c r="G572" s="369">
        <f t="shared" ref="G572:G635" si="64">ROUND(F572*D572,2)</f>
        <v>0</v>
      </c>
      <c r="H572" s="364"/>
      <c r="I572" s="358"/>
    </row>
    <row r="573" spans="2:9">
      <c r="B573" s="470">
        <v>55.01</v>
      </c>
      <c r="C573" s="471" t="s">
        <v>1324</v>
      </c>
      <c r="D573" s="400">
        <v>1</v>
      </c>
      <c r="E573" s="464" t="s">
        <v>14</v>
      </c>
      <c r="F573" s="371"/>
      <c r="G573" s="369">
        <f t="shared" si="64"/>
        <v>0</v>
      </c>
      <c r="H573" s="364"/>
      <c r="I573" s="358"/>
    </row>
    <row r="574" spans="2:9">
      <c r="B574" s="470">
        <v>55.019999999999996</v>
      </c>
      <c r="C574" s="471" t="s">
        <v>1326</v>
      </c>
      <c r="D574" s="400">
        <v>1</v>
      </c>
      <c r="E574" s="464" t="s">
        <v>14</v>
      </c>
      <c r="F574" s="371"/>
      <c r="G574" s="369">
        <f t="shared" si="64"/>
        <v>0</v>
      </c>
      <c r="H574" s="364"/>
      <c r="I574" s="358"/>
    </row>
    <row r="575" spans="2:9">
      <c r="B575" s="470">
        <v>55.029999999999994</v>
      </c>
      <c r="C575" s="471" t="s">
        <v>1329</v>
      </c>
      <c r="D575" s="400">
        <v>2</v>
      </c>
      <c r="E575" s="464" t="s">
        <v>14</v>
      </c>
      <c r="F575" s="371"/>
      <c r="G575" s="369">
        <f t="shared" si="64"/>
        <v>0</v>
      </c>
      <c r="H575" s="364"/>
      <c r="I575" s="358"/>
    </row>
    <row r="576" spans="2:9">
      <c r="B576" s="470">
        <v>55.039999999999992</v>
      </c>
      <c r="C576" s="471" t="s">
        <v>1330</v>
      </c>
      <c r="D576" s="400">
        <v>1</v>
      </c>
      <c r="E576" s="464" t="s">
        <v>14</v>
      </c>
      <c r="F576" s="371"/>
      <c r="G576" s="369">
        <f t="shared" si="64"/>
        <v>0</v>
      </c>
      <c r="H576" s="364"/>
      <c r="I576" s="358"/>
    </row>
    <row r="577" spans="2:9">
      <c r="B577" s="470">
        <v>55.04999999999999</v>
      </c>
      <c r="C577" s="471" t="s">
        <v>1331</v>
      </c>
      <c r="D577" s="400">
        <v>1</v>
      </c>
      <c r="E577" s="464" t="s">
        <v>14</v>
      </c>
      <c r="F577" s="371"/>
      <c r="G577" s="369">
        <f t="shared" si="64"/>
        <v>0</v>
      </c>
      <c r="H577" s="364"/>
      <c r="I577" s="358"/>
    </row>
    <row r="578" spans="2:9">
      <c r="B578" s="470"/>
      <c r="C578" s="471"/>
      <c r="D578" s="400"/>
      <c r="E578" s="464"/>
      <c r="F578" s="371"/>
      <c r="G578" s="369">
        <f t="shared" si="64"/>
        <v>0</v>
      </c>
      <c r="H578" s="364">
        <f>SUM(G573:G578)</f>
        <v>0</v>
      </c>
      <c r="I578" s="358"/>
    </row>
    <row r="579" spans="2:9">
      <c r="B579" s="476">
        <v>56</v>
      </c>
      <c r="C579" s="390" t="s">
        <v>1403</v>
      </c>
      <c r="D579" s="400"/>
      <c r="E579" s="464"/>
      <c r="F579" s="371"/>
      <c r="G579" s="369">
        <f t="shared" si="64"/>
        <v>0</v>
      </c>
      <c r="H579" s="364"/>
      <c r="I579" s="358"/>
    </row>
    <row r="580" spans="2:9">
      <c r="B580" s="470">
        <v>56.01</v>
      </c>
      <c r="C580" s="471" t="s">
        <v>1324</v>
      </c>
      <c r="D580" s="400">
        <v>1</v>
      </c>
      <c r="E580" s="464" t="s">
        <v>14</v>
      </c>
      <c r="F580" s="371"/>
      <c r="G580" s="369">
        <f t="shared" si="64"/>
        <v>0</v>
      </c>
      <c r="H580" s="364"/>
      <c r="I580" s="358"/>
    </row>
    <row r="581" spans="2:9">
      <c r="B581" s="470">
        <v>56.019999999999996</v>
      </c>
      <c r="C581" s="471" t="s">
        <v>1326</v>
      </c>
      <c r="D581" s="400">
        <v>1</v>
      </c>
      <c r="E581" s="464" t="s">
        <v>14</v>
      </c>
      <c r="F581" s="371"/>
      <c r="G581" s="369">
        <f t="shared" si="64"/>
        <v>0</v>
      </c>
      <c r="H581" s="364"/>
      <c r="I581" s="358"/>
    </row>
    <row r="582" spans="2:9">
      <c r="B582" s="470">
        <v>56.029999999999994</v>
      </c>
      <c r="C582" s="471" t="s">
        <v>1329</v>
      </c>
      <c r="D582" s="400">
        <v>2</v>
      </c>
      <c r="E582" s="464" t="s">
        <v>14</v>
      </c>
      <c r="F582" s="371"/>
      <c r="G582" s="369">
        <f t="shared" si="64"/>
        <v>0</v>
      </c>
      <c r="H582" s="364"/>
      <c r="I582" s="358"/>
    </row>
    <row r="583" spans="2:9">
      <c r="B583" s="470">
        <v>56.039999999999992</v>
      </c>
      <c r="C583" s="471" t="s">
        <v>1330</v>
      </c>
      <c r="D583" s="400">
        <v>1</v>
      </c>
      <c r="E583" s="464" t="s">
        <v>14</v>
      </c>
      <c r="F583" s="371"/>
      <c r="G583" s="369">
        <f t="shared" si="64"/>
        <v>0</v>
      </c>
      <c r="H583" s="364"/>
      <c r="I583" s="358"/>
    </row>
    <row r="584" spans="2:9">
      <c r="B584" s="470">
        <v>56.04999999999999</v>
      </c>
      <c r="C584" s="471" t="s">
        <v>1331</v>
      </c>
      <c r="D584" s="400">
        <v>1</v>
      </c>
      <c r="E584" s="464" t="s">
        <v>14</v>
      </c>
      <c r="F584" s="371"/>
      <c r="G584" s="369">
        <f t="shared" si="64"/>
        <v>0</v>
      </c>
      <c r="H584" s="364"/>
      <c r="I584" s="358"/>
    </row>
    <row r="585" spans="2:9">
      <c r="B585" s="470"/>
      <c r="C585" s="471"/>
      <c r="D585" s="400"/>
      <c r="E585" s="464"/>
      <c r="F585" s="371"/>
      <c r="G585" s="369">
        <f t="shared" si="64"/>
        <v>0</v>
      </c>
      <c r="H585" s="364">
        <f>SUM(G580:G584)</f>
        <v>0</v>
      </c>
      <c r="I585" s="358"/>
    </row>
    <row r="586" spans="2:9">
      <c r="B586" s="476">
        <v>57</v>
      </c>
      <c r="C586" s="390" t="s">
        <v>1404</v>
      </c>
      <c r="D586" s="400"/>
      <c r="E586" s="464"/>
      <c r="F586" s="371"/>
      <c r="G586" s="369">
        <f t="shared" si="64"/>
        <v>0</v>
      </c>
      <c r="H586" s="364"/>
      <c r="I586" s="358"/>
    </row>
    <row r="587" spans="2:9">
      <c r="B587" s="470">
        <v>57.01</v>
      </c>
      <c r="C587" s="471" t="s">
        <v>1324</v>
      </c>
      <c r="D587" s="400">
        <v>1</v>
      </c>
      <c r="E587" s="464" t="s">
        <v>14</v>
      </c>
      <c r="F587" s="371"/>
      <c r="G587" s="369">
        <f t="shared" si="64"/>
        <v>0</v>
      </c>
      <c r="H587" s="364"/>
      <c r="I587" s="358"/>
    </row>
    <row r="588" spans="2:9">
      <c r="B588" s="470">
        <v>57.019999999999996</v>
      </c>
      <c r="C588" s="471" t="s">
        <v>1326</v>
      </c>
      <c r="D588" s="400">
        <v>1</v>
      </c>
      <c r="E588" s="464" t="s">
        <v>14</v>
      </c>
      <c r="F588" s="371"/>
      <c r="G588" s="369">
        <f t="shared" si="64"/>
        <v>0</v>
      </c>
      <c r="H588" s="364"/>
      <c r="I588" s="358"/>
    </row>
    <row r="589" spans="2:9">
      <c r="B589" s="470">
        <v>57.029999999999994</v>
      </c>
      <c r="C589" s="471" t="s">
        <v>1329</v>
      </c>
      <c r="D589" s="400">
        <v>2</v>
      </c>
      <c r="E589" s="464" t="s">
        <v>14</v>
      </c>
      <c r="F589" s="371"/>
      <c r="G589" s="369">
        <f t="shared" si="64"/>
        <v>0</v>
      </c>
      <c r="H589" s="364"/>
      <c r="I589" s="358"/>
    </row>
    <row r="590" spans="2:9">
      <c r="B590" s="470">
        <v>57.039999999999992</v>
      </c>
      <c r="C590" s="471" t="s">
        <v>1330</v>
      </c>
      <c r="D590" s="400">
        <v>1</v>
      </c>
      <c r="E590" s="464" t="s">
        <v>14</v>
      </c>
      <c r="F590" s="371"/>
      <c r="G590" s="369">
        <f t="shared" si="64"/>
        <v>0</v>
      </c>
      <c r="H590" s="364"/>
      <c r="I590" s="358"/>
    </row>
    <row r="591" spans="2:9">
      <c r="B591" s="470">
        <v>57.04999999999999</v>
      </c>
      <c r="C591" s="471" t="s">
        <v>1331</v>
      </c>
      <c r="D591" s="400">
        <v>1</v>
      </c>
      <c r="E591" s="464" t="s">
        <v>14</v>
      </c>
      <c r="F591" s="371"/>
      <c r="G591" s="369">
        <f t="shared" si="64"/>
        <v>0</v>
      </c>
      <c r="H591" s="364"/>
      <c r="I591" s="358"/>
    </row>
    <row r="592" spans="2:9">
      <c r="B592" s="470"/>
      <c r="C592" s="471"/>
      <c r="D592" s="400"/>
      <c r="E592" s="464"/>
      <c r="F592" s="371"/>
      <c r="G592" s="369">
        <f t="shared" si="64"/>
        <v>0</v>
      </c>
      <c r="H592" s="364">
        <f>SUM(G587:G591)</f>
        <v>0</v>
      </c>
      <c r="I592" s="358"/>
    </row>
    <row r="593" spans="2:9">
      <c r="B593" s="476">
        <v>58</v>
      </c>
      <c r="C593" s="390" t="s">
        <v>1405</v>
      </c>
      <c r="D593" s="400"/>
      <c r="E593" s="464"/>
      <c r="F593" s="371"/>
      <c r="G593" s="369">
        <f t="shared" si="64"/>
        <v>0</v>
      </c>
      <c r="H593" s="364"/>
      <c r="I593" s="358"/>
    </row>
    <row r="594" spans="2:9">
      <c r="B594" s="470">
        <v>58.01</v>
      </c>
      <c r="C594" s="471" t="s">
        <v>1325</v>
      </c>
      <c r="D594" s="400">
        <v>1</v>
      </c>
      <c r="E594" s="464" t="s">
        <v>14</v>
      </c>
      <c r="F594" s="371"/>
      <c r="G594" s="369">
        <f t="shared" si="64"/>
        <v>0</v>
      </c>
      <c r="H594" s="364"/>
      <c r="I594" s="358"/>
    </row>
    <row r="595" spans="2:9">
      <c r="B595" s="470">
        <v>58.019999999999996</v>
      </c>
      <c r="C595" s="471" t="s">
        <v>1326</v>
      </c>
      <c r="D595" s="400">
        <v>1</v>
      </c>
      <c r="E595" s="464" t="s">
        <v>14</v>
      </c>
      <c r="F595" s="371"/>
      <c r="G595" s="369">
        <f t="shared" si="64"/>
        <v>0</v>
      </c>
      <c r="H595" s="364"/>
      <c r="I595" s="358"/>
    </row>
    <row r="596" spans="2:9">
      <c r="B596" s="470"/>
      <c r="C596" s="471"/>
      <c r="D596" s="400"/>
      <c r="E596" s="464"/>
      <c r="F596" s="371"/>
      <c r="G596" s="369">
        <f t="shared" si="64"/>
        <v>0</v>
      </c>
      <c r="H596" s="364">
        <f>SUM(G594:G595)</f>
        <v>0</v>
      </c>
      <c r="I596" s="358"/>
    </row>
    <row r="597" spans="2:9">
      <c r="B597" s="476">
        <v>59</v>
      </c>
      <c r="C597" s="390" t="s">
        <v>1406</v>
      </c>
      <c r="D597" s="400"/>
      <c r="E597" s="464"/>
      <c r="F597" s="371"/>
      <c r="G597" s="369">
        <f t="shared" si="64"/>
        <v>0</v>
      </c>
      <c r="H597" s="364"/>
      <c r="I597" s="358"/>
    </row>
    <row r="598" spans="2:9">
      <c r="B598" s="470">
        <v>59.01</v>
      </c>
      <c r="C598" s="471" t="s">
        <v>1324</v>
      </c>
      <c r="D598" s="400">
        <v>1</v>
      </c>
      <c r="E598" s="464" t="s">
        <v>14</v>
      </c>
      <c r="F598" s="371"/>
      <c r="G598" s="369">
        <f t="shared" si="64"/>
        <v>0</v>
      </c>
      <c r="H598" s="364"/>
      <c r="I598" s="358"/>
    </row>
    <row r="599" spans="2:9">
      <c r="B599" s="470">
        <v>59.019999999999996</v>
      </c>
      <c r="C599" s="471" t="s">
        <v>1326</v>
      </c>
      <c r="D599" s="400">
        <v>1</v>
      </c>
      <c r="E599" s="464" t="s">
        <v>14</v>
      </c>
      <c r="F599" s="371"/>
      <c r="G599" s="369">
        <f t="shared" si="64"/>
        <v>0</v>
      </c>
      <c r="H599" s="364"/>
      <c r="I599" s="358"/>
    </row>
    <row r="600" spans="2:9">
      <c r="B600" s="470">
        <v>59.029999999999994</v>
      </c>
      <c r="C600" s="471" t="s">
        <v>1333</v>
      </c>
      <c r="D600" s="400">
        <v>2</v>
      </c>
      <c r="E600" s="464" t="s">
        <v>14</v>
      </c>
      <c r="F600" s="371"/>
      <c r="G600" s="369">
        <f t="shared" si="64"/>
        <v>0</v>
      </c>
      <c r="H600" s="364"/>
      <c r="I600" s="358"/>
    </row>
    <row r="601" spans="2:9">
      <c r="B601" s="470"/>
      <c r="C601" s="471"/>
      <c r="D601" s="400"/>
      <c r="E601" s="464"/>
      <c r="F601" s="371"/>
      <c r="G601" s="369">
        <f t="shared" si="64"/>
        <v>0</v>
      </c>
      <c r="H601" s="364">
        <f>SUM(G598:G600)</f>
        <v>0</v>
      </c>
      <c r="I601" s="358"/>
    </row>
    <row r="602" spans="2:9">
      <c r="B602" s="476">
        <v>60</v>
      </c>
      <c r="C602" s="390" t="s">
        <v>1407</v>
      </c>
      <c r="D602" s="400"/>
      <c r="E602" s="464"/>
      <c r="F602" s="371"/>
      <c r="G602" s="369">
        <f t="shared" si="64"/>
        <v>0</v>
      </c>
      <c r="H602" s="364"/>
      <c r="I602" s="358"/>
    </row>
    <row r="603" spans="2:9">
      <c r="B603" s="470">
        <v>60.01</v>
      </c>
      <c r="C603" s="471" t="s">
        <v>1325</v>
      </c>
      <c r="D603" s="400">
        <v>4</v>
      </c>
      <c r="E603" s="464" t="s">
        <v>14</v>
      </c>
      <c r="F603" s="371"/>
      <c r="G603" s="369">
        <f t="shared" si="64"/>
        <v>0</v>
      </c>
      <c r="H603" s="364"/>
      <c r="I603" s="358"/>
    </row>
    <row r="604" spans="2:9">
      <c r="B604" s="470">
        <v>60.019999999999996</v>
      </c>
      <c r="C604" s="471" t="s">
        <v>1326</v>
      </c>
      <c r="D604" s="400">
        <v>1</v>
      </c>
      <c r="E604" s="464" t="s">
        <v>14</v>
      </c>
      <c r="F604" s="371"/>
      <c r="G604" s="369">
        <f t="shared" si="64"/>
        <v>0</v>
      </c>
      <c r="H604" s="364"/>
      <c r="I604" s="358"/>
    </row>
    <row r="605" spans="2:9">
      <c r="B605" s="470"/>
      <c r="C605" s="471"/>
      <c r="D605" s="400"/>
      <c r="E605" s="464"/>
      <c r="F605" s="371"/>
      <c r="G605" s="369">
        <f t="shared" si="64"/>
        <v>0</v>
      </c>
      <c r="H605" s="364">
        <f>SUM(G603:G604)</f>
        <v>0</v>
      </c>
      <c r="I605" s="358"/>
    </row>
    <row r="606" spans="2:9">
      <c r="B606" s="476"/>
      <c r="C606" s="390" t="s">
        <v>1408</v>
      </c>
      <c r="D606" s="400"/>
      <c r="E606" s="464"/>
      <c r="F606" s="371"/>
      <c r="G606" s="369">
        <f t="shared" si="64"/>
        <v>0</v>
      </c>
      <c r="H606" s="364"/>
      <c r="I606" s="358"/>
    </row>
    <row r="607" spans="2:9">
      <c r="B607" s="476">
        <v>61</v>
      </c>
      <c r="C607" s="390" t="s">
        <v>1409</v>
      </c>
      <c r="D607" s="400"/>
      <c r="E607" s="464"/>
      <c r="F607" s="371"/>
      <c r="G607" s="369">
        <f t="shared" si="64"/>
        <v>0</v>
      </c>
      <c r="H607" s="364"/>
      <c r="I607" s="358"/>
    </row>
    <row r="608" spans="2:9">
      <c r="B608" s="470">
        <v>61.01</v>
      </c>
      <c r="C608" s="471" t="s">
        <v>1324</v>
      </c>
      <c r="D608" s="400">
        <v>2</v>
      </c>
      <c r="E608" s="464" t="s">
        <v>14</v>
      </c>
      <c r="F608" s="371"/>
      <c r="G608" s="369">
        <f t="shared" si="64"/>
        <v>0</v>
      </c>
      <c r="H608" s="364"/>
      <c r="I608" s="358"/>
    </row>
    <row r="609" spans="2:9">
      <c r="B609" s="470">
        <v>61.019999999999996</v>
      </c>
      <c r="C609" s="471" t="s">
        <v>1325</v>
      </c>
      <c r="D609" s="400">
        <v>2</v>
      </c>
      <c r="E609" s="464" t="s">
        <v>14</v>
      </c>
      <c r="F609" s="371"/>
      <c r="G609" s="369">
        <f t="shared" si="64"/>
        <v>0</v>
      </c>
      <c r="H609" s="364"/>
      <c r="I609" s="358"/>
    </row>
    <row r="610" spans="2:9">
      <c r="B610" s="470">
        <v>61.029999999999994</v>
      </c>
      <c r="C610" s="471" t="s">
        <v>1383</v>
      </c>
      <c r="D610" s="400">
        <v>3</v>
      </c>
      <c r="E610" s="464" t="s">
        <v>14</v>
      </c>
      <c r="F610" s="371"/>
      <c r="G610" s="369">
        <f t="shared" si="64"/>
        <v>0</v>
      </c>
      <c r="H610" s="364"/>
      <c r="I610" s="358"/>
    </row>
    <row r="611" spans="2:9">
      <c r="B611" s="470"/>
      <c r="C611" s="471"/>
      <c r="D611" s="400"/>
      <c r="E611" s="464"/>
      <c r="F611" s="371"/>
      <c r="G611" s="369">
        <f t="shared" si="64"/>
        <v>0</v>
      </c>
      <c r="H611" s="364">
        <f>SUM(G608:G610)</f>
        <v>0</v>
      </c>
      <c r="I611" s="358"/>
    </row>
    <row r="612" spans="2:9">
      <c r="B612" s="476">
        <v>61</v>
      </c>
      <c r="C612" s="390" t="s">
        <v>1410</v>
      </c>
      <c r="D612" s="400"/>
      <c r="E612" s="464"/>
      <c r="F612" s="371"/>
      <c r="G612" s="369">
        <f t="shared" si="64"/>
        <v>0</v>
      </c>
      <c r="H612" s="364"/>
      <c r="I612" s="358"/>
    </row>
    <row r="613" spans="2:9">
      <c r="B613" s="470">
        <v>61.01</v>
      </c>
      <c r="C613" s="471" t="s">
        <v>1328</v>
      </c>
      <c r="D613" s="400">
        <v>1</v>
      </c>
      <c r="E613" s="464" t="s">
        <v>14</v>
      </c>
      <c r="F613" s="371"/>
      <c r="G613" s="369">
        <f t="shared" si="64"/>
        <v>0</v>
      </c>
      <c r="H613" s="364"/>
      <c r="I613" s="358"/>
    </row>
    <row r="614" spans="2:9">
      <c r="B614" s="470">
        <v>61.019999999999996</v>
      </c>
      <c r="C614" s="471" t="s">
        <v>1325</v>
      </c>
      <c r="D614" s="400">
        <v>1</v>
      </c>
      <c r="E614" s="464" t="s">
        <v>14</v>
      </c>
      <c r="F614" s="371"/>
      <c r="G614" s="369">
        <f t="shared" si="64"/>
        <v>0</v>
      </c>
      <c r="H614" s="364"/>
      <c r="I614" s="358"/>
    </row>
    <row r="615" spans="2:9">
      <c r="B615" s="470">
        <v>61.029999999999994</v>
      </c>
      <c r="C615" s="471" t="s">
        <v>1326</v>
      </c>
      <c r="D615" s="400">
        <v>2</v>
      </c>
      <c r="E615" s="464" t="s">
        <v>14</v>
      </c>
      <c r="F615" s="371"/>
      <c r="G615" s="369">
        <f t="shared" si="64"/>
        <v>0</v>
      </c>
      <c r="H615" s="364"/>
      <c r="I615" s="358"/>
    </row>
    <row r="616" spans="2:9">
      <c r="B616" s="470">
        <v>61.039999999999992</v>
      </c>
      <c r="C616" s="471" t="s">
        <v>1329</v>
      </c>
      <c r="D616" s="400">
        <v>2</v>
      </c>
      <c r="E616" s="464" t="s">
        <v>14</v>
      </c>
      <c r="F616" s="371"/>
      <c r="G616" s="369">
        <f t="shared" si="64"/>
        <v>0</v>
      </c>
      <c r="H616" s="364"/>
      <c r="I616" s="358"/>
    </row>
    <row r="617" spans="2:9">
      <c r="B617" s="470">
        <v>61.04999999999999</v>
      </c>
      <c r="C617" s="471" t="s">
        <v>1330</v>
      </c>
      <c r="D617" s="400">
        <v>1</v>
      </c>
      <c r="E617" s="464" t="s">
        <v>14</v>
      </c>
      <c r="F617" s="371"/>
      <c r="G617" s="369">
        <f t="shared" si="64"/>
        <v>0</v>
      </c>
      <c r="H617" s="364"/>
      <c r="I617" s="358"/>
    </row>
    <row r="618" spans="2:9">
      <c r="B618" s="470">
        <v>61.059999999999988</v>
      </c>
      <c r="C618" s="471" t="s">
        <v>1331</v>
      </c>
      <c r="D618" s="400">
        <v>1</v>
      </c>
      <c r="E618" s="464" t="s">
        <v>14</v>
      </c>
      <c r="F618" s="371"/>
      <c r="G618" s="369">
        <f t="shared" si="64"/>
        <v>0</v>
      </c>
      <c r="H618" s="364"/>
      <c r="I618" s="358"/>
    </row>
    <row r="619" spans="2:9">
      <c r="B619" s="470"/>
      <c r="C619" s="471"/>
      <c r="D619" s="400"/>
      <c r="E619" s="464"/>
      <c r="F619" s="371"/>
      <c r="G619" s="369">
        <f t="shared" si="64"/>
        <v>0</v>
      </c>
      <c r="H619" s="364">
        <f>SUM(G613:G618)</f>
        <v>0</v>
      </c>
      <c r="I619" s="358"/>
    </row>
    <row r="620" spans="2:9">
      <c r="B620" s="476">
        <v>62</v>
      </c>
      <c r="C620" s="390" t="s">
        <v>1411</v>
      </c>
      <c r="D620" s="400"/>
      <c r="E620" s="464"/>
      <c r="F620" s="371"/>
      <c r="G620" s="369">
        <f t="shared" si="64"/>
        <v>0</v>
      </c>
      <c r="H620" s="364"/>
      <c r="I620" s="358"/>
    </row>
    <row r="621" spans="2:9">
      <c r="B621" s="470">
        <v>62.01</v>
      </c>
      <c r="C621" s="471" t="s">
        <v>1328</v>
      </c>
      <c r="D621" s="400">
        <v>1</v>
      </c>
      <c r="E621" s="464" t="s">
        <v>14</v>
      </c>
      <c r="F621" s="371"/>
      <c r="G621" s="369">
        <f t="shared" si="64"/>
        <v>0</v>
      </c>
      <c r="H621" s="364"/>
      <c r="I621" s="358"/>
    </row>
    <row r="622" spans="2:9">
      <c r="B622" s="470">
        <v>62.019999999999996</v>
      </c>
      <c r="C622" s="471" t="s">
        <v>1325</v>
      </c>
      <c r="D622" s="400">
        <v>1</v>
      </c>
      <c r="E622" s="464" t="s">
        <v>14</v>
      </c>
      <c r="F622" s="371"/>
      <c r="G622" s="369">
        <f t="shared" si="64"/>
        <v>0</v>
      </c>
      <c r="H622" s="364"/>
      <c r="I622" s="358"/>
    </row>
    <row r="623" spans="2:9">
      <c r="B623" s="470">
        <v>62.029999999999994</v>
      </c>
      <c r="C623" s="471" t="s">
        <v>1326</v>
      </c>
      <c r="D623" s="400">
        <v>2</v>
      </c>
      <c r="E623" s="464" t="s">
        <v>14</v>
      </c>
      <c r="F623" s="371"/>
      <c r="G623" s="369">
        <f t="shared" si="64"/>
        <v>0</v>
      </c>
      <c r="H623" s="364"/>
      <c r="I623" s="358"/>
    </row>
    <row r="624" spans="2:9">
      <c r="B624" s="470">
        <v>62.039999999999992</v>
      </c>
      <c r="C624" s="471" t="s">
        <v>1329</v>
      </c>
      <c r="D624" s="400">
        <v>2</v>
      </c>
      <c r="E624" s="464" t="s">
        <v>14</v>
      </c>
      <c r="F624" s="371"/>
      <c r="G624" s="369">
        <f t="shared" si="64"/>
        <v>0</v>
      </c>
      <c r="H624" s="364"/>
      <c r="I624" s="358"/>
    </row>
    <row r="625" spans="2:9">
      <c r="B625" s="470">
        <v>62.04999999999999</v>
      </c>
      <c r="C625" s="471" t="s">
        <v>1330</v>
      </c>
      <c r="D625" s="400">
        <v>1</v>
      </c>
      <c r="E625" s="464" t="s">
        <v>14</v>
      </c>
      <c r="F625" s="371"/>
      <c r="G625" s="369">
        <f t="shared" si="64"/>
        <v>0</v>
      </c>
      <c r="H625" s="364"/>
      <c r="I625" s="358"/>
    </row>
    <row r="626" spans="2:9">
      <c r="B626" s="470">
        <v>62.059999999999988</v>
      </c>
      <c r="C626" s="471" t="s">
        <v>1331</v>
      </c>
      <c r="D626" s="400">
        <v>1</v>
      </c>
      <c r="E626" s="464" t="s">
        <v>14</v>
      </c>
      <c r="F626" s="371"/>
      <c r="G626" s="369">
        <f t="shared" si="64"/>
        <v>0</v>
      </c>
      <c r="H626" s="364"/>
      <c r="I626" s="358"/>
    </row>
    <row r="627" spans="2:9">
      <c r="B627" s="470"/>
      <c r="C627" s="471"/>
      <c r="D627" s="400"/>
      <c r="E627" s="464"/>
      <c r="F627" s="371"/>
      <c r="G627" s="369">
        <f t="shared" si="64"/>
        <v>0</v>
      </c>
      <c r="H627" s="364">
        <f>SUM(G621:G626)</f>
        <v>0</v>
      </c>
      <c r="I627" s="358"/>
    </row>
    <row r="628" spans="2:9">
      <c r="B628" s="476">
        <v>63</v>
      </c>
      <c r="C628" s="390" t="s">
        <v>1412</v>
      </c>
      <c r="D628" s="400"/>
      <c r="E628" s="464"/>
      <c r="F628" s="371"/>
      <c r="G628" s="369">
        <f t="shared" si="64"/>
        <v>0</v>
      </c>
      <c r="H628" s="364"/>
      <c r="I628" s="358"/>
    </row>
    <row r="629" spans="2:9">
      <c r="B629" s="470">
        <v>63.01</v>
      </c>
      <c r="C629" s="471" t="s">
        <v>1328</v>
      </c>
      <c r="D629" s="400">
        <v>1</v>
      </c>
      <c r="E629" s="464" t="s">
        <v>14</v>
      </c>
      <c r="F629" s="371"/>
      <c r="G629" s="369">
        <f t="shared" si="64"/>
        <v>0</v>
      </c>
      <c r="H629" s="364"/>
      <c r="I629" s="358"/>
    </row>
    <row r="630" spans="2:9">
      <c r="B630" s="470">
        <v>63.019999999999996</v>
      </c>
      <c r="C630" s="471" t="s">
        <v>1326</v>
      </c>
      <c r="D630" s="400">
        <v>1</v>
      </c>
      <c r="E630" s="464" t="s">
        <v>14</v>
      </c>
      <c r="F630" s="371"/>
      <c r="G630" s="369">
        <f t="shared" si="64"/>
        <v>0</v>
      </c>
      <c r="H630" s="364"/>
      <c r="I630" s="358"/>
    </row>
    <row r="631" spans="2:9">
      <c r="B631" s="470">
        <v>63.029999999999994</v>
      </c>
      <c r="C631" s="471" t="s">
        <v>1333</v>
      </c>
      <c r="D631" s="400">
        <v>1</v>
      </c>
      <c r="E631" s="464" t="s">
        <v>14</v>
      </c>
      <c r="F631" s="371"/>
      <c r="G631" s="369">
        <f t="shared" si="64"/>
        <v>0</v>
      </c>
      <c r="H631" s="364"/>
      <c r="I631" s="358"/>
    </row>
    <row r="632" spans="2:9">
      <c r="B632" s="470"/>
      <c r="C632" s="471"/>
      <c r="D632" s="400"/>
      <c r="E632" s="464"/>
      <c r="F632" s="371"/>
      <c r="G632" s="369">
        <f t="shared" si="64"/>
        <v>0</v>
      </c>
      <c r="H632" s="364">
        <f>SUM(G629:G631)</f>
        <v>0</v>
      </c>
      <c r="I632" s="358"/>
    </row>
    <row r="633" spans="2:9">
      <c r="B633" s="476">
        <v>64</v>
      </c>
      <c r="C633" s="390" t="s">
        <v>1413</v>
      </c>
      <c r="D633" s="400"/>
      <c r="E633" s="464"/>
      <c r="F633" s="371"/>
      <c r="G633" s="369">
        <f t="shared" si="64"/>
        <v>0</v>
      </c>
      <c r="H633" s="364"/>
      <c r="I633" s="358"/>
    </row>
    <row r="634" spans="2:9">
      <c r="B634" s="470">
        <v>64.010000000000005</v>
      </c>
      <c r="C634" s="471" t="s">
        <v>1328</v>
      </c>
      <c r="D634" s="400">
        <v>1</v>
      </c>
      <c r="E634" s="464" t="s">
        <v>14</v>
      </c>
      <c r="F634" s="371"/>
      <c r="G634" s="369">
        <f t="shared" si="64"/>
        <v>0</v>
      </c>
      <c r="H634" s="364"/>
      <c r="I634" s="358"/>
    </row>
    <row r="635" spans="2:9">
      <c r="B635" s="470">
        <v>64.02000000000001</v>
      </c>
      <c r="C635" s="471" t="s">
        <v>1326</v>
      </c>
      <c r="D635" s="400">
        <v>1</v>
      </c>
      <c r="E635" s="464" t="s">
        <v>14</v>
      </c>
      <c r="F635" s="371"/>
      <c r="G635" s="369">
        <f t="shared" si="64"/>
        <v>0</v>
      </c>
      <c r="H635" s="364"/>
      <c r="I635" s="358"/>
    </row>
    <row r="636" spans="2:9">
      <c r="B636" s="470">
        <v>64.030000000000015</v>
      </c>
      <c r="C636" s="471" t="s">
        <v>1329</v>
      </c>
      <c r="D636" s="400">
        <v>2</v>
      </c>
      <c r="E636" s="464" t="s">
        <v>14</v>
      </c>
      <c r="F636" s="371"/>
      <c r="G636" s="369">
        <f t="shared" ref="G636:G699" si="65">ROUND(F636*D636,2)</f>
        <v>0</v>
      </c>
      <c r="H636" s="364"/>
      <c r="I636" s="358"/>
    </row>
    <row r="637" spans="2:9">
      <c r="B637" s="470">
        <v>64.04000000000002</v>
      </c>
      <c r="C637" s="471" t="s">
        <v>1333</v>
      </c>
      <c r="D637" s="400">
        <v>2</v>
      </c>
      <c r="E637" s="464" t="s">
        <v>14</v>
      </c>
      <c r="F637" s="371"/>
      <c r="G637" s="369">
        <f t="shared" si="65"/>
        <v>0</v>
      </c>
      <c r="H637" s="364"/>
      <c r="I637" s="358"/>
    </row>
    <row r="638" spans="2:9">
      <c r="B638" s="470"/>
      <c r="C638" s="471"/>
      <c r="D638" s="400"/>
      <c r="E638" s="464"/>
      <c r="F638" s="371"/>
      <c r="G638" s="369">
        <f t="shared" si="65"/>
        <v>0</v>
      </c>
      <c r="H638" s="364">
        <f>SUM(G634:G637)</f>
        <v>0</v>
      </c>
      <c r="I638" s="358"/>
    </row>
    <row r="639" spans="2:9">
      <c r="B639" s="476"/>
      <c r="C639" s="390" t="s">
        <v>1414</v>
      </c>
      <c r="D639" s="400"/>
      <c r="E639" s="464"/>
      <c r="F639" s="371"/>
      <c r="G639" s="369">
        <f t="shared" si="65"/>
        <v>0</v>
      </c>
      <c r="H639" s="364"/>
      <c r="I639" s="358"/>
    </row>
    <row r="640" spans="2:9">
      <c r="B640" s="476">
        <v>65</v>
      </c>
      <c r="C640" s="390" t="s">
        <v>1415</v>
      </c>
      <c r="D640" s="400"/>
      <c r="E640" s="464"/>
      <c r="F640" s="371"/>
      <c r="G640" s="369">
        <f t="shared" si="65"/>
        <v>0</v>
      </c>
      <c r="H640" s="364"/>
      <c r="I640" s="358"/>
    </row>
    <row r="641" spans="2:9">
      <c r="B641" s="470">
        <v>65.010000000000005</v>
      </c>
      <c r="C641" s="471" t="s">
        <v>1328</v>
      </c>
      <c r="D641" s="400">
        <v>4</v>
      </c>
      <c r="E641" s="464" t="s">
        <v>14</v>
      </c>
      <c r="F641" s="371"/>
      <c r="G641" s="369">
        <f t="shared" si="65"/>
        <v>0</v>
      </c>
      <c r="H641" s="364"/>
      <c r="I641" s="358"/>
    </row>
    <row r="642" spans="2:9">
      <c r="B642" s="470">
        <v>65.02000000000001</v>
      </c>
      <c r="C642" s="471" t="s">
        <v>1325</v>
      </c>
      <c r="D642" s="400">
        <v>1</v>
      </c>
      <c r="E642" s="464" t="s">
        <v>14</v>
      </c>
      <c r="F642" s="371"/>
      <c r="G642" s="369">
        <f t="shared" si="65"/>
        <v>0</v>
      </c>
      <c r="H642" s="364"/>
      <c r="I642" s="358"/>
    </row>
    <row r="643" spans="2:9">
      <c r="B643" s="470">
        <v>65.030000000000015</v>
      </c>
      <c r="C643" s="471" t="s">
        <v>1326</v>
      </c>
      <c r="D643" s="400">
        <v>3</v>
      </c>
      <c r="E643" s="464" t="s">
        <v>14</v>
      </c>
      <c r="F643" s="371"/>
      <c r="G643" s="369">
        <f t="shared" si="65"/>
        <v>0</v>
      </c>
      <c r="H643" s="364"/>
      <c r="I643" s="358"/>
    </row>
    <row r="644" spans="2:9">
      <c r="B644" s="470">
        <v>65.04000000000002</v>
      </c>
      <c r="C644" s="471" t="s">
        <v>1329</v>
      </c>
      <c r="D644" s="400">
        <v>8</v>
      </c>
      <c r="E644" s="464" t="s">
        <v>14</v>
      </c>
      <c r="F644" s="371"/>
      <c r="G644" s="369">
        <f t="shared" si="65"/>
        <v>0</v>
      </c>
      <c r="H644" s="364"/>
      <c r="I644" s="358"/>
    </row>
    <row r="645" spans="2:9">
      <c r="B645" s="470">
        <v>65.050000000000026</v>
      </c>
      <c r="C645" s="471" t="s">
        <v>1333</v>
      </c>
      <c r="D645" s="400">
        <v>2</v>
      </c>
      <c r="E645" s="464" t="s">
        <v>14</v>
      </c>
      <c r="F645" s="371"/>
      <c r="G645" s="369">
        <f t="shared" si="65"/>
        <v>0</v>
      </c>
      <c r="H645" s="364"/>
      <c r="I645" s="358"/>
    </row>
    <row r="646" spans="2:9">
      <c r="B646" s="470">
        <v>65.060000000000031</v>
      </c>
      <c r="C646" s="471" t="s">
        <v>1330</v>
      </c>
      <c r="D646" s="400">
        <v>2</v>
      </c>
      <c r="E646" s="464" t="s">
        <v>14</v>
      </c>
      <c r="F646" s="371"/>
      <c r="G646" s="369">
        <f t="shared" si="65"/>
        <v>0</v>
      </c>
      <c r="H646" s="364"/>
      <c r="I646" s="358"/>
    </row>
    <row r="647" spans="2:9">
      <c r="B647" s="470">
        <v>65.070000000000036</v>
      </c>
      <c r="C647" s="471" t="s">
        <v>1331</v>
      </c>
      <c r="D647" s="400">
        <v>2</v>
      </c>
      <c r="E647" s="464" t="s">
        <v>14</v>
      </c>
      <c r="F647" s="371"/>
      <c r="G647" s="369">
        <f t="shared" si="65"/>
        <v>0</v>
      </c>
      <c r="H647" s="364"/>
      <c r="I647" s="358"/>
    </row>
    <row r="648" spans="2:9">
      <c r="B648" s="470"/>
      <c r="C648" s="471"/>
      <c r="D648" s="400"/>
      <c r="E648" s="464"/>
      <c r="F648" s="371"/>
      <c r="G648" s="369">
        <f t="shared" si="65"/>
        <v>0</v>
      </c>
      <c r="H648" s="364">
        <f>SUM(G641:G647)</f>
        <v>0</v>
      </c>
      <c r="I648" s="358"/>
    </row>
    <row r="649" spans="2:9">
      <c r="B649" s="476">
        <v>66</v>
      </c>
      <c r="C649" s="390" t="s">
        <v>1416</v>
      </c>
      <c r="D649" s="400"/>
      <c r="E649" s="464"/>
      <c r="F649" s="371"/>
      <c r="G649" s="369">
        <f t="shared" si="65"/>
        <v>0</v>
      </c>
      <c r="H649" s="364"/>
      <c r="I649" s="358"/>
    </row>
    <row r="650" spans="2:9">
      <c r="B650" s="470">
        <v>66.010000000000005</v>
      </c>
      <c r="C650" s="471" t="s">
        <v>1328</v>
      </c>
      <c r="D650" s="400">
        <v>2</v>
      </c>
      <c r="E650" s="464" t="s">
        <v>14</v>
      </c>
      <c r="F650" s="371"/>
      <c r="G650" s="369">
        <f t="shared" si="65"/>
        <v>0</v>
      </c>
      <c r="H650" s="364"/>
      <c r="I650" s="358"/>
    </row>
    <row r="651" spans="2:9">
      <c r="B651" s="470">
        <v>66.02000000000001</v>
      </c>
      <c r="C651" s="471" t="s">
        <v>1326</v>
      </c>
      <c r="D651" s="400">
        <v>1</v>
      </c>
      <c r="E651" s="464" t="s">
        <v>14</v>
      </c>
      <c r="F651" s="371"/>
      <c r="G651" s="369">
        <f t="shared" si="65"/>
        <v>0</v>
      </c>
      <c r="H651" s="364"/>
      <c r="I651" s="358"/>
    </row>
    <row r="652" spans="2:9">
      <c r="B652" s="470">
        <v>66.030000000000015</v>
      </c>
      <c r="C652" s="471" t="s">
        <v>1329</v>
      </c>
      <c r="D652" s="400">
        <v>4</v>
      </c>
      <c r="E652" s="464" t="s">
        <v>14</v>
      </c>
      <c r="F652" s="371"/>
      <c r="G652" s="369">
        <f t="shared" si="65"/>
        <v>0</v>
      </c>
      <c r="H652" s="364"/>
      <c r="I652" s="358"/>
    </row>
    <row r="653" spans="2:9">
      <c r="B653" s="470">
        <v>66.04000000000002</v>
      </c>
      <c r="C653" s="471" t="s">
        <v>1333</v>
      </c>
      <c r="D653" s="400">
        <v>1</v>
      </c>
      <c r="E653" s="464" t="s">
        <v>14</v>
      </c>
      <c r="F653" s="371"/>
      <c r="G653" s="369">
        <f t="shared" si="65"/>
        <v>0</v>
      </c>
      <c r="H653" s="364"/>
      <c r="I653" s="358"/>
    </row>
    <row r="654" spans="2:9">
      <c r="B654" s="470">
        <v>66.050000000000026</v>
      </c>
      <c r="C654" s="471" t="s">
        <v>1330</v>
      </c>
      <c r="D654" s="400">
        <v>1</v>
      </c>
      <c r="E654" s="464" t="s">
        <v>14</v>
      </c>
      <c r="F654" s="371"/>
      <c r="G654" s="369">
        <f t="shared" si="65"/>
        <v>0</v>
      </c>
      <c r="H654" s="364"/>
      <c r="I654" s="358"/>
    </row>
    <row r="655" spans="2:9">
      <c r="B655" s="470">
        <v>66.060000000000031</v>
      </c>
      <c r="C655" s="471" t="s">
        <v>1331</v>
      </c>
      <c r="D655" s="400">
        <v>1</v>
      </c>
      <c r="E655" s="464" t="s">
        <v>14</v>
      </c>
      <c r="F655" s="371"/>
      <c r="G655" s="369">
        <f t="shared" si="65"/>
        <v>0</v>
      </c>
      <c r="H655" s="364"/>
      <c r="I655" s="358"/>
    </row>
    <row r="656" spans="2:9">
      <c r="B656" s="470"/>
      <c r="C656" s="471"/>
      <c r="D656" s="400"/>
      <c r="E656" s="464"/>
      <c r="F656" s="371"/>
      <c r="G656" s="369">
        <f t="shared" si="65"/>
        <v>0</v>
      </c>
      <c r="H656" s="364">
        <f>SUM(G650:G655)</f>
        <v>0</v>
      </c>
      <c r="I656" s="358"/>
    </row>
    <row r="657" spans="2:9">
      <c r="B657" s="476">
        <v>67</v>
      </c>
      <c r="C657" s="390" t="s">
        <v>1417</v>
      </c>
      <c r="D657" s="400"/>
      <c r="E657" s="464"/>
      <c r="F657" s="371"/>
      <c r="G657" s="369">
        <f t="shared" si="65"/>
        <v>0</v>
      </c>
      <c r="H657" s="364"/>
      <c r="I657" s="358"/>
    </row>
    <row r="658" spans="2:9">
      <c r="B658" s="470">
        <v>67.010000000000005</v>
      </c>
      <c r="C658" s="471" t="s">
        <v>1328</v>
      </c>
      <c r="D658" s="400">
        <v>2</v>
      </c>
      <c r="E658" s="464" t="s">
        <v>14</v>
      </c>
      <c r="F658" s="371"/>
      <c r="G658" s="369">
        <f t="shared" si="65"/>
        <v>0</v>
      </c>
      <c r="H658" s="364"/>
      <c r="I658" s="358"/>
    </row>
    <row r="659" spans="2:9">
      <c r="B659" s="470">
        <v>67.02000000000001</v>
      </c>
      <c r="C659" s="471" t="s">
        <v>1326</v>
      </c>
      <c r="D659" s="400">
        <v>1</v>
      </c>
      <c r="E659" s="464" t="s">
        <v>14</v>
      </c>
      <c r="F659" s="371"/>
      <c r="G659" s="369">
        <f t="shared" si="65"/>
        <v>0</v>
      </c>
      <c r="H659" s="364"/>
      <c r="I659" s="358"/>
    </row>
    <row r="660" spans="2:9">
      <c r="B660" s="470">
        <v>67.030000000000015</v>
      </c>
      <c r="C660" s="471" t="s">
        <v>1329</v>
      </c>
      <c r="D660" s="400">
        <v>4</v>
      </c>
      <c r="E660" s="464" t="s">
        <v>14</v>
      </c>
      <c r="F660" s="371"/>
      <c r="G660" s="369">
        <f t="shared" si="65"/>
        <v>0</v>
      </c>
      <c r="H660" s="364"/>
      <c r="I660" s="358"/>
    </row>
    <row r="661" spans="2:9">
      <c r="B661" s="470">
        <v>67.04000000000002</v>
      </c>
      <c r="C661" s="471" t="s">
        <v>1333</v>
      </c>
      <c r="D661" s="400">
        <v>1</v>
      </c>
      <c r="E661" s="464" t="s">
        <v>14</v>
      </c>
      <c r="F661" s="371"/>
      <c r="G661" s="369">
        <f t="shared" si="65"/>
        <v>0</v>
      </c>
      <c r="H661" s="364"/>
      <c r="I661" s="358"/>
    </row>
    <row r="662" spans="2:9">
      <c r="B662" s="470">
        <v>67.050000000000026</v>
      </c>
      <c r="C662" s="471" t="s">
        <v>1330</v>
      </c>
      <c r="D662" s="400">
        <v>1</v>
      </c>
      <c r="E662" s="464" t="s">
        <v>14</v>
      </c>
      <c r="F662" s="371"/>
      <c r="G662" s="369">
        <f t="shared" si="65"/>
        <v>0</v>
      </c>
      <c r="H662" s="364"/>
      <c r="I662" s="358"/>
    </row>
    <row r="663" spans="2:9">
      <c r="B663" s="470">
        <v>67.060000000000031</v>
      </c>
      <c r="C663" s="471" t="s">
        <v>1331</v>
      </c>
      <c r="D663" s="400">
        <v>1</v>
      </c>
      <c r="E663" s="464" t="s">
        <v>14</v>
      </c>
      <c r="F663" s="371"/>
      <c r="G663" s="369">
        <f t="shared" si="65"/>
        <v>0</v>
      </c>
      <c r="H663" s="364"/>
      <c r="I663" s="358"/>
    </row>
    <row r="664" spans="2:9">
      <c r="B664" s="470"/>
      <c r="C664" s="471"/>
      <c r="D664" s="400"/>
      <c r="E664" s="464"/>
      <c r="F664" s="371"/>
      <c r="G664" s="369">
        <f t="shared" si="65"/>
        <v>0</v>
      </c>
      <c r="H664" s="364">
        <f>SUM(G658:G663)</f>
        <v>0</v>
      </c>
      <c r="I664" s="358"/>
    </row>
    <row r="665" spans="2:9">
      <c r="B665" s="476">
        <v>68</v>
      </c>
      <c r="C665" s="390" t="s">
        <v>1418</v>
      </c>
      <c r="D665" s="400"/>
      <c r="E665" s="464"/>
      <c r="F665" s="371"/>
      <c r="G665" s="369">
        <f t="shared" si="65"/>
        <v>0</v>
      </c>
      <c r="H665" s="364"/>
      <c r="I665" s="358"/>
    </row>
    <row r="666" spans="2:9">
      <c r="B666" s="470">
        <v>68.010000000000005</v>
      </c>
      <c r="C666" s="471" t="s">
        <v>1328</v>
      </c>
      <c r="D666" s="400">
        <v>3</v>
      </c>
      <c r="E666" s="464" t="s">
        <v>14</v>
      </c>
      <c r="F666" s="371"/>
      <c r="G666" s="369">
        <f t="shared" si="65"/>
        <v>0</v>
      </c>
      <c r="H666" s="364"/>
      <c r="I666" s="358"/>
    </row>
    <row r="667" spans="2:9">
      <c r="B667" s="470">
        <v>68.02000000000001</v>
      </c>
      <c r="C667" s="471" t="s">
        <v>1325</v>
      </c>
      <c r="D667" s="400">
        <v>2</v>
      </c>
      <c r="E667" s="464" t="s">
        <v>14</v>
      </c>
      <c r="F667" s="371"/>
      <c r="G667" s="369">
        <f t="shared" si="65"/>
        <v>0</v>
      </c>
      <c r="H667" s="364"/>
      <c r="I667" s="358"/>
    </row>
    <row r="668" spans="2:9">
      <c r="B668" s="470">
        <v>68.030000000000015</v>
      </c>
      <c r="C668" s="471" t="s">
        <v>1326</v>
      </c>
      <c r="D668" s="400">
        <v>3</v>
      </c>
      <c r="E668" s="464" t="s">
        <v>14</v>
      </c>
      <c r="F668" s="371"/>
      <c r="G668" s="369">
        <f t="shared" si="65"/>
        <v>0</v>
      </c>
      <c r="H668" s="364"/>
      <c r="I668" s="358"/>
    </row>
    <row r="669" spans="2:9">
      <c r="B669" s="470">
        <v>68.04000000000002</v>
      </c>
      <c r="C669" s="471" t="s">
        <v>1329</v>
      </c>
      <c r="D669" s="400">
        <v>4</v>
      </c>
      <c r="E669" s="464" t="s">
        <v>14</v>
      </c>
      <c r="F669" s="371"/>
      <c r="G669" s="369">
        <f t="shared" si="65"/>
        <v>0</v>
      </c>
      <c r="H669" s="364"/>
      <c r="I669" s="358"/>
    </row>
    <row r="670" spans="2:9">
      <c r="B670" s="470">
        <v>68.050000000000026</v>
      </c>
      <c r="C670" s="471" t="s">
        <v>1333</v>
      </c>
      <c r="D670" s="400">
        <v>1</v>
      </c>
      <c r="E670" s="464" t="s">
        <v>14</v>
      </c>
      <c r="F670" s="371"/>
      <c r="G670" s="369">
        <f t="shared" si="65"/>
        <v>0</v>
      </c>
      <c r="H670" s="364"/>
      <c r="I670" s="358"/>
    </row>
    <row r="671" spans="2:9">
      <c r="B671" s="470">
        <v>68.060000000000031</v>
      </c>
      <c r="C671" s="471" t="s">
        <v>1330</v>
      </c>
      <c r="D671" s="400">
        <v>1</v>
      </c>
      <c r="E671" s="464" t="s">
        <v>14</v>
      </c>
      <c r="F671" s="371"/>
      <c r="G671" s="369">
        <f t="shared" si="65"/>
        <v>0</v>
      </c>
      <c r="H671" s="364"/>
      <c r="I671" s="358"/>
    </row>
    <row r="672" spans="2:9">
      <c r="B672" s="470">
        <v>68.070000000000036</v>
      </c>
      <c r="C672" s="471" t="s">
        <v>1331</v>
      </c>
      <c r="D672" s="400">
        <v>1</v>
      </c>
      <c r="E672" s="464" t="s">
        <v>14</v>
      </c>
      <c r="F672" s="371"/>
      <c r="G672" s="369">
        <f t="shared" si="65"/>
        <v>0</v>
      </c>
      <c r="H672" s="364"/>
      <c r="I672" s="358"/>
    </row>
    <row r="673" spans="2:9">
      <c r="B673" s="470"/>
      <c r="C673" s="471"/>
      <c r="D673" s="400"/>
      <c r="E673" s="464"/>
      <c r="F673" s="371"/>
      <c r="G673" s="369">
        <f t="shared" si="65"/>
        <v>0</v>
      </c>
      <c r="H673" s="364">
        <f>SUM(G666:G672)</f>
        <v>0</v>
      </c>
      <c r="I673" s="358"/>
    </row>
    <row r="674" spans="2:9">
      <c r="B674" s="476">
        <v>69</v>
      </c>
      <c r="C674" s="390" t="s">
        <v>1419</v>
      </c>
      <c r="D674" s="400"/>
      <c r="E674" s="464"/>
      <c r="F674" s="371"/>
      <c r="G674" s="369">
        <f t="shared" si="65"/>
        <v>0</v>
      </c>
      <c r="H674" s="364"/>
      <c r="I674" s="358"/>
    </row>
    <row r="675" spans="2:9">
      <c r="B675" s="470">
        <v>69.010000000000005</v>
      </c>
      <c r="C675" s="471" t="s">
        <v>1324</v>
      </c>
      <c r="D675" s="400">
        <v>6</v>
      </c>
      <c r="E675" s="464" t="s">
        <v>14</v>
      </c>
      <c r="F675" s="371"/>
      <c r="G675" s="369">
        <f t="shared" si="65"/>
        <v>0</v>
      </c>
      <c r="H675" s="364"/>
      <c r="I675" s="358"/>
    </row>
    <row r="676" spans="2:9">
      <c r="B676" s="470">
        <v>69.02000000000001</v>
      </c>
      <c r="C676" s="471" t="s">
        <v>1326</v>
      </c>
      <c r="D676" s="400">
        <v>2</v>
      </c>
      <c r="E676" s="464" t="s">
        <v>14</v>
      </c>
      <c r="F676" s="371"/>
      <c r="G676" s="369">
        <f t="shared" si="65"/>
        <v>0</v>
      </c>
      <c r="H676" s="364"/>
      <c r="I676" s="358"/>
    </row>
    <row r="677" spans="2:9">
      <c r="B677" s="470"/>
      <c r="C677" s="471"/>
      <c r="D677" s="400"/>
      <c r="E677" s="464"/>
      <c r="F677" s="371"/>
      <c r="G677" s="369">
        <f t="shared" si="65"/>
        <v>0</v>
      </c>
      <c r="H677" s="364">
        <f>SUM(G675:G676)</f>
        <v>0</v>
      </c>
      <c r="I677" s="358"/>
    </row>
    <row r="678" spans="2:9">
      <c r="B678" s="476">
        <v>70</v>
      </c>
      <c r="C678" s="390" t="s">
        <v>1420</v>
      </c>
      <c r="D678" s="400"/>
      <c r="E678" s="464"/>
      <c r="F678" s="371"/>
      <c r="G678" s="369">
        <f t="shared" si="65"/>
        <v>0</v>
      </c>
      <c r="H678" s="364"/>
      <c r="I678" s="358"/>
    </row>
    <row r="679" spans="2:9">
      <c r="B679" s="470">
        <v>70.010000000000005</v>
      </c>
      <c r="C679" s="471" t="s">
        <v>1328</v>
      </c>
      <c r="D679" s="400">
        <v>2</v>
      </c>
      <c r="E679" s="464" t="s">
        <v>14</v>
      </c>
      <c r="F679" s="371"/>
      <c r="G679" s="369">
        <f t="shared" si="65"/>
        <v>0</v>
      </c>
      <c r="H679" s="364"/>
      <c r="I679" s="358"/>
    </row>
    <row r="680" spans="2:9">
      <c r="B680" s="470">
        <v>70.02000000000001</v>
      </c>
      <c r="C680" s="471" t="s">
        <v>1325</v>
      </c>
      <c r="D680" s="400">
        <v>2</v>
      </c>
      <c r="E680" s="464" t="s">
        <v>14</v>
      </c>
      <c r="F680" s="371"/>
      <c r="G680" s="369">
        <f t="shared" si="65"/>
        <v>0</v>
      </c>
      <c r="H680" s="364"/>
      <c r="I680" s="358"/>
    </row>
    <row r="681" spans="2:9">
      <c r="B681" s="470">
        <v>70.030000000000015</v>
      </c>
      <c r="C681" s="471" t="s">
        <v>1326</v>
      </c>
      <c r="D681" s="400">
        <v>4</v>
      </c>
      <c r="E681" s="464" t="s">
        <v>14</v>
      </c>
      <c r="F681" s="371"/>
      <c r="G681" s="369">
        <f t="shared" si="65"/>
        <v>0</v>
      </c>
      <c r="H681" s="364"/>
      <c r="I681" s="358"/>
    </row>
    <row r="682" spans="2:9">
      <c r="B682" s="470">
        <v>70.04000000000002</v>
      </c>
      <c r="C682" s="471" t="s">
        <v>1329</v>
      </c>
      <c r="D682" s="400">
        <v>2</v>
      </c>
      <c r="E682" s="464" t="s">
        <v>14</v>
      </c>
      <c r="F682" s="371"/>
      <c r="G682" s="369">
        <f t="shared" si="65"/>
        <v>0</v>
      </c>
      <c r="H682" s="364"/>
      <c r="I682" s="358"/>
    </row>
    <row r="683" spans="2:9">
      <c r="B683" s="470">
        <v>70.050000000000026</v>
      </c>
      <c r="C683" s="471" t="s">
        <v>1333</v>
      </c>
      <c r="D683" s="400">
        <v>4</v>
      </c>
      <c r="E683" s="464" t="s">
        <v>14</v>
      </c>
      <c r="F683" s="371"/>
      <c r="G683" s="369">
        <f t="shared" si="65"/>
        <v>0</v>
      </c>
      <c r="H683" s="364"/>
      <c r="I683" s="358"/>
    </row>
    <row r="684" spans="2:9">
      <c r="B684" s="470">
        <v>70.060000000000031</v>
      </c>
      <c r="C684" s="471" t="s">
        <v>1330</v>
      </c>
      <c r="D684" s="400">
        <v>2</v>
      </c>
      <c r="E684" s="464" t="s">
        <v>14</v>
      </c>
      <c r="F684" s="371"/>
      <c r="G684" s="369">
        <f t="shared" si="65"/>
        <v>0</v>
      </c>
      <c r="H684" s="364"/>
      <c r="I684" s="358"/>
    </row>
    <row r="685" spans="2:9">
      <c r="B685" s="470">
        <v>70.070000000000036</v>
      </c>
      <c r="C685" s="471" t="s">
        <v>1331</v>
      </c>
      <c r="D685" s="400">
        <v>2</v>
      </c>
      <c r="E685" s="464" t="s">
        <v>14</v>
      </c>
      <c r="F685" s="371"/>
      <c r="G685" s="369">
        <f t="shared" si="65"/>
        <v>0</v>
      </c>
      <c r="H685" s="364"/>
      <c r="I685" s="358"/>
    </row>
    <row r="686" spans="2:9">
      <c r="B686" s="470">
        <v>70.080000000000041</v>
      </c>
      <c r="C686" s="471" t="s">
        <v>1421</v>
      </c>
      <c r="D686" s="400">
        <v>1</v>
      </c>
      <c r="E686" s="464" t="s">
        <v>14</v>
      </c>
      <c r="F686" s="371"/>
      <c r="G686" s="369">
        <f t="shared" si="65"/>
        <v>0</v>
      </c>
      <c r="H686" s="364"/>
      <c r="I686" s="358"/>
    </row>
    <row r="687" spans="2:9">
      <c r="B687" s="470"/>
      <c r="C687" s="471"/>
      <c r="D687" s="400"/>
      <c r="E687" s="464"/>
      <c r="F687" s="371"/>
      <c r="G687" s="369">
        <f t="shared" si="65"/>
        <v>0</v>
      </c>
      <c r="H687" s="364">
        <f>SUM(G679:G686)</f>
        <v>0</v>
      </c>
      <c r="I687" s="358"/>
    </row>
    <row r="688" spans="2:9">
      <c r="B688" s="476"/>
      <c r="C688" s="390" t="s">
        <v>1422</v>
      </c>
      <c r="D688" s="400"/>
      <c r="E688" s="464"/>
      <c r="F688" s="371"/>
      <c r="G688" s="369">
        <f t="shared" si="65"/>
        <v>0</v>
      </c>
      <c r="H688" s="364"/>
      <c r="I688" s="358"/>
    </row>
    <row r="689" spans="2:9">
      <c r="B689" s="476">
        <v>71</v>
      </c>
      <c r="C689" s="390" t="s">
        <v>1423</v>
      </c>
      <c r="D689" s="400"/>
      <c r="E689" s="464"/>
      <c r="F689" s="371"/>
      <c r="G689" s="369">
        <f t="shared" si="65"/>
        <v>0</v>
      </c>
      <c r="H689" s="364"/>
      <c r="I689" s="358"/>
    </row>
    <row r="690" spans="2:9">
      <c r="B690" s="470">
        <v>71.010000000000005</v>
      </c>
      <c r="C690" s="471" t="s">
        <v>1328</v>
      </c>
      <c r="D690" s="400">
        <v>24</v>
      </c>
      <c r="E690" s="464" t="s">
        <v>14</v>
      </c>
      <c r="F690" s="371"/>
      <c r="G690" s="369">
        <f t="shared" si="65"/>
        <v>0</v>
      </c>
      <c r="H690" s="364"/>
      <c r="I690" s="358"/>
    </row>
    <row r="691" spans="2:9">
      <c r="B691" s="470">
        <v>71.02000000000001</v>
      </c>
      <c r="C691" s="471" t="s">
        <v>1325</v>
      </c>
      <c r="D691" s="400">
        <v>24</v>
      </c>
      <c r="E691" s="464" t="s">
        <v>14</v>
      </c>
      <c r="F691" s="371"/>
      <c r="G691" s="369">
        <f t="shared" si="65"/>
        <v>0</v>
      </c>
      <c r="H691" s="364"/>
      <c r="I691" s="358"/>
    </row>
    <row r="692" spans="2:9">
      <c r="B692" s="470">
        <v>71.030000000000015</v>
      </c>
      <c r="C692" s="471" t="s">
        <v>1326</v>
      </c>
      <c r="D692" s="400">
        <v>36</v>
      </c>
      <c r="E692" s="464" t="s">
        <v>14</v>
      </c>
      <c r="F692" s="371"/>
      <c r="G692" s="369">
        <f t="shared" si="65"/>
        <v>0</v>
      </c>
      <c r="H692" s="364"/>
      <c r="I692" s="358"/>
    </row>
    <row r="693" spans="2:9">
      <c r="B693" s="470">
        <v>71.04000000000002</v>
      </c>
      <c r="C693" s="471" t="s">
        <v>1329</v>
      </c>
      <c r="D693" s="400">
        <v>48</v>
      </c>
      <c r="E693" s="464" t="s">
        <v>14</v>
      </c>
      <c r="F693" s="371"/>
      <c r="G693" s="369">
        <f t="shared" si="65"/>
        <v>0</v>
      </c>
      <c r="H693" s="364"/>
      <c r="I693" s="358"/>
    </row>
    <row r="694" spans="2:9">
      <c r="B694" s="470">
        <v>71.050000000000026</v>
      </c>
      <c r="C694" s="471" t="s">
        <v>1333</v>
      </c>
      <c r="D694" s="400">
        <v>12</v>
      </c>
      <c r="E694" s="464" t="s">
        <v>14</v>
      </c>
      <c r="F694" s="371"/>
      <c r="G694" s="369">
        <f t="shared" si="65"/>
        <v>0</v>
      </c>
      <c r="H694" s="364"/>
      <c r="I694" s="358"/>
    </row>
    <row r="695" spans="2:9">
      <c r="B695" s="470">
        <v>71.060000000000031</v>
      </c>
      <c r="C695" s="471" t="s">
        <v>1392</v>
      </c>
      <c r="D695" s="400">
        <v>96</v>
      </c>
      <c r="E695" s="464" t="s">
        <v>14</v>
      </c>
      <c r="F695" s="371"/>
      <c r="G695" s="369">
        <f t="shared" si="65"/>
        <v>0</v>
      </c>
      <c r="H695" s="364"/>
      <c r="I695" s="358"/>
    </row>
    <row r="696" spans="2:9">
      <c r="B696" s="470">
        <v>71.070000000000036</v>
      </c>
      <c r="C696" s="471" t="s">
        <v>1331</v>
      </c>
      <c r="D696" s="400">
        <v>24</v>
      </c>
      <c r="E696" s="464" t="s">
        <v>14</v>
      </c>
      <c r="F696" s="371"/>
      <c r="G696" s="369">
        <f t="shared" si="65"/>
        <v>0</v>
      </c>
      <c r="H696" s="364"/>
      <c r="I696" s="358"/>
    </row>
    <row r="697" spans="2:9">
      <c r="B697" s="470">
        <v>71.080000000000041</v>
      </c>
      <c r="C697" s="471" t="s">
        <v>1424</v>
      </c>
      <c r="D697" s="400">
        <v>12</v>
      </c>
      <c r="E697" s="464" t="s">
        <v>14</v>
      </c>
      <c r="F697" s="371"/>
      <c r="G697" s="369">
        <f t="shared" si="65"/>
        <v>0</v>
      </c>
      <c r="H697" s="364"/>
      <c r="I697" s="358"/>
    </row>
    <row r="698" spans="2:9">
      <c r="B698" s="470">
        <v>71.090000000000046</v>
      </c>
      <c r="C698" s="471" t="s">
        <v>1425</v>
      </c>
      <c r="D698" s="400">
        <v>12</v>
      </c>
      <c r="E698" s="464" t="s">
        <v>14</v>
      </c>
      <c r="F698" s="371"/>
      <c r="G698" s="369">
        <f t="shared" si="65"/>
        <v>0</v>
      </c>
      <c r="H698" s="364"/>
      <c r="I698" s="358"/>
    </row>
    <row r="699" spans="2:9">
      <c r="B699" s="470"/>
      <c r="C699" s="471"/>
      <c r="D699" s="400"/>
      <c r="E699" s="464"/>
      <c r="F699" s="371"/>
      <c r="G699" s="369">
        <f t="shared" si="65"/>
        <v>0</v>
      </c>
      <c r="H699" s="364">
        <f>SUM(G690:G698)</f>
        <v>0</v>
      </c>
      <c r="I699" s="358"/>
    </row>
    <row r="700" spans="2:9" ht="32.25">
      <c r="B700" s="476">
        <v>72</v>
      </c>
      <c r="C700" s="390" t="s">
        <v>1426</v>
      </c>
      <c r="D700" s="400"/>
      <c r="E700" s="464"/>
      <c r="F700" s="371"/>
      <c r="G700" s="369">
        <f t="shared" ref="G700:G763" si="66">ROUND(F700*D700,2)</f>
        <v>0</v>
      </c>
      <c r="H700" s="364"/>
      <c r="I700" s="358"/>
    </row>
    <row r="701" spans="2:9">
      <c r="B701" s="470">
        <v>72.010000000000005</v>
      </c>
      <c r="C701" s="471" t="s">
        <v>1328</v>
      </c>
      <c r="D701" s="400">
        <v>4</v>
      </c>
      <c r="E701" s="464" t="s">
        <v>14</v>
      </c>
      <c r="F701" s="371"/>
      <c r="G701" s="369">
        <f t="shared" si="66"/>
        <v>0</v>
      </c>
      <c r="H701" s="364"/>
      <c r="I701" s="358"/>
    </row>
    <row r="702" spans="2:9">
      <c r="B702" s="470">
        <v>72.02000000000001</v>
      </c>
      <c r="C702" s="471" t="s">
        <v>1325</v>
      </c>
      <c r="D702" s="400">
        <v>4</v>
      </c>
      <c r="E702" s="464" t="s">
        <v>14</v>
      </c>
      <c r="F702" s="371"/>
      <c r="G702" s="369">
        <f t="shared" si="66"/>
        <v>0</v>
      </c>
      <c r="H702" s="364"/>
      <c r="I702" s="358"/>
    </row>
    <row r="703" spans="2:9">
      <c r="B703" s="470">
        <v>72.030000000000015</v>
      </c>
      <c r="C703" s="471" t="s">
        <v>1326</v>
      </c>
      <c r="D703" s="400">
        <v>6</v>
      </c>
      <c r="E703" s="464" t="s">
        <v>14</v>
      </c>
      <c r="F703" s="371"/>
      <c r="G703" s="369">
        <f t="shared" si="66"/>
        <v>0</v>
      </c>
      <c r="H703" s="364"/>
      <c r="I703" s="358"/>
    </row>
    <row r="704" spans="2:9">
      <c r="B704" s="470">
        <v>72.04000000000002</v>
      </c>
      <c r="C704" s="471" t="s">
        <v>1329</v>
      </c>
      <c r="D704" s="400">
        <v>8</v>
      </c>
      <c r="E704" s="464" t="s">
        <v>14</v>
      </c>
      <c r="F704" s="371"/>
      <c r="G704" s="369">
        <f t="shared" si="66"/>
        <v>0</v>
      </c>
      <c r="H704" s="364"/>
      <c r="I704" s="358"/>
    </row>
    <row r="705" spans="2:9">
      <c r="B705" s="470">
        <v>72.050000000000026</v>
      </c>
      <c r="C705" s="471" t="s">
        <v>1333</v>
      </c>
      <c r="D705" s="400">
        <v>2</v>
      </c>
      <c r="E705" s="464" t="s">
        <v>14</v>
      </c>
      <c r="F705" s="371"/>
      <c r="G705" s="369">
        <f t="shared" si="66"/>
        <v>0</v>
      </c>
      <c r="H705" s="364"/>
      <c r="I705" s="358"/>
    </row>
    <row r="706" spans="2:9">
      <c r="B706" s="470">
        <v>72.060000000000031</v>
      </c>
      <c r="C706" s="471" t="s">
        <v>1392</v>
      </c>
      <c r="D706" s="400">
        <v>16</v>
      </c>
      <c r="E706" s="464" t="s">
        <v>14</v>
      </c>
      <c r="F706" s="371"/>
      <c r="G706" s="369">
        <f t="shared" si="66"/>
        <v>0</v>
      </c>
      <c r="H706" s="364"/>
      <c r="I706" s="358"/>
    </row>
    <row r="707" spans="2:9">
      <c r="B707" s="470">
        <v>72.070000000000036</v>
      </c>
      <c r="C707" s="471" t="s">
        <v>1331</v>
      </c>
      <c r="D707" s="400">
        <v>4</v>
      </c>
      <c r="E707" s="464" t="s">
        <v>14</v>
      </c>
      <c r="F707" s="371"/>
      <c r="G707" s="369">
        <f t="shared" si="66"/>
        <v>0</v>
      </c>
      <c r="H707" s="364"/>
      <c r="I707" s="358"/>
    </row>
    <row r="708" spans="2:9">
      <c r="B708" s="470">
        <v>72.080000000000041</v>
      </c>
      <c r="C708" s="471" t="s">
        <v>1424</v>
      </c>
      <c r="D708" s="400">
        <v>2</v>
      </c>
      <c r="E708" s="464" t="s">
        <v>14</v>
      </c>
      <c r="F708" s="371"/>
      <c r="G708" s="369">
        <f t="shared" si="66"/>
        <v>0</v>
      </c>
      <c r="H708" s="364"/>
      <c r="I708" s="358"/>
    </row>
    <row r="709" spans="2:9">
      <c r="B709" s="470">
        <v>72.090000000000046</v>
      </c>
      <c r="C709" s="471" t="s">
        <v>1425</v>
      </c>
      <c r="D709" s="400">
        <v>2</v>
      </c>
      <c r="E709" s="464" t="s">
        <v>14</v>
      </c>
      <c r="F709" s="371"/>
      <c r="G709" s="369">
        <f t="shared" si="66"/>
        <v>0</v>
      </c>
      <c r="H709" s="364"/>
      <c r="I709" s="358"/>
    </row>
    <row r="710" spans="2:9">
      <c r="B710" s="470"/>
      <c r="C710" s="471"/>
      <c r="D710" s="400"/>
      <c r="E710" s="464"/>
      <c r="F710" s="371"/>
      <c r="G710" s="369">
        <f t="shared" si="66"/>
        <v>0</v>
      </c>
      <c r="H710" s="364">
        <f>SUM(G701:G709)</f>
        <v>0</v>
      </c>
      <c r="I710" s="358"/>
    </row>
    <row r="711" spans="2:9">
      <c r="B711" s="476">
        <v>73</v>
      </c>
      <c r="C711" s="390" t="s">
        <v>1370</v>
      </c>
      <c r="D711" s="400"/>
      <c r="E711" s="464"/>
      <c r="F711" s="371"/>
      <c r="G711" s="369">
        <f t="shared" si="66"/>
        <v>0</v>
      </c>
      <c r="H711" s="364"/>
      <c r="I711" s="358"/>
    </row>
    <row r="712" spans="2:9">
      <c r="B712" s="470">
        <v>73.010000000000005</v>
      </c>
      <c r="C712" s="471" t="s">
        <v>1324</v>
      </c>
      <c r="D712" s="400">
        <v>4</v>
      </c>
      <c r="E712" s="464" t="s">
        <v>14</v>
      </c>
      <c r="F712" s="371"/>
      <c r="G712" s="369">
        <f t="shared" si="66"/>
        <v>0</v>
      </c>
      <c r="H712" s="364"/>
      <c r="I712" s="358"/>
    </row>
    <row r="713" spans="2:9">
      <c r="B713" s="470">
        <v>73.02000000000001</v>
      </c>
      <c r="C713" s="471" t="s">
        <v>1325</v>
      </c>
      <c r="D713" s="400">
        <v>2</v>
      </c>
      <c r="E713" s="464" t="s">
        <v>14</v>
      </c>
      <c r="F713" s="371"/>
      <c r="G713" s="369">
        <f t="shared" si="66"/>
        <v>0</v>
      </c>
      <c r="H713" s="364"/>
      <c r="I713" s="358"/>
    </row>
    <row r="714" spans="2:9">
      <c r="B714" s="470">
        <v>73.030000000000015</v>
      </c>
      <c r="C714" s="471" t="s">
        <v>1326</v>
      </c>
      <c r="D714" s="400">
        <v>4</v>
      </c>
      <c r="E714" s="464" t="s">
        <v>14</v>
      </c>
      <c r="F714" s="371"/>
      <c r="G714" s="369">
        <f t="shared" si="66"/>
        <v>0</v>
      </c>
      <c r="H714" s="364"/>
      <c r="I714" s="358"/>
    </row>
    <row r="715" spans="2:9">
      <c r="B715" s="470">
        <v>73.04000000000002</v>
      </c>
      <c r="C715" s="471" t="s">
        <v>1329</v>
      </c>
      <c r="D715" s="400">
        <v>4</v>
      </c>
      <c r="E715" s="464" t="s">
        <v>14</v>
      </c>
      <c r="F715" s="371"/>
      <c r="G715" s="369">
        <f t="shared" si="66"/>
        <v>0</v>
      </c>
      <c r="H715" s="364"/>
      <c r="I715" s="358"/>
    </row>
    <row r="716" spans="2:9">
      <c r="B716" s="470">
        <v>73.050000000000026</v>
      </c>
      <c r="C716" s="471" t="s">
        <v>1333</v>
      </c>
      <c r="D716" s="400">
        <v>6</v>
      </c>
      <c r="E716" s="464" t="s">
        <v>14</v>
      </c>
      <c r="F716" s="371"/>
      <c r="G716" s="369">
        <f t="shared" si="66"/>
        <v>0</v>
      </c>
      <c r="H716" s="364"/>
      <c r="I716" s="358"/>
    </row>
    <row r="717" spans="2:9">
      <c r="B717" s="470">
        <v>73.060000000000031</v>
      </c>
      <c r="C717" s="471" t="s">
        <v>1330</v>
      </c>
      <c r="D717" s="400">
        <v>3</v>
      </c>
      <c r="E717" s="464" t="s">
        <v>14</v>
      </c>
      <c r="F717" s="371"/>
      <c r="G717" s="369">
        <f t="shared" si="66"/>
        <v>0</v>
      </c>
      <c r="H717" s="364"/>
      <c r="I717" s="358"/>
    </row>
    <row r="718" spans="2:9">
      <c r="B718" s="470">
        <v>73.070000000000036</v>
      </c>
      <c r="C718" s="471" t="s">
        <v>1331</v>
      </c>
      <c r="D718" s="400">
        <v>3</v>
      </c>
      <c r="E718" s="464" t="s">
        <v>14</v>
      </c>
      <c r="F718" s="371"/>
      <c r="G718" s="369">
        <f t="shared" si="66"/>
        <v>0</v>
      </c>
      <c r="H718" s="364"/>
      <c r="I718" s="358"/>
    </row>
    <row r="719" spans="2:9">
      <c r="B719" s="470"/>
      <c r="C719" s="471"/>
      <c r="D719" s="400"/>
      <c r="E719" s="464"/>
      <c r="F719" s="371"/>
      <c r="G719" s="369">
        <f t="shared" si="66"/>
        <v>0</v>
      </c>
      <c r="H719" s="364">
        <f>SUM(G712:G718)</f>
        <v>0</v>
      </c>
      <c r="I719" s="358"/>
    </row>
    <row r="720" spans="2:9">
      <c r="B720" s="476">
        <v>74</v>
      </c>
      <c r="C720" s="390" t="s">
        <v>1427</v>
      </c>
      <c r="D720" s="400"/>
      <c r="E720" s="464"/>
      <c r="F720" s="371"/>
      <c r="G720" s="369">
        <f t="shared" si="66"/>
        <v>0</v>
      </c>
      <c r="H720" s="364"/>
      <c r="I720" s="358"/>
    </row>
    <row r="721" spans="2:9">
      <c r="B721" s="470">
        <v>74.010000000000005</v>
      </c>
      <c r="C721" s="471" t="s">
        <v>1324</v>
      </c>
      <c r="D721" s="400">
        <v>1</v>
      </c>
      <c r="E721" s="464" t="s">
        <v>14</v>
      </c>
      <c r="F721" s="371"/>
      <c r="G721" s="369">
        <f t="shared" si="66"/>
        <v>0</v>
      </c>
      <c r="H721" s="364"/>
      <c r="I721" s="358"/>
    </row>
    <row r="722" spans="2:9">
      <c r="B722" s="470">
        <v>74.02000000000001</v>
      </c>
      <c r="C722" s="471" t="s">
        <v>1326</v>
      </c>
      <c r="D722" s="400">
        <v>1</v>
      </c>
      <c r="E722" s="464" t="s">
        <v>14</v>
      </c>
      <c r="F722" s="371"/>
      <c r="G722" s="369">
        <f t="shared" si="66"/>
        <v>0</v>
      </c>
      <c r="H722" s="364"/>
      <c r="I722" s="358"/>
    </row>
    <row r="723" spans="2:9">
      <c r="B723" s="470">
        <v>74.030000000000015</v>
      </c>
      <c r="C723" s="471" t="s">
        <v>1329</v>
      </c>
      <c r="D723" s="400">
        <v>1</v>
      </c>
      <c r="E723" s="464" t="s">
        <v>14</v>
      </c>
      <c r="F723" s="371"/>
      <c r="G723" s="369">
        <f t="shared" si="66"/>
        <v>0</v>
      </c>
      <c r="H723" s="364"/>
      <c r="I723" s="358"/>
    </row>
    <row r="724" spans="2:9">
      <c r="B724" s="470"/>
      <c r="C724" s="471"/>
      <c r="D724" s="400"/>
      <c r="E724" s="464"/>
      <c r="F724" s="371"/>
      <c r="G724" s="369">
        <f t="shared" si="66"/>
        <v>0</v>
      </c>
      <c r="H724" s="364">
        <f>SUM(G721:G723)</f>
        <v>0</v>
      </c>
      <c r="I724" s="358"/>
    </row>
    <row r="725" spans="2:9">
      <c r="B725" s="476">
        <v>75</v>
      </c>
      <c r="C725" s="390" t="s">
        <v>1428</v>
      </c>
      <c r="D725" s="400"/>
      <c r="E725" s="464"/>
      <c r="F725" s="371"/>
      <c r="G725" s="369">
        <f t="shared" si="66"/>
        <v>0</v>
      </c>
      <c r="H725" s="364"/>
      <c r="I725" s="358"/>
    </row>
    <row r="726" spans="2:9">
      <c r="B726" s="470">
        <v>75.010000000000005</v>
      </c>
      <c r="C726" s="471" t="s">
        <v>1324</v>
      </c>
      <c r="D726" s="400">
        <v>1</v>
      </c>
      <c r="E726" s="464" t="s">
        <v>14</v>
      </c>
      <c r="F726" s="371"/>
      <c r="G726" s="369">
        <f t="shared" si="66"/>
        <v>0</v>
      </c>
      <c r="H726" s="364"/>
      <c r="I726" s="358"/>
    </row>
    <row r="727" spans="2:9">
      <c r="B727" s="470">
        <v>75.02000000000001</v>
      </c>
      <c r="C727" s="471" t="s">
        <v>1326</v>
      </c>
      <c r="D727" s="400">
        <v>1</v>
      </c>
      <c r="E727" s="464" t="s">
        <v>14</v>
      </c>
      <c r="F727" s="371"/>
      <c r="G727" s="369">
        <f t="shared" si="66"/>
        <v>0</v>
      </c>
      <c r="H727" s="364"/>
      <c r="I727" s="358"/>
    </row>
    <row r="728" spans="2:9">
      <c r="B728" s="470">
        <v>75.030000000000015</v>
      </c>
      <c r="C728" s="471" t="s">
        <v>1329</v>
      </c>
      <c r="D728" s="400">
        <v>1</v>
      </c>
      <c r="E728" s="464" t="s">
        <v>14</v>
      </c>
      <c r="F728" s="371"/>
      <c r="G728" s="369">
        <f t="shared" si="66"/>
        <v>0</v>
      </c>
      <c r="H728" s="364"/>
      <c r="I728" s="358"/>
    </row>
    <row r="729" spans="2:9">
      <c r="B729" s="470"/>
      <c r="C729" s="471"/>
      <c r="D729" s="400"/>
      <c r="E729" s="464"/>
      <c r="F729" s="371"/>
      <c r="G729" s="369">
        <f t="shared" si="66"/>
        <v>0</v>
      </c>
      <c r="H729" s="364">
        <f>SUM(G726:G728)</f>
        <v>0</v>
      </c>
      <c r="I729" s="358"/>
    </row>
    <row r="730" spans="2:9">
      <c r="B730" s="476">
        <v>76</v>
      </c>
      <c r="C730" s="390" t="s">
        <v>1429</v>
      </c>
      <c r="D730" s="400"/>
      <c r="E730" s="464"/>
      <c r="F730" s="371"/>
      <c r="G730" s="369">
        <f t="shared" si="66"/>
        <v>0</v>
      </c>
      <c r="H730" s="364"/>
      <c r="I730" s="358"/>
    </row>
    <row r="731" spans="2:9">
      <c r="B731" s="470">
        <v>76.010000000000005</v>
      </c>
      <c r="C731" s="471" t="s">
        <v>1325</v>
      </c>
      <c r="D731" s="400">
        <v>3</v>
      </c>
      <c r="E731" s="464" t="s">
        <v>14</v>
      </c>
      <c r="F731" s="371"/>
      <c r="G731" s="369">
        <f t="shared" si="66"/>
        <v>0</v>
      </c>
      <c r="H731" s="364"/>
      <c r="I731" s="358"/>
    </row>
    <row r="732" spans="2:9">
      <c r="B732" s="470">
        <v>76.02000000000001</v>
      </c>
      <c r="C732" s="471" t="s">
        <v>1326</v>
      </c>
      <c r="D732" s="400">
        <v>3</v>
      </c>
      <c r="E732" s="464" t="s">
        <v>14</v>
      </c>
      <c r="F732" s="371"/>
      <c r="G732" s="369">
        <f t="shared" si="66"/>
        <v>0</v>
      </c>
      <c r="H732" s="364"/>
      <c r="I732" s="358"/>
    </row>
    <row r="733" spans="2:9">
      <c r="B733" s="470">
        <v>76.030000000000015</v>
      </c>
      <c r="C733" s="471" t="s">
        <v>1329</v>
      </c>
      <c r="D733" s="400">
        <v>2</v>
      </c>
      <c r="E733" s="464" t="s">
        <v>14</v>
      </c>
      <c r="F733" s="371"/>
      <c r="G733" s="369">
        <f t="shared" si="66"/>
        <v>0</v>
      </c>
      <c r="H733" s="364"/>
      <c r="I733" s="358"/>
    </row>
    <row r="734" spans="2:9">
      <c r="B734" s="470">
        <v>76.04000000000002</v>
      </c>
      <c r="C734" s="471" t="s">
        <v>1331</v>
      </c>
      <c r="D734" s="400">
        <v>1</v>
      </c>
      <c r="E734" s="464" t="s">
        <v>14</v>
      </c>
      <c r="F734" s="371"/>
      <c r="G734" s="369">
        <f t="shared" si="66"/>
        <v>0</v>
      </c>
      <c r="H734" s="364"/>
      <c r="I734" s="358"/>
    </row>
    <row r="735" spans="2:9">
      <c r="B735" s="470"/>
      <c r="C735" s="471"/>
      <c r="D735" s="400"/>
      <c r="E735" s="464"/>
      <c r="F735" s="371"/>
      <c r="G735" s="369">
        <f t="shared" si="66"/>
        <v>0</v>
      </c>
      <c r="H735" s="364">
        <f>SUM(G731:G734)</f>
        <v>0</v>
      </c>
      <c r="I735" s="358"/>
    </row>
    <row r="736" spans="2:9">
      <c r="B736" s="476">
        <v>77</v>
      </c>
      <c r="C736" s="390" t="s">
        <v>1430</v>
      </c>
      <c r="D736" s="400"/>
      <c r="E736" s="464"/>
      <c r="F736" s="371"/>
      <c r="G736" s="369">
        <f t="shared" si="66"/>
        <v>0</v>
      </c>
      <c r="H736" s="364"/>
      <c r="I736" s="358"/>
    </row>
    <row r="737" spans="2:9">
      <c r="B737" s="470">
        <v>77.010000000000005</v>
      </c>
      <c r="C737" s="471" t="s">
        <v>1324</v>
      </c>
      <c r="D737" s="400">
        <v>2</v>
      </c>
      <c r="E737" s="464" t="s">
        <v>14</v>
      </c>
      <c r="F737" s="371"/>
      <c r="G737" s="369">
        <f t="shared" si="66"/>
        <v>0</v>
      </c>
      <c r="H737" s="364"/>
      <c r="I737" s="358"/>
    </row>
    <row r="738" spans="2:9">
      <c r="B738" s="470">
        <v>77.02000000000001</v>
      </c>
      <c r="C738" s="471" t="s">
        <v>1326</v>
      </c>
      <c r="D738" s="400">
        <v>5</v>
      </c>
      <c r="E738" s="464" t="s">
        <v>14</v>
      </c>
      <c r="F738" s="371"/>
      <c r="G738" s="369">
        <f t="shared" si="66"/>
        <v>0</v>
      </c>
      <c r="H738" s="364"/>
      <c r="I738" s="358"/>
    </row>
    <row r="739" spans="2:9">
      <c r="B739" s="470">
        <v>77.030000000000015</v>
      </c>
      <c r="C739" s="471" t="s">
        <v>1329</v>
      </c>
      <c r="D739" s="400">
        <v>2</v>
      </c>
      <c r="E739" s="464" t="s">
        <v>14</v>
      </c>
      <c r="F739" s="371"/>
      <c r="G739" s="369">
        <f t="shared" si="66"/>
        <v>0</v>
      </c>
      <c r="H739" s="364"/>
      <c r="I739" s="358"/>
    </row>
    <row r="740" spans="2:9">
      <c r="B740" s="470"/>
      <c r="C740" s="471"/>
      <c r="D740" s="400"/>
      <c r="E740" s="464"/>
      <c r="F740" s="371"/>
      <c r="G740" s="369">
        <f t="shared" si="66"/>
        <v>0</v>
      </c>
      <c r="H740" s="364">
        <f>SUM(G737:G739)</f>
        <v>0</v>
      </c>
      <c r="I740" s="358"/>
    </row>
    <row r="741" spans="2:9">
      <c r="B741" s="476">
        <v>78</v>
      </c>
      <c r="C741" s="390" t="s">
        <v>1380</v>
      </c>
      <c r="D741" s="400"/>
      <c r="E741" s="464"/>
      <c r="F741" s="371"/>
      <c r="G741" s="369">
        <f t="shared" si="66"/>
        <v>0</v>
      </c>
      <c r="H741" s="364"/>
      <c r="I741" s="358"/>
    </row>
    <row r="742" spans="2:9">
      <c r="B742" s="470">
        <v>78.010000000000005</v>
      </c>
      <c r="C742" s="471" t="s">
        <v>1325</v>
      </c>
      <c r="D742" s="400">
        <v>3</v>
      </c>
      <c r="E742" s="464" t="s">
        <v>14</v>
      </c>
      <c r="F742" s="371"/>
      <c r="G742" s="369">
        <f t="shared" si="66"/>
        <v>0</v>
      </c>
      <c r="H742" s="364"/>
      <c r="I742" s="358"/>
    </row>
    <row r="743" spans="2:9">
      <c r="B743" s="470">
        <v>78.02000000000001</v>
      </c>
      <c r="C743" s="471" t="s">
        <v>1326</v>
      </c>
      <c r="D743" s="400">
        <v>1</v>
      </c>
      <c r="E743" s="464" t="s">
        <v>14</v>
      </c>
      <c r="F743" s="371"/>
      <c r="G743" s="369">
        <f t="shared" si="66"/>
        <v>0</v>
      </c>
      <c r="H743" s="364"/>
      <c r="I743" s="358"/>
    </row>
    <row r="744" spans="2:9">
      <c r="B744" s="470">
        <v>78.030000000000015</v>
      </c>
      <c r="C744" s="471" t="s">
        <v>1329</v>
      </c>
      <c r="D744" s="400">
        <v>1</v>
      </c>
      <c r="E744" s="464" t="s">
        <v>14</v>
      </c>
      <c r="F744" s="371"/>
      <c r="G744" s="369">
        <f t="shared" si="66"/>
        <v>0</v>
      </c>
      <c r="H744" s="364"/>
      <c r="I744" s="358"/>
    </row>
    <row r="745" spans="2:9">
      <c r="B745" s="470"/>
      <c r="C745" s="471"/>
      <c r="D745" s="400"/>
      <c r="E745" s="464"/>
      <c r="F745" s="371"/>
      <c r="G745" s="369">
        <f t="shared" si="66"/>
        <v>0</v>
      </c>
      <c r="H745" s="364">
        <f>SUM(G742:G745)</f>
        <v>0</v>
      </c>
      <c r="I745" s="358"/>
    </row>
    <row r="746" spans="2:9">
      <c r="B746" s="476">
        <v>78</v>
      </c>
      <c r="C746" s="390" t="s">
        <v>1431</v>
      </c>
      <c r="D746" s="400"/>
      <c r="E746" s="464"/>
      <c r="F746" s="371"/>
      <c r="G746" s="369">
        <f t="shared" si="66"/>
        <v>0</v>
      </c>
      <c r="H746" s="364"/>
      <c r="I746" s="358"/>
    </row>
    <row r="747" spans="2:9">
      <c r="B747" s="470">
        <v>78.010000000000005</v>
      </c>
      <c r="C747" s="471" t="s">
        <v>1324</v>
      </c>
      <c r="D747" s="400">
        <v>2</v>
      </c>
      <c r="E747" s="464" t="s">
        <v>14</v>
      </c>
      <c r="F747" s="371"/>
      <c r="G747" s="369">
        <f t="shared" si="66"/>
        <v>0</v>
      </c>
      <c r="H747" s="364"/>
      <c r="I747" s="358"/>
    </row>
    <row r="748" spans="2:9">
      <c r="B748" s="470">
        <v>78.02000000000001</v>
      </c>
      <c r="C748" s="471" t="s">
        <v>1326</v>
      </c>
      <c r="D748" s="400">
        <v>3</v>
      </c>
      <c r="E748" s="464" t="s">
        <v>14</v>
      </c>
      <c r="F748" s="371"/>
      <c r="G748" s="369">
        <f t="shared" si="66"/>
        <v>0</v>
      </c>
      <c r="H748" s="364"/>
      <c r="I748" s="358"/>
    </row>
    <row r="749" spans="2:9">
      <c r="B749" s="470"/>
      <c r="C749" s="471"/>
      <c r="D749" s="400"/>
      <c r="E749" s="464"/>
      <c r="F749" s="371"/>
      <c r="G749" s="369">
        <f t="shared" si="66"/>
        <v>0</v>
      </c>
      <c r="H749" s="364">
        <f>SUM(G747:G748)</f>
        <v>0</v>
      </c>
      <c r="I749" s="358"/>
    </row>
    <row r="750" spans="2:9">
      <c r="B750" s="476">
        <v>79</v>
      </c>
      <c r="C750" s="390" t="s">
        <v>1432</v>
      </c>
      <c r="D750" s="400"/>
      <c r="E750" s="464"/>
      <c r="F750" s="371"/>
      <c r="G750" s="369">
        <f t="shared" si="66"/>
        <v>0</v>
      </c>
      <c r="H750" s="364"/>
      <c r="I750" s="358"/>
    </row>
    <row r="751" spans="2:9">
      <c r="B751" s="470">
        <v>79.010000000000005</v>
      </c>
      <c r="C751" s="471" t="s">
        <v>1325</v>
      </c>
      <c r="D751" s="400">
        <v>6</v>
      </c>
      <c r="E751" s="464" t="s">
        <v>14</v>
      </c>
      <c r="F751" s="371"/>
      <c r="G751" s="369">
        <f t="shared" si="66"/>
        <v>0</v>
      </c>
      <c r="H751" s="364"/>
      <c r="I751" s="358"/>
    </row>
    <row r="752" spans="2:9">
      <c r="B752" s="470">
        <v>79.02000000000001</v>
      </c>
      <c r="C752" s="471" t="s">
        <v>1326</v>
      </c>
      <c r="D752" s="400">
        <v>4</v>
      </c>
      <c r="E752" s="464" t="s">
        <v>14</v>
      </c>
      <c r="F752" s="371"/>
      <c r="G752" s="369">
        <f t="shared" si="66"/>
        <v>0</v>
      </c>
      <c r="H752" s="364"/>
      <c r="I752" s="358"/>
    </row>
    <row r="753" spans="2:9">
      <c r="B753" s="470">
        <v>79.030000000000015</v>
      </c>
      <c r="C753" s="471" t="s">
        <v>1329</v>
      </c>
      <c r="D753" s="400">
        <v>2</v>
      </c>
      <c r="E753" s="464" t="s">
        <v>14</v>
      </c>
      <c r="F753" s="371"/>
      <c r="G753" s="369">
        <f t="shared" si="66"/>
        <v>0</v>
      </c>
      <c r="H753" s="364"/>
      <c r="I753" s="358"/>
    </row>
    <row r="754" spans="2:9">
      <c r="B754" s="470">
        <v>79.04000000000002</v>
      </c>
      <c r="C754" s="471" t="s">
        <v>1331</v>
      </c>
      <c r="D754" s="400">
        <v>2</v>
      </c>
      <c r="E754" s="464" t="s">
        <v>14</v>
      </c>
      <c r="F754" s="371"/>
      <c r="G754" s="369">
        <f t="shared" si="66"/>
        <v>0</v>
      </c>
      <c r="H754" s="364"/>
      <c r="I754" s="358"/>
    </row>
    <row r="755" spans="2:9">
      <c r="B755" s="470"/>
      <c r="C755" s="471"/>
      <c r="D755" s="400"/>
      <c r="E755" s="464"/>
      <c r="F755" s="371"/>
      <c r="G755" s="369">
        <f t="shared" si="66"/>
        <v>0</v>
      </c>
      <c r="H755" s="364">
        <f>SUM(G751:G754)</f>
        <v>0</v>
      </c>
      <c r="I755" s="358"/>
    </row>
    <row r="756" spans="2:9">
      <c r="B756" s="476">
        <v>80</v>
      </c>
      <c r="C756" s="390" t="s">
        <v>1433</v>
      </c>
      <c r="D756" s="400"/>
      <c r="E756" s="464"/>
      <c r="F756" s="371"/>
      <c r="G756" s="369">
        <f t="shared" si="66"/>
        <v>0</v>
      </c>
      <c r="H756" s="364"/>
      <c r="I756" s="358"/>
    </row>
    <row r="757" spans="2:9">
      <c r="B757" s="470">
        <v>80.010000000000005</v>
      </c>
      <c r="C757" s="471" t="s">
        <v>1324</v>
      </c>
      <c r="D757" s="400">
        <v>3</v>
      </c>
      <c r="E757" s="464" t="s">
        <v>14</v>
      </c>
      <c r="F757" s="371"/>
      <c r="G757" s="369">
        <f t="shared" si="66"/>
        <v>0</v>
      </c>
      <c r="H757" s="364"/>
      <c r="I757" s="358"/>
    </row>
    <row r="758" spans="2:9">
      <c r="B758" s="470">
        <v>80.02000000000001</v>
      </c>
      <c r="C758" s="471" t="s">
        <v>1326</v>
      </c>
      <c r="D758" s="400">
        <v>1</v>
      </c>
      <c r="E758" s="464" t="s">
        <v>14</v>
      </c>
      <c r="F758" s="371"/>
      <c r="G758" s="369">
        <f t="shared" si="66"/>
        <v>0</v>
      </c>
      <c r="H758" s="364"/>
      <c r="I758" s="358"/>
    </row>
    <row r="759" spans="2:9">
      <c r="B759" s="470">
        <v>80.030000000000015</v>
      </c>
      <c r="C759" s="471" t="s">
        <v>1329</v>
      </c>
      <c r="D759" s="400">
        <v>2</v>
      </c>
      <c r="E759" s="464" t="s">
        <v>14</v>
      </c>
      <c r="F759" s="371"/>
      <c r="G759" s="369">
        <f t="shared" si="66"/>
        <v>0</v>
      </c>
      <c r="H759" s="364"/>
      <c r="I759" s="358"/>
    </row>
    <row r="760" spans="2:9">
      <c r="B760" s="470"/>
      <c r="C760" s="471"/>
      <c r="D760" s="400"/>
      <c r="E760" s="464"/>
      <c r="F760" s="371"/>
      <c r="G760" s="369">
        <f t="shared" si="66"/>
        <v>0</v>
      </c>
      <c r="H760" s="364">
        <f>SUM(G757:G759)</f>
        <v>0</v>
      </c>
      <c r="I760" s="358"/>
    </row>
    <row r="761" spans="2:9">
      <c r="B761" s="476">
        <v>81</v>
      </c>
      <c r="C761" s="390" t="s">
        <v>1431</v>
      </c>
      <c r="D761" s="400"/>
      <c r="E761" s="464"/>
      <c r="F761" s="371"/>
      <c r="G761" s="369">
        <f t="shared" si="66"/>
        <v>0</v>
      </c>
      <c r="H761" s="364"/>
      <c r="I761" s="358"/>
    </row>
    <row r="762" spans="2:9">
      <c r="B762" s="470">
        <v>81.010000000000005</v>
      </c>
      <c r="C762" s="471" t="s">
        <v>1325</v>
      </c>
      <c r="D762" s="400">
        <v>2</v>
      </c>
      <c r="E762" s="464" t="s">
        <v>14</v>
      </c>
      <c r="F762" s="371"/>
      <c r="G762" s="369">
        <f t="shared" si="66"/>
        <v>0</v>
      </c>
      <c r="H762" s="364"/>
      <c r="I762" s="358"/>
    </row>
    <row r="763" spans="2:9">
      <c r="B763" s="470">
        <v>81.02000000000001</v>
      </c>
      <c r="C763" s="471" t="s">
        <v>1326</v>
      </c>
      <c r="D763" s="400">
        <v>2</v>
      </c>
      <c r="E763" s="464" t="s">
        <v>14</v>
      </c>
      <c r="F763" s="371"/>
      <c r="G763" s="369">
        <f t="shared" si="66"/>
        <v>0</v>
      </c>
      <c r="H763" s="364"/>
      <c r="I763" s="358"/>
    </row>
    <row r="764" spans="2:9">
      <c r="B764" s="470"/>
      <c r="C764" s="471"/>
      <c r="D764" s="400"/>
      <c r="E764" s="464"/>
      <c r="F764" s="371"/>
      <c r="G764" s="369">
        <f t="shared" ref="G764:G827" si="67">ROUND(F764*D764,2)</f>
        <v>0</v>
      </c>
      <c r="H764" s="364">
        <f>SUM(G762:G763)</f>
        <v>0</v>
      </c>
      <c r="I764" s="358"/>
    </row>
    <row r="765" spans="2:9">
      <c r="B765" s="476">
        <v>82</v>
      </c>
      <c r="C765" s="390" t="s">
        <v>1434</v>
      </c>
      <c r="D765" s="400"/>
      <c r="E765" s="464"/>
      <c r="F765" s="371"/>
      <c r="G765" s="369">
        <f t="shared" si="67"/>
        <v>0</v>
      </c>
      <c r="H765" s="364"/>
      <c r="I765" s="358"/>
    </row>
    <row r="766" spans="2:9">
      <c r="B766" s="470">
        <v>82.01</v>
      </c>
      <c r="C766" s="471" t="s">
        <v>1325</v>
      </c>
      <c r="D766" s="400">
        <v>1</v>
      </c>
      <c r="E766" s="464" t="s">
        <v>14</v>
      </c>
      <c r="F766" s="371"/>
      <c r="G766" s="369">
        <f t="shared" si="67"/>
        <v>0</v>
      </c>
      <c r="H766" s="364"/>
      <c r="I766" s="358"/>
    </row>
    <row r="767" spans="2:9">
      <c r="B767" s="470">
        <v>82.02000000000001</v>
      </c>
      <c r="C767" s="471" t="s">
        <v>1326</v>
      </c>
      <c r="D767" s="400">
        <v>1</v>
      </c>
      <c r="E767" s="464" t="s">
        <v>14</v>
      </c>
      <c r="F767" s="371"/>
      <c r="G767" s="369">
        <f t="shared" si="67"/>
        <v>0</v>
      </c>
      <c r="H767" s="364"/>
      <c r="I767" s="358"/>
    </row>
    <row r="768" spans="2:9">
      <c r="B768" s="470"/>
      <c r="C768" s="471"/>
      <c r="D768" s="400"/>
      <c r="E768" s="464"/>
      <c r="F768" s="371"/>
      <c r="G768" s="369">
        <f t="shared" si="67"/>
        <v>0</v>
      </c>
      <c r="H768" s="364">
        <f>SUM(G766:G767)</f>
        <v>0</v>
      </c>
      <c r="I768" s="358"/>
    </row>
    <row r="769" spans="2:9">
      <c r="B769" s="476">
        <v>83</v>
      </c>
      <c r="C769" s="390" t="s">
        <v>1405</v>
      </c>
      <c r="D769" s="400"/>
      <c r="E769" s="464"/>
      <c r="F769" s="371"/>
      <c r="G769" s="369">
        <f t="shared" si="67"/>
        <v>0</v>
      </c>
      <c r="H769" s="364"/>
      <c r="I769" s="358"/>
    </row>
    <row r="770" spans="2:9">
      <c r="B770" s="470">
        <v>83.01</v>
      </c>
      <c r="C770" s="471" t="s">
        <v>1324</v>
      </c>
      <c r="D770" s="400">
        <v>1</v>
      </c>
      <c r="E770" s="464" t="s">
        <v>14</v>
      </c>
      <c r="F770" s="371"/>
      <c r="G770" s="369">
        <f t="shared" si="67"/>
        <v>0</v>
      </c>
      <c r="H770" s="364"/>
      <c r="I770" s="358"/>
    </row>
    <row r="771" spans="2:9">
      <c r="B771" s="470">
        <v>83.02000000000001</v>
      </c>
      <c r="C771" s="471" t="s">
        <v>1326</v>
      </c>
      <c r="D771" s="400">
        <v>1</v>
      </c>
      <c r="E771" s="464" t="s">
        <v>14</v>
      </c>
      <c r="F771" s="371"/>
      <c r="G771" s="369">
        <f t="shared" si="67"/>
        <v>0</v>
      </c>
      <c r="H771" s="364"/>
      <c r="I771" s="358"/>
    </row>
    <row r="772" spans="2:9">
      <c r="B772" s="470">
        <v>83.030000000000015</v>
      </c>
      <c r="C772" s="471" t="s">
        <v>1333</v>
      </c>
      <c r="D772" s="400">
        <v>1</v>
      </c>
      <c r="E772" s="464" t="s">
        <v>14</v>
      </c>
      <c r="F772" s="371"/>
      <c r="G772" s="369">
        <f t="shared" si="67"/>
        <v>0</v>
      </c>
      <c r="H772" s="364"/>
      <c r="I772" s="358"/>
    </row>
    <row r="773" spans="2:9">
      <c r="B773" s="470"/>
      <c r="C773" s="471"/>
      <c r="D773" s="400"/>
      <c r="E773" s="464"/>
      <c r="F773" s="371"/>
      <c r="G773" s="369">
        <f t="shared" si="67"/>
        <v>0</v>
      </c>
      <c r="H773" s="364">
        <f>SUM(G770:G772)</f>
        <v>0</v>
      </c>
      <c r="I773" s="358"/>
    </row>
    <row r="774" spans="2:9">
      <c r="B774" s="476">
        <v>84</v>
      </c>
      <c r="C774" s="390" t="s">
        <v>1435</v>
      </c>
      <c r="D774" s="400"/>
      <c r="E774" s="464"/>
      <c r="F774" s="371"/>
      <c r="G774" s="369">
        <f t="shared" si="67"/>
        <v>0</v>
      </c>
      <c r="H774" s="364"/>
      <c r="I774" s="358"/>
    </row>
    <row r="775" spans="2:9">
      <c r="B775" s="470">
        <v>84.01</v>
      </c>
      <c r="C775" s="471" t="s">
        <v>1324</v>
      </c>
      <c r="D775" s="400">
        <v>19</v>
      </c>
      <c r="E775" s="464" t="s">
        <v>14</v>
      </c>
      <c r="F775" s="371"/>
      <c r="G775" s="369">
        <f t="shared" si="67"/>
        <v>0</v>
      </c>
      <c r="H775" s="364"/>
      <c r="I775" s="358"/>
    </row>
    <row r="776" spans="2:9">
      <c r="B776" s="470">
        <v>84.02000000000001</v>
      </c>
      <c r="C776" s="471" t="s">
        <v>1326</v>
      </c>
      <c r="D776" s="400">
        <v>5</v>
      </c>
      <c r="E776" s="464" t="s">
        <v>14</v>
      </c>
      <c r="F776" s="371"/>
      <c r="G776" s="369">
        <f t="shared" si="67"/>
        <v>0</v>
      </c>
      <c r="H776" s="364"/>
      <c r="I776" s="358"/>
    </row>
    <row r="777" spans="2:9">
      <c r="B777" s="470"/>
      <c r="C777" s="471"/>
      <c r="D777" s="400"/>
      <c r="E777" s="464"/>
      <c r="F777" s="371"/>
      <c r="G777" s="369">
        <f t="shared" si="67"/>
        <v>0</v>
      </c>
      <c r="H777" s="364">
        <f>SUM(G775:G776)</f>
        <v>0</v>
      </c>
      <c r="I777" s="358"/>
    </row>
    <row r="778" spans="2:9">
      <c r="B778" s="476"/>
      <c r="C778" s="390" t="s">
        <v>1436</v>
      </c>
      <c r="D778" s="400"/>
      <c r="E778" s="464"/>
      <c r="F778" s="371"/>
      <c r="G778" s="369">
        <f t="shared" si="67"/>
        <v>0</v>
      </c>
      <c r="H778" s="364"/>
      <c r="I778" s="358"/>
    </row>
    <row r="779" spans="2:9">
      <c r="B779" s="476">
        <v>85</v>
      </c>
      <c r="C779" s="390" t="s">
        <v>1437</v>
      </c>
      <c r="D779" s="400"/>
      <c r="E779" s="464"/>
      <c r="F779" s="371"/>
      <c r="G779" s="369">
        <f t="shared" si="67"/>
        <v>0</v>
      </c>
      <c r="H779" s="364"/>
      <c r="I779" s="358"/>
    </row>
    <row r="780" spans="2:9">
      <c r="B780" s="470">
        <v>85.01</v>
      </c>
      <c r="C780" s="471" t="s">
        <v>1324</v>
      </c>
      <c r="D780" s="400">
        <v>6</v>
      </c>
      <c r="E780" s="464" t="s">
        <v>14</v>
      </c>
      <c r="F780" s="371"/>
      <c r="G780" s="369">
        <f t="shared" si="67"/>
        <v>0</v>
      </c>
      <c r="H780" s="364"/>
      <c r="I780" s="358"/>
    </row>
    <row r="781" spans="2:9">
      <c r="B781" s="470">
        <v>85.02000000000001</v>
      </c>
      <c r="C781" s="471" t="s">
        <v>1383</v>
      </c>
      <c r="D781" s="400">
        <v>1</v>
      </c>
      <c r="E781" s="464" t="s">
        <v>14</v>
      </c>
      <c r="F781" s="371"/>
      <c r="G781" s="369">
        <f t="shared" si="67"/>
        <v>0</v>
      </c>
      <c r="H781" s="364"/>
      <c r="I781" s="358"/>
    </row>
    <row r="782" spans="2:9">
      <c r="B782" s="470">
        <v>85.030000000000015</v>
      </c>
      <c r="C782" s="471" t="s">
        <v>1329</v>
      </c>
      <c r="D782" s="400">
        <v>3</v>
      </c>
      <c r="E782" s="464" t="s">
        <v>14</v>
      </c>
      <c r="F782" s="371"/>
      <c r="G782" s="369">
        <f t="shared" si="67"/>
        <v>0</v>
      </c>
      <c r="H782" s="364"/>
      <c r="I782" s="358"/>
    </row>
    <row r="783" spans="2:9">
      <c r="B783" s="470"/>
      <c r="C783" s="471"/>
      <c r="D783" s="400"/>
      <c r="E783" s="464"/>
      <c r="F783" s="371"/>
      <c r="G783" s="369">
        <f t="shared" si="67"/>
        <v>0</v>
      </c>
      <c r="H783" s="364">
        <f>SUM(G780:G783)</f>
        <v>0</v>
      </c>
      <c r="I783" s="358"/>
    </row>
    <row r="784" spans="2:9" ht="32.25">
      <c r="B784" s="476">
        <v>86</v>
      </c>
      <c r="C784" s="390" t="s">
        <v>1438</v>
      </c>
      <c r="D784" s="400"/>
      <c r="E784" s="464"/>
      <c r="F784" s="371"/>
      <c r="G784" s="369">
        <f t="shared" si="67"/>
        <v>0</v>
      </c>
      <c r="H784" s="364"/>
      <c r="I784" s="358"/>
    </row>
    <row r="785" spans="2:9">
      <c r="B785" s="470">
        <v>86.01</v>
      </c>
      <c r="C785" s="471" t="s">
        <v>1439</v>
      </c>
      <c r="D785" s="400">
        <v>14</v>
      </c>
      <c r="E785" s="464" t="s">
        <v>14</v>
      </c>
      <c r="F785" s="371"/>
      <c r="G785" s="369">
        <f t="shared" si="67"/>
        <v>0</v>
      </c>
      <c r="H785" s="364"/>
      <c r="I785" s="358"/>
    </row>
    <row r="786" spans="2:9">
      <c r="B786" s="470">
        <v>86.02000000000001</v>
      </c>
      <c r="C786" s="471" t="s">
        <v>1326</v>
      </c>
      <c r="D786" s="400">
        <v>5</v>
      </c>
      <c r="E786" s="464" t="s">
        <v>14</v>
      </c>
      <c r="F786" s="371"/>
      <c r="G786" s="369">
        <f t="shared" si="67"/>
        <v>0</v>
      </c>
      <c r="H786" s="364"/>
      <c r="I786" s="358"/>
    </row>
    <row r="787" spans="2:9">
      <c r="B787" s="470">
        <v>86.030000000000015</v>
      </c>
      <c r="C787" s="471" t="s">
        <v>1333</v>
      </c>
      <c r="D787" s="400">
        <v>8</v>
      </c>
      <c r="E787" s="464" t="s">
        <v>14</v>
      </c>
      <c r="F787" s="371"/>
      <c r="G787" s="369">
        <f t="shared" si="67"/>
        <v>0</v>
      </c>
      <c r="H787" s="364"/>
      <c r="I787" s="358"/>
    </row>
    <row r="788" spans="2:9">
      <c r="B788" s="470">
        <v>86.04000000000002</v>
      </c>
      <c r="C788" s="471" t="s">
        <v>1440</v>
      </c>
      <c r="D788" s="400">
        <v>3</v>
      </c>
      <c r="E788" s="464" t="s">
        <v>14</v>
      </c>
      <c r="F788" s="371"/>
      <c r="G788" s="369">
        <f t="shared" si="67"/>
        <v>0</v>
      </c>
      <c r="H788" s="364"/>
      <c r="I788" s="358"/>
    </row>
    <row r="789" spans="2:9">
      <c r="B789" s="470">
        <v>86.050000000000026</v>
      </c>
      <c r="C789" s="471" t="s">
        <v>1441</v>
      </c>
      <c r="D789" s="400">
        <v>1</v>
      </c>
      <c r="E789" s="464" t="s">
        <v>14</v>
      </c>
      <c r="F789" s="371"/>
      <c r="G789" s="369">
        <f t="shared" si="67"/>
        <v>0</v>
      </c>
      <c r="H789" s="364"/>
      <c r="I789" s="358"/>
    </row>
    <row r="790" spans="2:9">
      <c r="B790" s="470">
        <v>86.060000000000031</v>
      </c>
      <c r="C790" s="471" t="s">
        <v>1375</v>
      </c>
      <c r="D790" s="400">
        <v>2</v>
      </c>
      <c r="E790" s="464" t="s">
        <v>14</v>
      </c>
      <c r="F790" s="371"/>
      <c r="G790" s="369">
        <f t="shared" si="67"/>
        <v>0</v>
      </c>
      <c r="H790" s="364"/>
      <c r="I790" s="358"/>
    </row>
    <row r="791" spans="2:9">
      <c r="B791" s="470"/>
      <c r="C791" s="471"/>
      <c r="D791" s="400"/>
      <c r="E791" s="464"/>
      <c r="F791" s="371"/>
      <c r="G791" s="369">
        <f t="shared" si="67"/>
        <v>0</v>
      </c>
      <c r="H791" s="364">
        <f>SUM(G785:G790)</f>
        <v>0</v>
      </c>
      <c r="I791" s="358"/>
    </row>
    <row r="792" spans="2:9">
      <c r="B792" s="476">
        <v>87</v>
      </c>
      <c r="C792" s="390" t="s">
        <v>1442</v>
      </c>
      <c r="D792" s="400"/>
      <c r="E792" s="464"/>
      <c r="F792" s="371"/>
      <c r="G792" s="369">
        <f t="shared" si="67"/>
        <v>0</v>
      </c>
      <c r="H792" s="364"/>
      <c r="I792" s="358"/>
    </row>
    <row r="793" spans="2:9">
      <c r="B793" s="470">
        <v>87.01</v>
      </c>
      <c r="C793" s="471" t="s">
        <v>1439</v>
      </c>
      <c r="D793" s="400">
        <v>4</v>
      </c>
      <c r="E793" s="464" t="s">
        <v>14</v>
      </c>
      <c r="F793" s="371"/>
      <c r="G793" s="369">
        <f t="shared" si="67"/>
        <v>0</v>
      </c>
      <c r="H793" s="364"/>
      <c r="I793" s="358"/>
    </row>
    <row r="794" spans="2:9">
      <c r="B794" s="470">
        <v>87.02000000000001</v>
      </c>
      <c r="C794" s="471" t="s">
        <v>1326</v>
      </c>
      <c r="D794" s="400">
        <v>2</v>
      </c>
      <c r="E794" s="464" t="s">
        <v>14</v>
      </c>
      <c r="F794" s="371"/>
      <c r="G794" s="369">
        <f t="shared" si="67"/>
        <v>0</v>
      </c>
      <c r="H794" s="364"/>
      <c r="I794" s="358"/>
    </row>
    <row r="795" spans="2:9">
      <c r="B795" s="470">
        <v>87.030000000000015</v>
      </c>
      <c r="C795" s="471" t="s">
        <v>1443</v>
      </c>
      <c r="D795" s="400">
        <v>1</v>
      </c>
      <c r="E795" s="464" t="s">
        <v>14</v>
      </c>
      <c r="F795" s="371"/>
      <c r="G795" s="369">
        <f t="shared" si="67"/>
        <v>0</v>
      </c>
      <c r="H795" s="364"/>
      <c r="I795" s="358"/>
    </row>
    <row r="796" spans="2:9">
      <c r="B796" s="470"/>
      <c r="C796" s="471"/>
      <c r="D796" s="400"/>
      <c r="E796" s="464"/>
      <c r="F796" s="371"/>
      <c r="G796" s="369">
        <f t="shared" si="67"/>
        <v>0</v>
      </c>
      <c r="H796" s="364">
        <f>SUM(G793:G795)</f>
        <v>0</v>
      </c>
      <c r="I796" s="358"/>
    </row>
    <row r="797" spans="2:9">
      <c r="B797" s="476">
        <v>88</v>
      </c>
      <c r="C797" s="390" t="s">
        <v>1444</v>
      </c>
      <c r="D797" s="400"/>
      <c r="E797" s="464"/>
      <c r="F797" s="371"/>
      <c r="G797" s="369">
        <f t="shared" si="67"/>
        <v>0</v>
      </c>
      <c r="H797" s="364"/>
      <c r="I797" s="358"/>
    </row>
    <row r="798" spans="2:9">
      <c r="B798" s="470">
        <v>88.01</v>
      </c>
      <c r="C798" s="471" t="s">
        <v>1325</v>
      </c>
      <c r="D798" s="400">
        <v>1</v>
      </c>
      <c r="E798" s="464" t="s">
        <v>14</v>
      </c>
      <c r="F798" s="371"/>
      <c r="G798" s="369">
        <f t="shared" si="67"/>
        <v>0</v>
      </c>
      <c r="H798" s="364"/>
      <c r="I798" s="358"/>
    </row>
    <row r="799" spans="2:9">
      <c r="B799" s="470">
        <v>88.02000000000001</v>
      </c>
      <c r="C799" s="471" t="s">
        <v>1326</v>
      </c>
      <c r="D799" s="400">
        <v>1</v>
      </c>
      <c r="E799" s="464" t="s">
        <v>14</v>
      </c>
      <c r="F799" s="371"/>
      <c r="G799" s="369">
        <f t="shared" si="67"/>
        <v>0</v>
      </c>
      <c r="H799" s="364"/>
      <c r="I799" s="358"/>
    </row>
    <row r="800" spans="2:9">
      <c r="B800" s="470">
        <v>88.030000000000015</v>
      </c>
      <c r="C800" s="471" t="s">
        <v>1329</v>
      </c>
      <c r="D800" s="400">
        <v>1</v>
      </c>
      <c r="E800" s="464" t="s">
        <v>14</v>
      </c>
      <c r="F800" s="371"/>
      <c r="G800" s="369">
        <f t="shared" si="67"/>
        <v>0</v>
      </c>
      <c r="H800" s="364"/>
      <c r="I800" s="358"/>
    </row>
    <row r="801" spans="2:9">
      <c r="B801" s="470">
        <v>88.04000000000002</v>
      </c>
      <c r="C801" s="471" t="s">
        <v>1330</v>
      </c>
      <c r="D801" s="400">
        <v>1</v>
      </c>
      <c r="E801" s="464" t="s">
        <v>14</v>
      </c>
      <c r="F801" s="371"/>
      <c r="G801" s="369">
        <f t="shared" si="67"/>
        <v>0</v>
      </c>
      <c r="H801" s="364"/>
      <c r="I801" s="358"/>
    </row>
    <row r="802" spans="2:9">
      <c r="B802" s="470">
        <v>88.050000000000026</v>
      </c>
      <c r="C802" s="471" t="s">
        <v>1331</v>
      </c>
      <c r="D802" s="400">
        <v>1</v>
      </c>
      <c r="E802" s="464" t="s">
        <v>14</v>
      </c>
      <c r="F802" s="371"/>
      <c r="G802" s="369">
        <f t="shared" si="67"/>
        <v>0</v>
      </c>
      <c r="H802" s="364"/>
      <c r="I802" s="358"/>
    </row>
    <row r="803" spans="2:9">
      <c r="B803" s="470"/>
      <c r="C803" s="471"/>
      <c r="D803" s="400"/>
      <c r="E803" s="464"/>
      <c r="F803" s="371"/>
      <c r="G803" s="369">
        <f t="shared" si="67"/>
        <v>0</v>
      </c>
      <c r="H803" s="364">
        <f>SUM(G798:G802)</f>
        <v>0</v>
      </c>
      <c r="I803" s="358"/>
    </row>
    <row r="804" spans="2:9">
      <c r="B804" s="476">
        <v>89</v>
      </c>
      <c r="C804" s="390" t="s">
        <v>1445</v>
      </c>
      <c r="D804" s="400"/>
      <c r="E804" s="464"/>
      <c r="F804" s="371"/>
      <c r="G804" s="369">
        <f t="shared" si="67"/>
        <v>0</v>
      </c>
      <c r="H804" s="364"/>
      <c r="I804" s="358"/>
    </row>
    <row r="805" spans="2:9">
      <c r="B805" s="470">
        <v>89.01</v>
      </c>
      <c r="C805" s="471" t="s">
        <v>1439</v>
      </c>
      <c r="D805" s="400">
        <v>5</v>
      </c>
      <c r="E805" s="464" t="s">
        <v>14</v>
      </c>
      <c r="F805" s="371"/>
      <c r="G805" s="369">
        <f t="shared" si="67"/>
        <v>0</v>
      </c>
      <c r="H805" s="364"/>
      <c r="I805" s="358"/>
    </row>
    <row r="806" spans="2:9">
      <c r="B806" s="470">
        <v>89.02000000000001</v>
      </c>
      <c r="C806" s="471" t="s">
        <v>1326</v>
      </c>
      <c r="D806" s="400">
        <v>2</v>
      </c>
      <c r="E806" s="464" t="s">
        <v>14</v>
      </c>
      <c r="F806" s="371"/>
      <c r="G806" s="369">
        <f t="shared" si="67"/>
        <v>0</v>
      </c>
      <c r="H806" s="364"/>
      <c r="I806" s="358"/>
    </row>
    <row r="807" spans="2:9">
      <c r="B807" s="470">
        <v>89.030000000000015</v>
      </c>
      <c r="C807" s="471" t="s">
        <v>1446</v>
      </c>
      <c r="D807" s="400">
        <v>4</v>
      </c>
      <c r="E807" s="464" t="s">
        <v>14</v>
      </c>
      <c r="F807" s="371"/>
      <c r="G807" s="369">
        <f t="shared" si="67"/>
        <v>0</v>
      </c>
      <c r="H807" s="364"/>
      <c r="I807" s="358"/>
    </row>
    <row r="808" spans="2:9">
      <c r="B808" s="470"/>
      <c r="C808" s="471"/>
      <c r="D808" s="400"/>
      <c r="E808" s="464"/>
      <c r="F808" s="371"/>
      <c r="G808" s="369">
        <f t="shared" si="67"/>
        <v>0</v>
      </c>
      <c r="H808" s="364">
        <f>SUM(G805:G807)</f>
        <v>0</v>
      </c>
      <c r="I808" s="358"/>
    </row>
    <row r="809" spans="2:9">
      <c r="B809" s="476">
        <v>90</v>
      </c>
      <c r="C809" s="390" t="s">
        <v>1447</v>
      </c>
      <c r="D809" s="400"/>
      <c r="E809" s="464"/>
      <c r="F809" s="371"/>
      <c r="G809" s="369">
        <f t="shared" si="67"/>
        <v>0</v>
      </c>
      <c r="H809" s="364"/>
      <c r="I809" s="358"/>
    </row>
    <row r="810" spans="2:9">
      <c r="B810" s="470">
        <v>90.01</v>
      </c>
      <c r="C810" s="471" t="s">
        <v>1439</v>
      </c>
      <c r="D810" s="400">
        <v>5</v>
      </c>
      <c r="E810" s="464" t="s">
        <v>14</v>
      </c>
      <c r="F810" s="371"/>
      <c r="G810" s="369">
        <f t="shared" si="67"/>
        <v>0</v>
      </c>
      <c r="H810" s="364"/>
      <c r="I810" s="358"/>
    </row>
    <row r="811" spans="2:9">
      <c r="B811" s="470">
        <v>90.02000000000001</v>
      </c>
      <c r="C811" s="471" t="s">
        <v>1326</v>
      </c>
      <c r="D811" s="400">
        <v>2</v>
      </c>
      <c r="E811" s="464" t="s">
        <v>14</v>
      </c>
      <c r="F811" s="371"/>
      <c r="G811" s="369">
        <f t="shared" si="67"/>
        <v>0</v>
      </c>
      <c r="H811" s="364"/>
      <c r="I811" s="358"/>
    </row>
    <row r="812" spans="2:9">
      <c r="B812" s="470">
        <v>90.030000000000015</v>
      </c>
      <c r="C812" s="471" t="s">
        <v>1329</v>
      </c>
      <c r="D812" s="400">
        <v>2</v>
      </c>
      <c r="E812" s="464" t="s">
        <v>14</v>
      </c>
      <c r="F812" s="371"/>
      <c r="G812" s="369">
        <f t="shared" si="67"/>
        <v>0</v>
      </c>
      <c r="H812" s="364"/>
      <c r="I812" s="358"/>
    </row>
    <row r="813" spans="2:9">
      <c r="B813" s="470"/>
      <c r="C813" s="471"/>
      <c r="D813" s="400"/>
      <c r="E813" s="464"/>
      <c r="F813" s="371"/>
      <c r="G813" s="369">
        <f t="shared" si="67"/>
        <v>0</v>
      </c>
      <c r="H813" s="364">
        <f>SUM(G810:G812)</f>
        <v>0</v>
      </c>
      <c r="I813" s="358"/>
    </row>
    <row r="814" spans="2:9">
      <c r="B814" s="476"/>
      <c r="C814" s="390" t="s">
        <v>1448</v>
      </c>
      <c r="D814" s="400"/>
      <c r="E814" s="464"/>
      <c r="F814" s="371"/>
      <c r="G814" s="369">
        <f t="shared" si="67"/>
        <v>0</v>
      </c>
      <c r="H814" s="364"/>
      <c r="I814" s="358"/>
    </row>
    <row r="815" spans="2:9">
      <c r="B815" s="476">
        <v>91</v>
      </c>
      <c r="C815" s="390" t="s">
        <v>1449</v>
      </c>
      <c r="D815" s="400"/>
      <c r="E815" s="464"/>
      <c r="F815" s="371"/>
      <c r="G815" s="369">
        <f t="shared" si="67"/>
        <v>0</v>
      </c>
      <c r="H815" s="364"/>
      <c r="I815" s="358"/>
    </row>
    <row r="816" spans="2:9">
      <c r="B816" s="470">
        <v>91.01</v>
      </c>
      <c r="C816" s="471" t="s">
        <v>1439</v>
      </c>
      <c r="D816" s="400">
        <v>4</v>
      </c>
      <c r="E816" s="464" t="s">
        <v>14</v>
      </c>
      <c r="F816" s="371"/>
      <c r="G816" s="369">
        <f t="shared" si="67"/>
        <v>0</v>
      </c>
      <c r="H816" s="364"/>
      <c r="I816" s="358"/>
    </row>
    <row r="817" spans="2:9">
      <c r="B817" s="470">
        <v>91.02000000000001</v>
      </c>
      <c r="C817" s="471" t="s">
        <v>1326</v>
      </c>
      <c r="D817" s="400">
        <v>1</v>
      </c>
      <c r="E817" s="464" t="s">
        <v>14</v>
      </c>
      <c r="F817" s="371"/>
      <c r="G817" s="369">
        <f t="shared" si="67"/>
        <v>0</v>
      </c>
      <c r="H817" s="364"/>
      <c r="I817" s="358"/>
    </row>
    <row r="818" spans="2:9">
      <c r="B818" s="470">
        <v>91.030000000000015</v>
      </c>
      <c r="C818" s="471" t="s">
        <v>1329</v>
      </c>
      <c r="D818" s="400">
        <v>2</v>
      </c>
      <c r="E818" s="464" t="s">
        <v>14</v>
      </c>
      <c r="F818" s="371"/>
      <c r="G818" s="369">
        <f t="shared" si="67"/>
        <v>0</v>
      </c>
      <c r="H818" s="364"/>
      <c r="I818" s="358"/>
    </row>
    <row r="819" spans="2:9">
      <c r="B819" s="470"/>
      <c r="C819" s="471" t="s">
        <v>1450</v>
      </c>
      <c r="D819" s="400"/>
      <c r="E819" s="464"/>
      <c r="F819" s="371"/>
      <c r="G819" s="369">
        <f t="shared" si="67"/>
        <v>0</v>
      </c>
      <c r="H819" s="364">
        <f>SUM(G816:G818)</f>
        <v>0</v>
      </c>
      <c r="I819" s="358"/>
    </row>
    <row r="820" spans="2:9">
      <c r="B820" s="476">
        <v>92</v>
      </c>
      <c r="C820" s="390" t="s">
        <v>1451</v>
      </c>
      <c r="D820" s="400"/>
      <c r="E820" s="464"/>
      <c r="F820" s="371"/>
      <c r="G820" s="369">
        <f t="shared" si="67"/>
        <v>0</v>
      </c>
      <c r="H820" s="364"/>
      <c r="I820" s="358"/>
    </row>
    <row r="821" spans="2:9">
      <c r="B821" s="470">
        <v>92.01</v>
      </c>
      <c r="C821" s="471" t="s">
        <v>1439</v>
      </c>
      <c r="D821" s="400">
        <v>10</v>
      </c>
      <c r="E821" s="464" t="s">
        <v>14</v>
      </c>
      <c r="F821" s="371"/>
      <c r="G821" s="369">
        <f t="shared" si="67"/>
        <v>0</v>
      </c>
      <c r="H821" s="364"/>
      <c r="I821" s="358"/>
    </row>
    <row r="822" spans="2:9">
      <c r="B822" s="470">
        <v>92.02000000000001</v>
      </c>
      <c r="C822" s="471" t="s">
        <v>1326</v>
      </c>
      <c r="D822" s="400">
        <v>3</v>
      </c>
      <c r="E822" s="464" t="s">
        <v>14</v>
      </c>
      <c r="F822" s="371"/>
      <c r="G822" s="369">
        <f t="shared" si="67"/>
        <v>0</v>
      </c>
      <c r="H822" s="364"/>
      <c r="I822" s="358"/>
    </row>
    <row r="823" spans="2:9">
      <c r="B823" s="470">
        <v>92.030000000000015</v>
      </c>
      <c r="C823" s="471" t="s">
        <v>1329</v>
      </c>
      <c r="D823" s="400">
        <v>4</v>
      </c>
      <c r="E823" s="464" t="s">
        <v>14</v>
      </c>
      <c r="F823" s="371"/>
      <c r="G823" s="369">
        <f t="shared" si="67"/>
        <v>0</v>
      </c>
      <c r="H823" s="364"/>
      <c r="I823" s="358"/>
    </row>
    <row r="824" spans="2:9">
      <c r="B824" s="470">
        <v>92.04000000000002</v>
      </c>
      <c r="C824" s="471" t="s">
        <v>1452</v>
      </c>
      <c r="D824" s="400">
        <v>1</v>
      </c>
      <c r="E824" s="464" t="s">
        <v>14</v>
      </c>
      <c r="F824" s="371"/>
      <c r="G824" s="369">
        <f t="shared" si="67"/>
        <v>0</v>
      </c>
      <c r="H824" s="364"/>
      <c r="I824" s="358"/>
    </row>
    <row r="825" spans="2:9">
      <c r="B825" s="470">
        <v>92.050000000000026</v>
      </c>
      <c r="C825" s="471" t="s">
        <v>1453</v>
      </c>
      <c r="D825" s="400">
        <v>1</v>
      </c>
      <c r="E825" s="464" t="s">
        <v>14</v>
      </c>
      <c r="F825" s="371"/>
      <c r="G825" s="369">
        <f t="shared" si="67"/>
        <v>0</v>
      </c>
      <c r="H825" s="364"/>
      <c r="I825" s="358"/>
    </row>
    <row r="826" spans="2:9">
      <c r="B826" s="470">
        <v>92.060000000000031</v>
      </c>
      <c r="C826" s="471" t="s">
        <v>1454</v>
      </c>
      <c r="D826" s="400">
        <v>1</v>
      </c>
      <c r="E826" s="464" t="s">
        <v>14</v>
      </c>
      <c r="F826" s="371"/>
      <c r="G826" s="369">
        <f t="shared" si="67"/>
        <v>0</v>
      </c>
      <c r="H826" s="364"/>
      <c r="I826" s="358"/>
    </row>
    <row r="827" spans="2:9">
      <c r="B827" s="470"/>
      <c r="C827" s="471"/>
      <c r="D827" s="400"/>
      <c r="E827" s="464"/>
      <c r="F827" s="371"/>
      <c r="G827" s="369">
        <f t="shared" si="67"/>
        <v>0</v>
      </c>
      <c r="H827" s="364">
        <f>SUM(G821:G826)</f>
        <v>0</v>
      </c>
      <c r="I827" s="358"/>
    </row>
    <row r="828" spans="2:9">
      <c r="B828" s="476">
        <v>93</v>
      </c>
      <c r="C828" s="390" t="s">
        <v>1455</v>
      </c>
      <c r="D828" s="400"/>
      <c r="E828" s="464"/>
      <c r="F828" s="371"/>
      <c r="G828" s="369">
        <f t="shared" ref="G828:G891" si="68">ROUND(F828*D828,2)</f>
        <v>0</v>
      </c>
      <c r="H828" s="364"/>
      <c r="I828" s="358"/>
    </row>
    <row r="829" spans="2:9">
      <c r="B829" s="470">
        <v>93.01</v>
      </c>
      <c r="C829" s="471" t="s">
        <v>1439</v>
      </c>
      <c r="D829" s="400">
        <v>4</v>
      </c>
      <c r="E829" s="464" t="s">
        <v>14</v>
      </c>
      <c r="F829" s="371"/>
      <c r="G829" s="369">
        <f t="shared" si="68"/>
        <v>0</v>
      </c>
      <c r="H829" s="364"/>
      <c r="I829" s="358"/>
    </row>
    <row r="830" spans="2:9">
      <c r="B830" s="470">
        <v>93.02000000000001</v>
      </c>
      <c r="C830" s="471" t="s">
        <v>1326</v>
      </c>
      <c r="D830" s="400">
        <v>1</v>
      </c>
      <c r="E830" s="464" t="s">
        <v>14</v>
      </c>
      <c r="F830" s="371"/>
      <c r="G830" s="369">
        <f t="shared" si="68"/>
        <v>0</v>
      </c>
      <c r="H830" s="364"/>
      <c r="I830" s="358"/>
    </row>
    <row r="831" spans="2:9">
      <c r="B831" s="470">
        <v>93.030000000000015</v>
      </c>
      <c r="C831" s="471" t="s">
        <v>1329</v>
      </c>
      <c r="D831" s="400">
        <v>2</v>
      </c>
      <c r="E831" s="464" t="s">
        <v>14</v>
      </c>
      <c r="F831" s="371"/>
      <c r="G831" s="369">
        <f t="shared" si="68"/>
        <v>0</v>
      </c>
      <c r="H831" s="364"/>
      <c r="I831" s="358"/>
    </row>
    <row r="832" spans="2:9">
      <c r="B832" s="470"/>
      <c r="C832" s="471"/>
      <c r="D832" s="400"/>
      <c r="E832" s="464"/>
      <c r="F832" s="371"/>
      <c r="G832" s="369">
        <f t="shared" si="68"/>
        <v>0</v>
      </c>
      <c r="H832" s="364">
        <f>SUM(G829:G831)</f>
        <v>0</v>
      </c>
      <c r="I832" s="358"/>
    </row>
    <row r="833" spans="2:9">
      <c r="B833" s="476">
        <v>94</v>
      </c>
      <c r="C833" s="390" t="s">
        <v>1456</v>
      </c>
      <c r="D833" s="400"/>
      <c r="E833" s="464"/>
      <c r="F833" s="371"/>
      <c r="G833" s="369">
        <f t="shared" si="68"/>
        <v>0</v>
      </c>
      <c r="H833" s="364"/>
      <c r="I833" s="358"/>
    </row>
    <row r="834" spans="2:9">
      <c r="B834" s="470">
        <v>94.01</v>
      </c>
      <c r="C834" s="471" t="s">
        <v>1328</v>
      </c>
      <c r="D834" s="400">
        <v>4</v>
      </c>
      <c r="E834" s="464" t="s">
        <v>14</v>
      </c>
      <c r="F834" s="371"/>
      <c r="G834" s="369">
        <f t="shared" si="68"/>
        <v>0</v>
      </c>
      <c r="H834" s="364"/>
      <c r="I834" s="358"/>
    </row>
    <row r="835" spans="2:9">
      <c r="B835" s="470">
        <v>94.02000000000001</v>
      </c>
      <c r="C835" s="471" t="s">
        <v>1326</v>
      </c>
      <c r="D835" s="400">
        <v>2</v>
      </c>
      <c r="E835" s="464" t="s">
        <v>14</v>
      </c>
      <c r="F835" s="371"/>
      <c r="G835" s="369">
        <f t="shared" si="68"/>
        <v>0</v>
      </c>
      <c r="H835" s="364"/>
      <c r="I835" s="358"/>
    </row>
    <row r="836" spans="2:9">
      <c r="B836" s="470">
        <v>94.030000000000015</v>
      </c>
      <c r="C836" s="471" t="s">
        <v>1333</v>
      </c>
      <c r="D836" s="400">
        <v>2</v>
      </c>
      <c r="E836" s="464" t="s">
        <v>14</v>
      </c>
      <c r="F836" s="371"/>
      <c r="G836" s="369">
        <f t="shared" si="68"/>
        <v>0</v>
      </c>
      <c r="H836" s="364"/>
      <c r="I836" s="358"/>
    </row>
    <row r="837" spans="2:9">
      <c r="B837" s="470"/>
      <c r="C837" s="471"/>
      <c r="D837" s="400"/>
      <c r="E837" s="464"/>
      <c r="F837" s="371"/>
      <c r="G837" s="369">
        <f t="shared" si="68"/>
        <v>0</v>
      </c>
      <c r="H837" s="364">
        <f>SUM(G834:G836)</f>
        <v>0</v>
      </c>
      <c r="I837" s="358"/>
    </row>
    <row r="838" spans="2:9">
      <c r="B838" s="476">
        <v>95</v>
      </c>
      <c r="C838" s="390" t="s">
        <v>1457</v>
      </c>
      <c r="D838" s="400"/>
      <c r="E838" s="464"/>
      <c r="F838" s="371"/>
      <c r="G838" s="369">
        <f t="shared" si="68"/>
        <v>0</v>
      </c>
      <c r="H838" s="364"/>
      <c r="I838" s="358"/>
    </row>
    <row r="839" spans="2:9">
      <c r="B839" s="470">
        <v>95.01</v>
      </c>
      <c r="C839" s="471" t="s">
        <v>1328</v>
      </c>
      <c r="D839" s="400">
        <v>1</v>
      </c>
      <c r="E839" s="464" t="s">
        <v>14</v>
      </c>
      <c r="F839" s="371"/>
      <c r="G839" s="369">
        <f t="shared" si="68"/>
        <v>0</v>
      </c>
      <c r="H839" s="364"/>
      <c r="I839" s="358"/>
    </row>
    <row r="840" spans="2:9">
      <c r="B840" s="470">
        <v>95.02000000000001</v>
      </c>
      <c r="C840" s="471" t="s">
        <v>1326</v>
      </c>
      <c r="D840" s="400">
        <v>1</v>
      </c>
      <c r="E840" s="464" t="s">
        <v>14</v>
      </c>
      <c r="F840" s="371"/>
      <c r="G840" s="369">
        <f t="shared" si="68"/>
        <v>0</v>
      </c>
      <c r="H840" s="364"/>
      <c r="I840" s="358"/>
    </row>
    <row r="841" spans="2:9">
      <c r="B841" s="470">
        <v>95.030000000000015</v>
      </c>
      <c r="C841" s="471" t="s">
        <v>1329</v>
      </c>
      <c r="D841" s="400">
        <v>1</v>
      </c>
      <c r="E841" s="464" t="s">
        <v>14</v>
      </c>
      <c r="F841" s="371"/>
      <c r="G841" s="369">
        <f t="shared" si="68"/>
        <v>0</v>
      </c>
      <c r="H841" s="364"/>
      <c r="I841" s="358"/>
    </row>
    <row r="842" spans="2:9">
      <c r="B842" s="470"/>
      <c r="C842" s="471"/>
      <c r="D842" s="400"/>
      <c r="E842" s="464"/>
      <c r="F842" s="371"/>
      <c r="G842" s="369">
        <f t="shared" si="68"/>
        <v>0</v>
      </c>
      <c r="H842" s="364">
        <f>SUM(G839:G841)</f>
        <v>0</v>
      </c>
      <c r="I842" s="358"/>
    </row>
    <row r="843" spans="2:9">
      <c r="B843" s="476">
        <v>96</v>
      </c>
      <c r="C843" s="390" t="s">
        <v>1458</v>
      </c>
      <c r="D843" s="400"/>
      <c r="E843" s="464"/>
      <c r="F843" s="371"/>
      <c r="G843" s="369">
        <f t="shared" si="68"/>
        <v>0</v>
      </c>
      <c r="H843" s="364"/>
      <c r="I843" s="358"/>
    </row>
    <row r="844" spans="2:9">
      <c r="B844" s="470">
        <v>96.01</v>
      </c>
      <c r="C844" s="471" t="s">
        <v>1328</v>
      </c>
      <c r="D844" s="400">
        <v>6</v>
      </c>
      <c r="E844" s="464" t="s">
        <v>14</v>
      </c>
      <c r="F844" s="371"/>
      <c r="G844" s="369">
        <f t="shared" si="68"/>
        <v>0</v>
      </c>
      <c r="H844" s="364"/>
      <c r="I844" s="358"/>
    </row>
    <row r="845" spans="2:9">
      <c r="B845" s="470">
        <v>96.02000000000001</v>
      </c>
      <c r="C845" s="471" t="s">
        <v>1326</v>
      </c>
      <c r="D845" s="400">
        <v>2</v>
      </c>
      <c r="E845" s="464" t="s">
        <v>14</v>
      </c>
      <c r="F845" s="371"/>
      <c r="G845" s="369">
        <f t="shared" si="68"/>
        <v>0</v>
      </c>
      <c r="H845" s="364"/>
      <c r="I845" s="358"/>
    </row>
    <row r="846" spans="2:9">
      <c r="B846" s="470"/>
      <c r="C846" s="471"/>
      <c r="D846" s="400"/>
      <c r="E846" s="464"/>
      <c r="F846" s="371"/>
      <c r="G846" s="369">
        <f t="shared" si="68"/>
        <v>0</v>
      </c>
      <c r="H846" s="364">
        <f>SUM(G844:G845)</f>
        <v>0</v>
      </c>
      <c r="I846" s="358"/>
    </row>
    <row r="847" spans="2:9" ht="32.25">
      <c r="B847" s="476">
        <v>97</v>
      </c>
      <c r="C847" s="390" t="s">
        <v>1459</v>
      </c>
      <c r="D847" s="400"/>
      <c r="E847" s="464"/>
      <c r="F847" s="371"/>
      <c r="G847" s="369">
        <f t="shared" si="68"/>
        <v>0</v>
      </c>
      <c r="H847" s="364"/>
      <c r="I847" s="358"/>
    </row>
    <row r="848" spans="2:9">
      <c r="B848" s="470">
        <v>97.01</v>
      </c>
      <c r="C848" s="471" t="s">
        <v>1328</v>
      </c>
      <c r="D848" s="400">
        <v>10</v>
      </c>
      <c r="E848" s="464" t="s">
        <v>14</v>
      </c>
      <c r="F848" s="371"/>
      <c r="G848" s="369">
        <f t="shared" si="68"/>
        <v>0</v>
      </c>
      <c r="H848" s="364"/>
      <c r="I848" s="358"/>
    </row>
    <row r="849" spans="2:9">
      <c r="B849" s="470">
        <v>97.02000000000001</v>
      </c>
      <c r="C849" s="471" t="s">
        <v>1326</v>
      </c>
      <c r="D849" s="400">
        <v>3</v>
      </c>
      <c r="E849" s="464" t="s">
        <v>14</v>
      </c>
      <c r="F849" s="371"/>
      <c r="G849" s="369">
        <f t="shared" si="68"/>
        <v>0</v>
      </c>
      <c r="H849" s="364"/>
      <c r="I849" s="358"/>
    </row>
    <row r="850" spans="2:9">
      <c r="B850" s="470"/>
      <c r="C850" s="471"/>
      <c r="D850" s="400"/>
      <c r="E850" s="464"/>
      <c r="F850" s="371"/>
      <c r="G850" s="369">
        <f t="shared" si="68"/>
        <v>0</v>
      </c>
      <c r="H850" s="364">
        <f>SUM(G848:G849)</f>
        <v>0</v>
      </c>
      <c r="I850" s="358"/>
    </row>
    <row r="851" spans="2:9">
      <c r="B851" s="476">
        <v>98</v>
      </c>
      <c r="C851" s="390" t="s">
        <v>1460</v>
      </c>
      <c r="D851" s="400"/>
      <c r="E851" s="464"/>
      <c r="F851" s="371"/>
      <c r="G851" s="369">
        <f t="shared" si="68"/>
        <v>0</v>
      </c>
      <c r="H851" s="364"/>
      <c r="I851" s="358"/>
    </row>
    <row r="852" spans="2:9">
      <c r="B852" s="470">
        <v>98.01</v>
      </c>
      <c r="C852" s="471" t="s">
        <v>1328</v>
      </c>
      <c r="D852" s="400">
        <v>10</v>
      </c>
      <c r="E852" s="464" t="s">
        <v>14</v>
      </c>
      <c r="F852" s="371"/>
      <c r="G852" s="369">
        <f t="shared" si="68"/>
        <v>0</v>
      </c>
      <c r="H852" s="364"/>
      <c r="I852" s="358"/>
    </row>
    <row r="853" spans="2:9">
      <c r="B853" s="470">
        <v>98.02000000000001</v>
      </c>
      <c r="C853" s="471" t="s">
        <v>1326</v>
      </c>
      <c r="D853" s="400">
        <v>3</v>
      </c>
      <c r="E853" s="464" t="s">
        <v>14</v>
      </c>
      <c r="F853" s="371"/>
      <c r="G853" s="369">
        <f t="shared" si="68"/>
        <v>0</v>
      </c>
      <c r="H853" s="364"/>
      <c r="I853" s="358"/>
    </row>
    <row r="854" spans="2:9">
      <c r="B854" s="470"/>
      <c r="C854" s="471"/>
      <c r="D854" s="400"/>
      <c r="E854" s="464"/>
      <c r="F854" s="371"/>
      <c r="G854" s="369">
        <f t="shared" si="68"/>
        <v>0</v>
      </c>
      <c r="H854" s="364">
        <f>SUM(G852:G853)</f>
        <v>0</v>
      </c>
      <c r="I854" s="358"/>
    </row>
    <row r="855" spans="2:9">
      <c r="B855" s="476"/>
      <c r="C855" s="390" t="s">
        <v>1461</v>
      </c>
      <c r="D855" s="400"/>
      <c r="E855" s="464"/>
      <c r="F855" s="371"/>
      <c r="G855" s="369">
        <f t="shared" si="68"/>
        <v>0</v>
      </c>
      <c r="H855" s="364"/>
      <c r="I855" s="358"/>
    </row>
    <row r="856" spans="2:9">
      <c r="B856" s="476">
        <v>98</v>
      </c>
      <c r="C856" s="390" t="s">
        <v>1462</v>
      </c>
      <c r="D856" s="400"/>
      <c r="E856" s="464"/>
      <c r="F856" s="371"/>
      <c r="G856" s="369">
        <f t="shared" si="68"/>
        <v>0</v>
      </c>
      <c r="H856" s="364"/>
      <c r="I856" s="358"/>
    </row>
    <row r="857" spans="2:9">
      <c r="B857" s="470">
        <v>98.01</v>
      </c>
      <c r="C857" s="471" t="s">
        <v>1324</v>
      </c>
      <c r="D857" s="400">
        <v>6</v>
      </c>
      <c r="E857" s="464" t="s">
        <v>14</v>
      </c>
      <c r="F857" s="371"/>
      <c r="G857" s="369">
        <f t="shared" si="68"/>
        <v>0</v>
      </c>
      <c r="H857" s="364"/>
      <c r="I857" s="358"/>
    </row>
    <row r="858" spans="2:9">
      <c r="B858" s="470">
        <v>98.02000000000001</v>
      </c>
      <c r="C858" s="471" t="s">
        <v>1325</v>
      </c>
      <c r="D858" s="400">
        <v>2</v>
      </c>
      <c r="E858" s="464" t="s">
        <v>14</v>
      </c>
      <c r="F858" s="371"/>
      <c r="G858" s="369">
        <f t="shared" si="68"/>
        <v>0</v>
      </c>
      <c r="H858" s="364"/>
      <c r="I858" s="358"/>
    </row>
    <row r="859" spans="2:9">
      <c r="B859" s="470">
        <v>98.030000000000015</v>
      </c>
      <c r="C859" s="471" t="s">
        <v>1463</v>
      </c>
      <c r="D859" s="400">
        <v>3</v>
      </c>
      <c r="E859" s="464" t="s">
        <v>14</v>
      </c>
      <c r="F859" s="371"/>
      <c r="G859" s="369">
        <f t="shared" si="68"/>
        <v>0</v>
      </c>
      <c r="H859" s="364"/>
      <c r="I859" s="358"/>
    </row>
    <row r="860" spans="2:9">
      <c r="B860" s="470">
        <v>98.04000000000002</v>
      </c>
      <c r="C860" s="471" t="s">
        <v>1464</v>
      </c>
      <c r="D860" s="400">
        <v>2</v>
      </c>
      <c r="E860" s="464" t="s">
        <v>14</v>
      </c>
      <c r="F860" s="371"/>
      <c r="G860" s="369">
        <f t="shared" si="68"/>
        <v>0</v>
      </c>
      <c r="H860" s="364"/>
      <c r="I860" s="358"/>
    </row>
    <row r="861" spans="2:9">
      <c r="B861" s="470"/>
      <c r="C861" s="471"/>
      <c r="D861" s="400"/>
      <c r="E861" s="464"/>
      <c r="F861" s="371"/>
      <c r="G861" s="369">
        <f t="shared" si="68"/>
        <v>0</v>
      </c>
      <c r="H861" s="364">
        <f>SUM(G857:G860)</f>
        <v>0</v>
      </c>
      <c r="I861" s="358"/>
    </row>
    <row r="862" spans="2:9">
      <c r="B862" s="476">
        <v>99</v>
      </c>
      <c r="C862" s="390" t="s">
        <v>1465</v>
      </c>
      <c r="D862" s="400"/>
      <c r="E862" s="464"/>
      <c r="F862" s="371"/>
      <c r="G862" s="369">
        <f t="shared" si="68"/>
        <v>0</v>
      </c>
      <c r="H862" s="364"/>
      <c r="I862" s="358"/>
    </row>
    <row r="863" spans="2:9">
      <c r="B863" s="470">
        <v>99.01</v>
      </c>
      <c r="C863" s="471" t="s">
        <v>1324</v>
      </c>
      <c r="D863" s="400">
        <v>2</v>
      </c>
      <c r="E863" s="464" t="s">
        <v>14</v>
      </c>
      <c r="F863" s="371"/>
      <c r="G863" s="369">
        <f t="shared" si="68"/>
        <v>0</v>
      </c>
      <c r="H863" s="364"/>
      <c r="I863" s="358"/>
    </row>
    <row r="864" spans="2:9">
      <c r="B864" s="470">
        <v>99.02000000000001</v>
      </c>
      <c r="C864" s="471" t="s">
        <v>1463</v>
      </c>
      <c r="D864" s="400">
        <v>1</v>
      </c>
      <c r="E864" s="464" t="s">
        <v>14</v>
      </c>
      <c r="F864" s="371"/>
      <c r="G864" s="369">
        <f t="shared" si="68"/>
        <v>0</v>
      </c>
      <c r="H864" s="364"/>
      <c r="I864" s="358"/>
    </row>
    <row r="865" spans="2:9">
      <c r="B865" s="470">
        <v>99.030000000000015</v>
      </c>
      <c r="C865" s="471" t="s">
        <v>1464</v>
      </c>
      <c r="D865" s="400">
        <v>2</v>
      </c>
      <c r="E865" s="464" t="s">
        <v>14</v>
      </c>
      <c r="F865" s="371"/>
      <c r="G865" s="369">
        <f t="shared" si="68"/>
        <v>0</v>
      </c>
      <c r="H865" s="364"/>
      <c r="I865" s="358"/>
    </row>
    <row r="866" spans="2:9">
      <c r="B866" s="470">
        <v>99.04000000000002</v>
      </c>
      <c r="C866" s="471" t="s">
        <v>1466</v>
      </c>
      <c r="D866" s="400">
        <v>2</v>
      </c>
      <c r="E866" s="464" t="s">
        <v>14</v>
      </c>
      <c r="F866" s="371"/>
      <c r="G866" s="369">
        <f t="shared" si="68"/>
        <v>0</v>
      </c>
      <c r="H866" s="364"/>
      <c r="I866" s="358"/>
    </row>
    <row r="867" spans="2:9">
      <c r="B867" s="470">
        <v>99.050000000000026</v>
      </c>
      <c r="C867" s="471" t="s">
        <v>1467</v>
      </c>
      <c r="D867" s="400">
        <v>2</v>
      </c>
      <c r="E867" s="464" t="s">
        <v>14</v>
      </c>
      <c r="F867" s="371"/>
      <c r="G867" s="369">
        <f t="shared" si="68"/>
        <v>0</v>
      </c>
      <c r="H867" s="364"/>
      <c r="I867" s="358"/>
    </row>
    <row r="868" spans="2:9">
      <c r="B868" s="470"/>
      <c r="C868" s="471"/>
      <c r="D868" s="400"/>
      <c r="E868" s="464"/>
      <c r="F868" s="371"/>
      <c r="G868" s="369">
        <f t="shared" si="68"/>
        <v>0</v>
      </c>
      <c r="H868" s="364">
        <f>SUM(G863:G867)</f>
        <v>0</v>
      </c>
      <c r="I868" s="358"/>
    </row>
    <row r="869" spans="2:9">
      <c r="B869" s="476">
        <v>100</v>
      </c>
      <c r="C869" s="390" t="s">
        <v>1468</v>
      </c>
      <c r="D869" s="400"/>
      <c r="E869" s="464"/>
      <c r="F869" s="371"/>
      <c r="G869" s="369">
        <f t="shared" si="68"/>
        <v>0</v>
      </c>
      <c r="H869" s="364"/>
      <c r="I869" s="358"/>
    </row>
    <row r="870" spans="2:9">
      <c r="B870" s="470">
        <v>100.01</v>
      </c>
      <c r="C870" s="471" t="s">
        <v>1324</v>
      </c>
      <c r="D870" s="400">
        <v>1</v>
      </c>
      <c r="E870" s="464" t="s">
        <v>14</v>
      </c>
      <c r="F870" s="371"/>
      <c r="G870" s="369">
        <f t="shared" si="68"/>
        <v>0</v>
      </c>
      <c r="H870" s="364"/>
      <c r="I870" s="358"/>
    </row>
    <row r="871" spans="2:9">
      <c r="B871" s="470">
        <v>100.02000000000001</v>
      </c>
      <c r="C871" s="471" t="s">
        <v>1463</v>
      </c>
      <c r="D871" s="400">
        <v>1</v>
      </c>
      <c r="E871" s="464" t="s">
        <v>14</v>
      </c>
      <c r="F871" s="371"/>
      <c r="G871" s="369">
        <f t="shared" si="68"/>
        <v>0</v>
      </c>
      <c r="H871" s="364"/>
      <c r="I871" s="358"/>
    </row>
    <row r="872" spans="2:9">
      <c r="B872" s="470">
        <v>100.03000000000002</v>
      </c>
      <c r="C872" s="471" t="s">
        <v>1464</v>
      </c>
      <c r="D872" s="400">
        <v>1</v>
      </c>
      <c r="E872" s="464" t="s">
        <v>14</v>
      </c>
      <c r="F872" s="371"/>
      <c r="G872" s="369">
        <f t="shared" si="68"/>
        <v>0</v>
      </c>
      <c r="H872" s="364"/>
      <c r="I872" s="358"/>
    </row>
    <row r="873" spans="2:9">
      <c r="B873" s="476"/>
      <c r="C873" s="390"/>
      <c r="D873" s="400"/>
      <c r="E873" s="464"/>
      <c r="F873" s="371"/>
      <c r="G873" s="369">
        <f t="shared" si="68"/>
        <v>0</v>
      </c>
      <c r="H873" s="364">
        <f>SUM(G870:G872)</f>
        <v>0</v>
      </c>
      <c r="I873" s="358"/>
    </row>
    <row r="874" spans="2:9">
      <c r="B874" s="476">
        <v>101</v>
      </c>
      <c r="C874" s="390" t="s">
        <v>1469</v>
      </c>
      <c r="D874" s="400"/>
      <c r="E874" s="464"/>
      <c r="F874" s="371"/>
      <c r="G874" s="369">
        <f t="shared" si="68"/>
        <v>0</v>
      </c>
      <c r="H874" s="364"/>
      <c r="I874" s="358"/>
    </row>
    <row r="875" spans="2:9">
      <c r="B875" s="470">
        <v>101.01</v>
      </c>
      <c r="C875" s="471" t="s">
        <v>1324</v>
      </c>
      <c r="D875" s="400">
        <v>1</v>
      </c>
      <c r="E875" s="464" t="s">
        <v>14</v>
      </c>
      <c r="F875" s="371"/>
      <c r="G875" s="369">
        <f t="shared" si="68"/>
        <v>0</v>
      </c>
      <c r="H875" s="364"/>
      <c r="I875" s="358"/>
    </row>
    <row r="876" spans="2:9">
      <c r="B876" s="470">
        <v>101.02000000000001</v>
      </c>
      <c r="C876" s="471" t="s">
        <v>1463</v>
      </c>
      <c r="D876" s="400">
        <v>1</v>
      </c>
      <c r="E876" s="464" t="s">
        <v>14</v>
      </c>
      <c r="F876" s="371"/>
      <c r="G876" s="369">
        <f t="shared" si="68"/>
        <v>0</v>
      </c>
      <c r="H876" s="364"/>
      <c r="I876" s="358"/>
    </row>
    <row r="877" spans="2:9">
      <c r="B877" s="470">
        <v>101.03000000000002</v>
      </c>
      <c r="C877" s="471" t="s">
        <v>1464</v>
      </c>
      <c r="D877" s="400">
        <v>1</v>
      </c>
      <c r="E877" s="464" t="s">
        <v>14</v>
      </c>
      <c r="F877" s="371"/>
      <c r="G877" s="369">
        <f t="shared" si="68"/>
        <v>0</v>
      </c>
      <c r="H877" s="364"/>
      <c r="I877" s="358"/>
    </row>
    <row r="878" spans="2:9">
      <c r="B878" s="470"/>
      <c r="C878" s="471"/>
      <c r="D878" s="400"/>
      <c r="E878" s="464"/>
      <c r="F878" s="371"/>
      <c r="G878" s="369">
        <f t="shared" si="68"/>
        <v>0</v>
      </c>
      <c r="H878" s="364">
        <f>SUM(G875:G877)</f>
        <v>0</v>
      </c>
      <c r="I878" s="358"/>
    </row>
    <row r="879" spans="2:9">
      <c r="B879" s="476">
        <v>102</v>
      </c>
      <c r="C879" s="390" t="s">
        <v>1381</v>
      </c>
      <c r="D879" s="400"/>
      <c r="E879" s="464"/>
      <c r="F879" s="371"/>
      <c r="G879" s="369">
        <f t="shared" si="68"/>
        <v>0</v>
      </c>
      <c r="H879" s="364"/>
      <c r="I879" s="358"/>
    </row>
    <row r="880" spans="2:9">
      <c r="B880" s="470">
        <v>102.01</v>
      </c>
      <c r="C880" s="471" t="s">
        <v>1324</v>
      </c>
      <c r="D880" s="400">
        <v>4</v>
      </c>
      <c r="E880" s="464" t="s">
        <v>14</v>
      </c>
      <c r="F880" s="371"/>
      <c r="G880" s="369">
        <f t="shared" si="68"/>
        <v>0</v>
      </c>
      <c r="H880" s="364"/>
      <c r="I880" s="358"/>
    </row>
    <row r="881" spans="2:9">
      <c r="B881" s="470">
        <v>102.02000000000001</v>
      </c>
      <c r="C881" s="471" t="s">
        <v>1463</v>
      </c>
      <c r="D881" s="400">
        <v>1</v>
      </c>
      <c r="E881" s="464" t="s">
        <v>14</v>
      </c>
      <c r="F881" s="371"/>
      <c r="G881" s="369">
        <f t="shared" si="68"/>
        <v>0</v>
      </c>
      <c r="H881" s="364"/>
      <c r="I881" s="358"/>
    </row>
    <row r="882" spans="2:9">
      <c r="B882" s="470">
        <v>102.03000000000002</v>
      </c>
      <c r="C882" s="471" t="s">
        <v>1464</v>
      </c>
      <c r="D882" s="400">
        <v>2</v>
      </c>
      <c r="E882" s="464" t="s">
        <v>14</v>
      </c>
      <c r="F882" s="371"/>
      <c r="G882" s="369">
        <f t="shared" si="68"/>
        <v>0</v>
      </c>
      <c r="H882" s="364"/>
      <c r="I882" s="358"/>
    </row>
    <row r="883" spans="2:9">
      <c r="B883" s="470">
        <v>102.04000000000002</v>
      </c>
      <c r="C883" s="471" t="s">
        <v>1470</v>
      </c>
      <c r="D883" s="400">
        <v>7</v>
      </c>
      <c r="E883" s="464" t="s">
        <v>14</v>
      </c>
      <c r="F883" s="371"/>
      <c r="G883" s="369">
        <f t="shared" si="68"/>
        <v>0</v>
      </c>
      <c r="H883" s="364"/>
      <c r="I883" s="358"/>
    </row>
    <row r="884" spans="2:9">
      <c r="B884" s="470">
        <v>102.05000000000003</v>
      </c>
      <c r="C884" s="471" t="s">
        <v>1466</v>
      </c>
      <c r="D884" s="400">
        <v>1</v>
      </c>
      <c r="E884" s="464" t="s">
        <v>14</v>
      </c>
      <c r="F884" s="371"/>
      <c r="G884" s="369">
        <f t="shared" si="68"/>
        <v>0</v>
      </c>
      <c r="H884" s="364"/>
      <c r="I884" s="358"/>
    </row>
    <row r="885" spans="2:9">
      <c r="B885" s="470">
        <v>102.06000000000003</v>
      </c>
      <c r="C885" s="471" t="s">
        <v>1467</v>
      </c>
      <c r="D885" s="400">
        <v>1</v>
      </c>
      <c r="E885" s="464" t="s">
        <v>14</v>
      </c>
      <c r="F885" s="371"/>
      <c r="G885" s="369">
        <f t="shared" si="68"/>
        <v>0</v>
      </c>
      <c r="H885" s="364"/>
      <c r="I885" s="358"/>
    </row>
    <row r="886" spans="2:9">
      <c r="B886" s="470">
        <v>102.07000000000004</v>
      </c>
      <c r="C886" s="471" t="s">
        <v>1471</v>
      </c>
      <c r="D886" s="400">
        <v>1</v>
      </c>
      <c r="E886" s="464" t="s">
        <v>14</v>
      </c>
      <c r="F886" s="371"/>
      <c r="G886" s="369">
        <f t="shared" si="68"/>
        <v>0</v>
      </c>
      <c r="H886" s="364"/>
      <c r="I886" s="358"/>
    </row>
    <row r="887" spans="2:9">
      <c r="B887" s="476"/>
      <c r="C887" s="390"/>
      <c r="D887" s="400"/>
      <c r="E887" s="464"/>
      <c r="F887" s="371"/>
      <c r="G887" s="369">
        <f t="shared" si="68"/>
        <v>0</v>
      </c>
      <c r="H887" s="364">
        <f>SUM(G880:G886)</f>
        <v>0</v>
      </c>
      <c r="I887" s="358"/>
    </row>
    <row r="888" spans="2:9">
      <c r="B888" s="476">
        <v>103</v>
      </c>
      <c r="C888" s="390" t="s">
        <v>1472</v>
      </c>
      <c r="D888" s="400"/>
      <c r="E888" s="464"/>
      <c r="F888" s="371"/>
      <c r="G888" s="369">
        <f t="shared" si="68"/>
        <v>0</v>
      </c>
      <c r="H888" s="364"/>
      <c r="I888" s="358"/>
    </row>
    <row r="889" spans="2:9">
      <c r="B889" s="470">
        <v>103.01</v>
      </c>
      <c r="C889" s="471" t="s">
        <v>1324</v>
      </c>
      <c r="D889" s="400">
        <v>2</v>
      </c>
      <c r="E889" s="464" t="s">
        <v>14</v>
      </c>
      <c r="F889" s="371"/>
      <c r="G889" s="369">
        <f t="shared" si="68"/>
        <v>0</v>
      </c>
      <c r="H889" s="364"/>
      <c r="I889" s="358"/>
    </row>
    <row r="890" spans="2:9">
      <c r="B890" s="470">
        <v>103.02000000000001</v>
      </c>
      <c r="C890" s="471" t="s">
        <v>1463</v>
      </c>
      <c r="D890" s="400">
        <v>1</v>
      </c>
      <c r="E890" s="464" t="s">
        <v>14</v>
      </c>
      <c r="F890" s="371"/>
      <c r="G890" s="369">
        <f t="shared" si="68"/>
        <v>0</v>
      </c>
      <c r="H890" s="364"/>
      <c r="I890" s="358"/>
    </row>
    <row r="891" spans="2:9">
      <c r="B891" s="470">
        <v>103.03000000000002</v>
      </c>
      <c r="C891" s="471" t="s">
        <v>1464</v>
      </c>
      <c r="D891" s="400">
        <v>2</v>
      </c>
      <c r="E891" s="464" t="s">
        <v>14</v>
      </c>
      <c r="F891" s="371"/>
      <c r="G891" s="369">
        <f t="shared" si="68"/>
        <v>0</v>
      </c>
      <c r="H891" s="364"/>
      <c r="I891" s="358"/>
    </row>
    <row r="892" spans="2:9">
      <c r="B892" s="470">
        <v>103.04000000000002</v>
      </c>
      <c r="C892" s="471" t="s">
        <v>1466</v>
      </c>
      <c r="D892" s="400">
        <v>1</v>
      </c>
      <c r="E892" s="464" t="s">
        <v>14</v>
      </c>
      <c r="F892" s="371"/>
      <c r="G892" s="369">
        <f t="shared" ref="G892:G955" si="69">ROUND(F892*D892,2)</f>
        <v>0</v>
      </c>
      <c r="H892" s="364"/>
      <c r="I892" s="358"/>
    </row>
    <row r="893" spans="2:9">
      <c r="B893" s="470">
        <v>103.05000000000003</v>
      </c>
      <c r="C893" s="471" t="s">
        <v>1467</v>
      </c>
      <c r="D893" s="400">
        <v>1</v>
      </c>
      <c r="E893" s="464" t="s">
        <v>14</v>
      </c>
      <c r="F893" s="371"/>
      <c r="G893" s="369">
        <f t="shared" si="69"/>
        <v>0</v>
      </c>
      <c r="H893" s="364"/>
      <c r="I893" s="358"/>
    </row>
    <row r="894" spans="2:9">
      <c r="B894" s="470"/>
      <c r="C894" s="471"/>
      <c r="D894" s="400"/>
      <c r="E894" s="464"/>
      <c r="F894" s="371"/>
      <c r="G894" s="369">
        <f t="shared" si="69"/>
        <v>0</v>
      </c>
      <c r="H894" s="364">
        <f>SUM(G889:G893)</f>
        <v>0</v>
      </c>
      <c r="I894" s="358"/>
    </row>
    <row r="895" spans="2:9">
      <c r="B895" s="476">
        <v>104</v>
      </c>
      <c r="C895" s="390" t="s">
        <v>1473</v>
      </c>
      <c r="D895" s="400"/>
      <c r="E895" s="464"/>
      <c r="F895" s="371"/>
      <c r="G895" s="369">
        <f t="shared" si="69"/>
        <v>0</v>
      </c>
      <c r="H895" s="364"/>
      <c r="I895" s="358"/>
    </row>
    <row r="896" spans="2:9">
      <c r="B896" s="470">
        <v>104.01</v>
      </c>
      <c r="C896" s="471" t="s">
        <v>1324</v>
      </c>
      <c r="D896" s="400">
        <v>2</v>
      </c>
      <c r="E896" s="464" t="s">
        <v>14</v>
      </c>
      <c r="F896" s="371"/>
      <c r="G896" s="369">
        <f t="shared" si="69"/>
        <v>0</v>
      </c>
      <c r="H896" s="364"/>
      <c r="I896" s="358"/>
    </row>
    <row r="897" spans="2:9">
      <c r="B897" s="470">
        <v>104.02000000000001</v>
      </c>
      <c r="C897" s="471" t="s">
        <v>1325</v>
      </c>
      <c r="D897" s="400">
        <v>1</v>
      </c>
      <c r="E897" s="464" t="s">
        <v>14</v>
      </c>
      <c r="F897" s="371"/>
      <c r="G897" s="369">
        <f t="shared" si="69"/>
        <v>0</v>
      </c>
      <c r="H897" s="364"/>
      <c r="I897" s="358"/>
    </row>
    <row r="898" spans="2:9">
      <c r="B898" s="470">
        <v>104.03000000000002</v>
      </c>
      <c r="C898" s="471" t="s">
        <v>1463</v>
      </c>
      <c r="D898" s="400">
        <v>2</v>
      </c>
      <c r="E898" s="464" t="s">
        <v>14</v>
      </c>
      <c r="F898" s="371"/>
      <c r="G898" s="369">
        <f t="shared" si="69"/>
        <v>0</v>
      </c>
      <c r="H898" s="364"/>
      <c r="I898" s="358"/>
    </row>
    <row r="899" spans="2:9">
      <c r="B899" s="470">
        <v>104.04000000000002</v>
      </c>
      <c r="C899" s="471" t="s">
        <v>1464</v>
      </c>
      <c r="D899" s="400">
        <v>4</v>
      </c>
      <c r="E899" s="464" t="s">
        <v>14</v>
      </c>
      <c r="F899" s="371"/>
      <c r="G899" s="369">
        <f t="shared" si="69"/>
        <v>0</v>
      </c>
      <c r="H899" s="364"/>
      <c r="I899" s="358"/>
    </row>
    <row r="900" spans="2:9">
      <c r="B900" s="470">
        <v>104.05000000000003</v>
      </c>
      <c r="C900" s="471" t="s">
        <v>1470</v>
      </c>
      <c r="D900" s="400">
        <v>1</v>
      </c>
      <c r="E900" s="464" t="s">
        <v>14</v>
      </c>
      <c r="F900" s="371"/>
      <c r="G900" s="369">
        <f t="shared" si="69"/>
        <v>0</v>
      </c>
      <c r="H900" s="364"/>
      <c r="I900" s="358"/>
    </row>
    <row r="901" spans="2:9">
      <c r="B901" s="470">
        <v>104.06000000000003</v>
      </c>
      <c r="C901" s="471" t="s">
        <v>1466</v>
      </c>
      <c r="D901" s="400">
        <v>1</v>
      </c>
      <c r="E901" s="464" t="s">
        <v>14</v>
      </c>
      <c r="F901" s="371"/>
      <c r="G901" s="369">
        <f t="shared" si="69"/>
        <v>0</v>
      </c>
      <c r="H901" s="364"/>
      <c r="I901" s="358"/>
    </row>
    <row r="902" spans="2:9">
      <c r="B902" s="470">
        <v>104.07000000000004</v>
      </c>
      <c r="C902" s="471" t="s">
        <v>1467</v>
      </c>
      <c r="D902" s="400">
        <v>1</v>
      </c>
      <c r="E902" s="464" t="s">
        <v>14</v>
      </c>
      <c r="F902" s="371"/>
      <c r="G902" s="369">
        <f t="shared" si="69"/>
        <v>0</v>
      </c>
      <c r="H902" s="364"/>
      <c r="I902" s="358"/>
    </row>
    <row r="903" spans="2:9">
      <c r="B903" s="470"/>
      <c r="C903" s="471"/>
      <c r="D903" s="400"/>
      <c r="E903" s="464"/>
      <c r="F903" s="371"/>
      <c r="G903" s="369">
        <f t="shared" si="69"/>
        <v>0</v>
      </c>
      <c r="H903" s="364">
        <f>SUM(G896:G902)</f>
        <v>0</v>
      </c>
      <c r="I903" s="358"/>
    </row>
    <row r="904" spans="2:9">
      <c r="B904" s="476">
        <v>105</v>
      </c>
      <c r="C904" s="390" t="s">
        <v>1474</v>
      </c>
      <c r="D904" s="400"/>
      <c r="E904" s="464"/>
      <c r="F904" s="371"/>
      <c r="G904" s="369">
        <f t="shared" si="69"/>
        <v>0</v>
      </c>
      <c r="H904" s="364"/>
      <c r="I904" s="358"/>
    </row>
    <row r="905" spans="2:9">
      <c r="B905" s="470">
        <v>105.01</v>
      </c>
      <c r="C905" s="471" t="s">
        <v>1324</v>
      </c>
      <c r="D905" s="400">
        <v>1</v>
      </c>
      <c r="E905" s="464" t="s">
        <v>14</v>
      </c>
      <c r="F905" s="371"/>
      <c r="G905" s="369">
        <f t="shared" si="69"/>
        <v>0</v>
      </c>
      <c r="H905" s="364"/>
      <c r="I905" s="358"/>
    </row>
    <row r="906" spans="2:9">
      <c r="B906" s="470">
        <v>105.02000000000001</v>
      </c>
      <c r="C906" s="471" t="s">
        <v>1463</v>
      </c>
      <c r="D906" s="400">
        <v>1</v>
      </c>
      <c r="E906" s="464" t="s">
        <v>14</v>
      </c>
      <c r="F906" s="371"/>
      <c r="G906" s="369">
        <f t="shared" si="69"/>
        <v>0</v>
      </c>
      <c r="H906" s="364"/>
      <c r="I906" s="358"/>
    </row>
    <row r="907" spans="2:9">
      <c r="B907" s="470">
        <v>105.03000000000002</v>
      </c>
      <c r="C907" s="471" t="s">
        <v>1470</v>
      </c>
      <c r="D907" s="400">
        <v>2</v>
      </c>
      <c r="E907" s="464" t="s">
        <v>14</v>
      </c>
      <c r="F907" s="371"/>
      <c r="G907" s="369">
        <f t="shared" si="69"/>
        <v>0</v>
      </c>
      <c r="H907" s="364"/>
      <c r="I907" s="358"/>
    </row>
    <row r="908" spans="2:9">
      <c r="B908" s="470"/>
      <c r="C908" s="471"/>
      <c r="D908" s="400"/>
      <c r="E908" s="464"/>
      <c r="F908" s="371"/>
      <c r="G908" s="369">
        <f t="shared" si="69"/>
        <v>0</v>
      </c>
      <c r="H908" s="364">
        <f>SUM(G905:G907)</f>
        <v>0</v>
      </c>
      <c r="I908" s="358"/>
    </row>
    <row r="909" spans="2:9">
      <c r="B909" s="476">
        <v>106</v>
      </c>
      <c r="C909" s="390" t="s">
        <v>35</v>
      </c>
      <c r="D909" s="400"/>
      <c r="E909" s="464"/>
      <c r="F909" s="371"/>
      <c r="G909" s="369">
        <f t="shared" si="69"/>
        <v>0</v>
      </c>
      <c r="H909" s="364"/>
      <c r="I909" s="358"/>
    </row>
    <row r="910" spans="2:9">
      <c r="B910" s="470">
        <v>106.01</v>
      </c>
      <c r="C910" s="471" t="s">
        <v>1325</v>
      </c>
      <c r="D910" s="400">
        <v>1</v>
      </c>
      <c r="E910" s="464" t="s">
        <v>14</v>
      </c>
      <c r="F910" s="371"/>
      <c r="G910" s="369">
        <f t="shared" si="69"/>
        <v>0</v>
      </c>
      <c r="H910" s="364"/>
      <c r="I910" s="358"/>
    </row>
    <row r="911" spans="2:9">
      <c r="B911" s="470">
        <v>106.02000000000001</v>
      </c>
      <c r="C911" s="471" t="s">
        <v>1463</v>
      </c>
      <c r="D911" s="400">
        <v>1</v>
      </c>
      <c r="E911" s="464" t="s">
        <v>14</v>
      </c>
      <c r="F911" s="371"/>
      <c r="G911" s="369">
        <f t="shared" si="69"/>
        <v>0</v>
      </c>
      <c r="H911" s="364"/>
      <c r="I911" s="358"/>
    </row>
    <row r="912" spans="2:9">
      <c r="B912" s="470"/>
      <c r="C912" s="471"/>
      <c r="D912" s="400"/>
      <c r="E912" s="464"/>
      <c r="F912" s="371"/>
      <c r="G912" s="369">
        <f t="shared" si="69"/>
        <v>0</v>
      </c>
      <c r="H912" s="364">
        <f>SUM(G910:G912)</f>
        <v>0</v>
      </c>
      <c r="I912" s="358"/>
    </row>
    <row r="913" spans="2:9">
      <c r="B913" s="476">
        <v>107</v>
      </c>
      <c r="C913" s="390" t="s">
        <v>1475</v>
      </c>
      <c r="D913" s="400"/>
      <c r="E913" s="464"/>
      <c r="F913" s="371"/>
      <c r="G913" s="369">
        <f t="shared" si="69"/>
        <v>0</v>
      </c>
      <c r="H913" s="364"/>
      <c r="I913" s="358"/>
    </row>
    <row r="914" spans="2:9">
      <c r="B914" s="470">
        <v>107.01</v>
      </c>
      <c r="C914" s="471" t="s">
        <v>1324</v>
      </c>
      <c r="D914" s="400">
        <v>2</v>
      </c>
      <c r="E914" s="464" t="s">
        <v>14</v>
      </c>
      <c r="F914" s="371"/>
      <c r="G914" s="369">
        <f t="shared" si="69"/>
        <v>0</v>
      </c>
      <c r="H914" s="364"/>
      <c r="I914" s="358"/>
    </row>
    <row r="915" spans="2:9">
      <c r="B915" s="470">
        <v>107.02000000000001</v>
      </c>
      <c r="C915" s="471" t="s">
        <v>1463</v>
      </c>
      <c r="D915" s="400">
        <v>1</v>
      </c>
      <c r="E915" s="464" t="s">
        <v>14</v>
      </c>
      <c r="F915" s="371"/>
      <c r="G915" s="369">
        <f t="shared" si="69"/>
        <v>0</v>
      </c>
      <c r="H915" s="364"/>
      <c r="I915" s="358"/>
    </row>
    <row r="916" spans="2:9">
      <c r="B916" s="470"/>
      <c r="C916" s="471"/>
      <c r="D916" s="400"/>
      <c r="E916" s="464"/>
      <c r="F916" s="371"/>
      <c r="G916" s="369">
        <f t="shared" si="69"/>
        <v>0</v>
      </c>
      <c r="H916" s="364">
        <f>SUM(G914:G916)</f>
        <v>0</v>
      </c>
      <c r="I916" s="358"/>
    </row>
    <row r="917" spans="2:9">
      <c r="B917" s="476"/>
      <c r="C917" s="390" t="s">
        <v>1476</v>
      </c>
      <c r="D917" s="400"/>
      <c r="E917" s="464"/>
      <c r="F917" s="371"/>
      <c r="G917" s="369">
        <f t="shared" si="69"/>
        <v>0</v>
      </c>
      <c r="H917" s="364"/>
      <c r="I917" s="358"/>
    </row>
    <row r="918" spans="2:9">
      <c r="B918" s="476">
        <v>108</v>
      </c>
      <c r="C918" s="390" t="s">
        <v>1462</v>
      </c>
      <c r="D918" s="400"/>
      <c r="E918" s="464"/>
      <c r="F918" s="371"/>
      <c r="G918" s="369">
        <f t="shared" si="69"/>
        <v>0</v>
      </c>
      <c r="H918" s="364"/>
      <c r="I918" s="358"/>
    </row>
    <row r="919" spans="2:9">
      <c r="B919" s="470">
        <v>108.01</v>
      </c>
      <c r="C919" s="471" t="s">
        <v>1324</v>
      </c>
      <c r="D919" s="400">
        <v>7</v>
      </c>
      <c r="E919" s="464" t="s">
        <v>14</v>
      </c>
      <c r="F919" s="371"/>
      <c r="G919" s="369">
        <f t="shared" si="69"/>
        <v>0</v>
      </c>
      <c r="H919" s="364"/>
      <c r="I919" s="358"/>
    </row>
    <row r="920" spans="2:9">
      <c r="B920" s="470">
        <v>108.02000000000001</v>
      </c>
      <c r="C920" s="471" t="s">
        <v>1325</v>
      </c>
      <c r="D920" s="400">
        <v>2</v>
      </c>
      <c r="E920" s="464" t="s">
        <v>14</v>
      </c>
      <c r="F920" s="371"/>
      <c r="G920" s="369">
        <f t="shared" si="69"/>
        <v>0</v>
      </c>
      <c r="H920" s="364"/>
      <c r="I920" s="358"/>
    </row>
    <row r="921" spans="2:9">
      <c r="B921" s="470">
        <v>108.03000000000002</v>
      </c>
      <c r="C921" s="471" t="s">
        <v>1463</v>
      </c>
      <c r="D921" s="400">
        <v>3</v>
      </c>
      <c r="E921" s="464" t="s">
        <v>14</v>
      </c>
      <c r="F921" s="371"/>
      <c r="G921" s="369">
        <f t="shared" si="69"/>
        <v>0</v>
      </c>
      <c r="H921" s="364"/>
      <c r="I921" s="358"/>
    </row>
    <row r="922" spans="2:9">
      <c r="B922" s="470">
        <v>108.04000000000002</v>
      </c>
      <c r="C922" s="471" t="s">
        <v>1464</v>
      </c>
      <c r="D922" s="400">
        <v>2</v>
      </c>
      <c r="E922" s="464" t="s">
        <v>14</v>
      </c>
      <c r="F922" s="371"/>
      <c r="G922" s="369">
        <f t="shared" si="69"/>
        <v>0</v>
      </c>
      <c r="H922" s="364"/>
      <c r="I922" s="358"/>
    </row>
    <row r="923" spans="2:9">
      <c r="B923" s="470"/>
      <c r="C923" s="471"/>
      <c r="D923" s="400"/>
      <c r="E923" s="464"/>
      <c r="F923" s="371"/>
      <c r="G923" s="369">
        <f t="shared" si="69"/>
        <v>0</v>
      </c>
      <c r="H923" s="364">
        <f>SUM(G919:G922)</f>
        <v>0</v>
      </c>
      <c r="I923" s="358"/>
    </row>
    <row r="924" spans="2:9">
      <c r="B924" s="476">
        <v>109</v>
      </c>
      <c r="C924" s="390" t="s">
        <v>1465</v>
      </c>
      <c r="D924" s="400"/>
      <c r="E924" s="464"/>
      <c r="F924" s="371"/>
      <c r="G924" s="369">
        <f t="shared" si="69"/>
        <v>0</v>
      </c>
      <c r="H924" s="364"/>
      <c r="I924" s="358"/>
    </row>
    <row r="925" spans="2:9">
      <c r="B925" s="470">
        <v>109.01</v>
      </c>
      <c r="C925" s="471" t="s">
        <v>1324</v>
      </c>
      <c r="D925" s="400">
        <v>2</v>
      </c>
      <c r="E925" s="464" t="s">
        <v>14</v>
      </c>
      <c r="F925" s="371"/>
      <c r="G925" s="369">
        <f t="shared" si="69"/>
        <v>0</v>
      </c>
      <c r="H925" s="364"/>
      <c r="I925" s="358"/>
    </row>
    <row r="926" spans="2:9">
      <c r="B926" s="470">
        <v>109.02000000000001</v>
      </c>
      <c r="C926" s="471" t="s">
        <v>1463</v>
      </c>
      <c r="D926" s="400">
        <v>1</v>
      </c>
      <c r="E926" s="464" t="s">
        <v>14</v>
      </c>
      <c r="F926" s="371"/>
      <c r="G926" s="369">
        <f t="shared" si="69"/>
        <v>0</v>
      </c>
      <c r="H926" s="364"/>
      <c r="I926" s="358"/>
    </row>
    <row r="927" spans="2:9">
      <c r="B927" s="470">
        <v>109.03000000000002</v>
      </c>
      <c r="C927" s="471" t="s">
        <v>1464</v>
      </c>
      <c r="D927" s="400">
        <v>2</v>
      </c>
      <c r="E927" s="464" t="s">
        <v>14</v>
      </c>
      <c r="F927" s="371"/>
      <c r="G927" s="369">
        <f t="shared" si="69"/>
        <v>0</v>
      </c>
      <c r="H927" s="364"/>
      <c r="I927" s="358"/>
    </row>
    <row r="928" spans="2:9">
      <c r="B928" s="470">
        <v>109.04000000000002</v>
      </c>
      <c r="C928" s="471" t="s">
        <v>1466</v>
      </c>
      <c r="D928" s="400">
        <v>2</v>
      </c>
      <c r="E928" s="464" t="s">
        <v>14</v>
      </c>
      <c r="F928" s="371"/>
      <c r="G928" s="369">
        <f t="shared" si="69"/>
        <v>0</v>
      </c>
      <c r="H928" s="364"/>
      <c r="I928" s="358"/>
    </row>
    <row r="929" spans="2:9">
      <c r="B929" s="470">
        <v>109.05000000000003</v>
      </c>
      <c r="C929" s="471" t="s">
        <v>1467</v>
      </c>
      <c r="D929" s="400">
        <v>2</v>
      </c>
      <c r="E929" s="464" t="s">
        <v>14</v>
      </c>
      <c r="F929" s="371"/>
      <c r="G929" s="369">
        <f t="shared" si="69"/>
        <v>0</v>
      </c>
      <c r="H929" s="364"/>
      <c r="I929" s="358"/>
    </row>
    <row r="930" spans="2:9">
      <c r="B930" s="470"/>
      <c r="C930" s="471"/>
      <c r="D930" s="400"/>
      <c r="E930" s="464"/>
      <c r="F930" s="371"/>
      <c r="G930" s="369">
        <f t="shared" si="69"/>
        <v>0</v>
      </c>
      <c r="H930" s="364">
        <f>SUM(G925:G929)</f>
        <v>0</v>
      </c>
      <c r="I930" s="358"/>
    </row>
    <row r="931" spans="2:9">
      <c r="B931" s="476">
        <v>110</v>
      </c>
      <c r="C931" s="390" t="s">
        <v>1477</v>
      </c>
      <c r="D931" s="400"/>
      <c r="E931" s="464"/>
      <c r="F931" s="371"/>
      <c r="G931" s="369">
        <f t="shared" si="69"/>
        <v>0</v>
      </c>
      <c r="H931" s="364"/>
      <c r="I931" s="358"/>
    </row>
    <row r="932" spans="2:9">
      <c r="B932" s="470">
        <v>110.01</v>
      </c>
      <c r="C932" s="471" t="s">
        <v>1324</v>
      </c>
      <c r="D932" s="400">
        <v>4</v>
      </c>
      <c r="E932" s="464" t="s">
        <v>14</v>
      </c>
      <c r="F932" s="371"/>
      <c r="G932" s="369">
        <f t="shared" si="69"/>
        <v>0</v>
      </c>
      <c r="H932" s="364"/>
      <c r="I932" s="358"/>
    </row>
    <row r="933" spans="2:9">
      <c r="B933" s="470">
        <v>110.02000000000001</v>
      </c>
      <c r="C933" s="471" t="s">
        <v>1325</v>
      </c>
      <c r="D933" s="400">
        <v>1</v>
      </c>
      <c r="E933" s="464" t="s">
        <v>14</v>
      </c>
      <c r="F933" s="371"/>
      <c r="G933" s="369">
        <f t="shared" si="69"/>
        <v>0</v>
      </c>
      <c r="H933" s="364"/>
      <c r="I933" s="358"/>
    </row>
    <row r="934" spans="2:9">
      <c r="B934" s="470">
        <v>110.03000000000002</v>
      </c>
      <c r="C934" s="471" t="s">
        <v>1463</v>
      </c>
      <c r="D934" s="400">
        <v>2</v>
      </c>
      <c r="E934" s="464" t="s">
        <v>14</v>
      </c>
      <c r="F934" s="371"/>
      <c r="G934" s="369">
        <f t="shared" si="69"/>
        <v>0</v>
      </c>
      <c r="H934" s="364"/>
      <c r="I934" s="358"/>
    </row>
    <row r="935" spans="2:9">
      <c r="B935" s="470">
        <v>110.04000000000002</v>
      </c>
      <c r="C935" s="471" t="s">
        <v>1464</v>
      </c>
      <c r="D935" s="400">
        <v>4</v>
      </c>
      <c r="E935" s="464" t="s">
        <v>14</v>
      </c>
      <c r="F935" s="371"/>
      <c r="G935" s="369">
        <f t="shared" si="69"/>
        <v>0</v>
      </c>
      <c r="H935" s="364"/>
      <c r="I935" s="358"/>
    </row>
    <row r="936" spans="2:9">
      <c r="B936" s="470">
        <v>110.05000000000003</v>
      </c>
      <c r="C936" s="471" t="s">
        <v>1470</v>
      </c>
      <c r="D936" s="400">
        <v>1</v>
      </c>
      <c r="E936" s="464" t="s">
        <v>14</v>
      </c>
      <c r="F936" s="371"/>
      <c r="G936" s="369">
        <f t="shared" si="69"/>
        <v>0</v>
      </c>
      <c r="H936" s="364"/>
      <c r="I936" s="358"/>
    </row>
    <row r="937" spans="2:9">
      <c r="B937" s="470">
        <v>110.06000000000003</v>
      </c>
      <c r="C937" s="471" t="s">
        <v>1466</v>
      </c>
      <c r="D937" s="400">
        <v>1</v>
      </c>
      <c r="E937" s="464" t="s">
        <v>14</v>
      </c>
      <c r="F937" s="371"/>
      <c r="G937" s="369">
        <f t="shared" si="69"/>
        <v>0</v>
      </c>
      <c r="H937" s="364"/>
      <c r="I937" s="358"/>
    </row>
    <row r="938" spans="2:9">
      <c r="B938" s="470">
        <v>110.07000000000004</v>
      </c>
      <c r="C938" s="471" t="s">
        <v>1467</v>
      </c>
      <c r="D938" s="400">
        <v>1</v>
      </c>
      <c r="E938" s="464" t="s">
        <v>14</v>
      </c>
      <c r="F938" s="371"/>
      <c r="G938" s="369">
        <f t="shared" si="69"/>
        <v>0</v>
      </c>
      <c r="H938" s="364"/>
      <c r="I938" s="358"/>
    </row>
    <row r="939" spans="2:9">
      <c r="B939" s="470"/>
      <c r="C939" s="471"/>
      <c r="D939" s="400"/>
      <c r="E939" s="464"/>
      <c r="F939" s="371"/>
      <c r="G939" s="369">
        <f t="shared" si="69"/>
        <v>0</v>
      </c>
      <c r="H939" s="364">
        <f>SUM(G932:G938)</f>
        <v>0</v>
      </c>
      <c r="I939" s="358"/>
    </row>
    <row r="940" spans="2:9">
      <c r="B940" s="476">
        <v>111</v>
      </c>
      <c r="C940" s="390" t="s">
        <v>1478</v>
      </c>
      <c r="D940" s="400"/>
      <c r="E940" s="464"/>
      <c r="F940" s="371"/>
      <c r="G940" s="369">
        <f t="shared" si="69"/>
        <v>0</v>
      </c>
      <c r="H940" s="364"/>
      <c r="I940" s="358"/>
    </row>
    <row r="941" spans="2:9">
      <c r="B941" s="470">
        <v>111.01</v>
      </c>
      <c r="C941" s="471" t="s">
        <v>1324</v>
      </c>
      <c r="D941" s="400">
        <v>3</v>
      </c>
      <c r="E941" s="464" t="s">
        <v>14</v>
      </c>
      <c r="F941" s="371"/>
      <c r="G941" s="369">
        <f t="shared" si="69"/>
        <v>0</v>
      </c>
      <c r="H941" s="364"/>
      <c r="I941" s="358"/>
    </row>
    <row r="942" spans="2:9">
      <c r="B942" s="470">
        <v>111.02000000000001</v>
      </c>
      <c r="C942" s="471" t="s">
        <v>1463</v>
      </c>
      <c r="D942" s="400">
        <v>2</v>
      </c>
      <c r="E942" s="464" t="s">
        <v>14</v>
      </c>
      <c r="F942" s="371"/>
      <c r="G942" s="369">
        <f t="shared" si="69"/>
        <v>0</v>
      </c>
      <c r="H942" s="364"/>
      <c r="I942" s="358"/>
    </row>
    <row r="943" spans="2:9">
      <c r="B943" s="470">
        <v>111.03000000000002</v>
      </c>
      <c r="C943" s="471" t="s">
        <v>1464</v>
      </c>
      <c r="D943" s="400">
        <v>1</v>
      </c>
      <c r="E943" s="464" t="s">
        <v>14</v>
      </c>
      <c r="F943" s="371"/>
      <c r="G943" s="369">
        <f t="shared" si="69"/>
        <v>0</v>
      </c>
      <c r="H943" s="364"/>
      <c r="I943" s="358"/>
    </row>
    <row r="944" spans="2:9">
      <c r="B944" s="470"/>
      <c r="C944" s="471"/>
      <c r="D944" s="400"/>
      <c r="E944" s="464"/>
      <c r="F944" s="371"/>
      <c r="G944" s="369">
        <f t="shared" si="69"/>
        <v>0</v>
      </c>
      <c r="H944" s="364">
        <f>SUM(G941:G943)</f>
        <v>0</v>
      </c>
      <c r="I944" s="358"/>
    </row>
    <row r="945" spans="2:9">
      <c r="B945" s="476">
        <v>112</v>
      </c>
      <c r="C945" s="390" t="s">
        <v>1479</v>
      </c>
      <c r="D945" s="400"/>
      <c r="E945" s="464"/>
      <c r="F945" s="371"/>
      <c r="G945" s="369">
        <f t="shared" si="69"/>
        <v>0</v>
      </c>
      <c r="H945" s="364"/>
      <c r="I945" s="358"/>
    </row>
    <row r="946" spans="2:9">
      <c r="B946" s="470">
        <f>+B945+0.01</f>
        <v>112.01</v>
      </c>
      <c r="C946" s="471" t="s">
        <v>1480</v>
      </c>
      <c r="D946" s="400">
        <v>2</v>
      </c>
      <c r="E946" s="464" t="s">
        <v>14</v>
      </c>
      <c r="F946" s="371"/>
      <c r="G946" s="369">
        <f t="shared" si="69"/>
        <v>0</v>
      </c>
      <c r="H946" s="364"/>
      <c r="I946" s="358"/>
    </row>
    <row r="947" spans="2:9">
      <c r="B947" s="470">
        <f t="shared" ref="B947:B956" si="70">+B946+0.01</f>
        <v>112.02000000000001</v>
      </c>
      <c r="C947" s="471" t="s">
        <v>1481</v>
      </c>
      <c r="D947" s="400">
        <v>1</v>
      </c>
      <c r="E947" s="464" t="s">
        <v>14</v>
      </c>
      <c r="F947" s="371"/>
      <c r="G947" s="369">
        <f t="shared" si="69"/>
        <v>0</v>
      </c>
      <c r="H947" s="364"/>
      <c r="I947" s="358"/>
    </row>
    <row r="948" spans="2:9">
      <c r="B948" s="470">
        <f t="shared" si="70"/>
        <v>112.03000000000002</v>
      </c>
      <c r="C948" s="471" t="s">
        <v>1482</v>
      </c>
      <c r="D948" s="400">
        <v>2</v>
      </c>
      <c r="E948" s="464" t="s">
        <v>14</v>
      </c>
      <c r="F948" s="371"/>
      <c r="G948" s="369">
        <f t="shared" si="69"/>
        <v>0</v>
      </c>
      <c r="H948" s="364"/>
      <c r="I948" s="358"/>
    </row>
    <row r="949" spans="2:9" ht="32.25">
      <c r="B949" s="470">
        <f t="shared" si="70"/>
        <v>112.04000000000002</v>
      </c>
      <c r="C949" s="471" t="s">
        <v>1483</v>
      </c>
      <c r="D949" s="400">
        <v>1</v>
      </c>
      <c r="E949" s="464" t="s">
        <v>14</v>
      </c>
      <c r="F949" s="371"/>
      <c r="G949" s="369">
        <f t="shared" si="69"/>
        <v>0</v>
      </c>
      <c r="H949" s="364"/>
      <c r="I949" s="358"/>
    </row>
    <row r="950" spans="2:9" ht="32.25">
      <c r="B950" s="470">
        <f t="shared" si="70"/>
        <v>112.05000000000003</v>
      </c>
      <c r="C950" s="471" t="s">
        <v>1484</v>
      </c>
      <c r="D950" s="400">
        <v>80</v>
      </c>
      <c r="E950" s="464" t="s">
        <v>51</v>
      </c>
      <c r="F950" s="371"/>
      <c r="G950" s="369">
        <f t="shared" si="69"/>
        <v>0</v>
      </c>
      <c r="H950" s="364"/>
      <c r="I950" s="358"/>
    </row>
    <row r="951" spans="2:9">
      <c r="B951" s="470">
        <f t="shared" si="70"/>
        <v>112.06000000000003</v>
      </c>
      <c r="C951" s="471" t="s">
        <v>1485</v>
      </c>
      <c r="D951" s="400"/>
      <c r="E951" s="464"/>
      <c r="F951" s="371"/>
      <c r="G951" s="369">
        <f t="shared" si="69"/>
        <v>0</v>
      </c>
      <c r="H951" s="364"/>
      <c r="I951" s="358"/>
    </row>
    <row r="952" spans="2:9" ht="32.25">
      <c r="B952" s="470">
        <f t="shared" si="70"/>
        <v>112.07000000000004</v>
      </c>
      <c r="C952" s="471" t="s">
        <v>1486</v>
      </c>
      <c r="D952" s="400">
        <v>2</v>
      </c>
      <c r="E952" s="464" t="s">
        <v>14</v>
      </c>
      <c r="F952" s="371"/>
      <c r="G952" s="369">
        <f t="shared" si="69"/>
        <v>0</v>
      </c>
      <c r="H952" s="364"/>
      <c r="I952" s="358"/>
    </row>
    <row r="953" spans="2:9">
      <c r="B953" s="470">
        <f t="shared" si="70"/>
        <v>112.08000000000004</v>
      </c>
      <c r="C953" s="471" t="s">
        <v>1487</v>
      </c>
      <c r="D953" s="400">
        <v>1</v>
      </c>
      <c r="E953" s="464" t="s">
        <v>14</v>
      </c>
      <c r="F953" s="371"/>
      <c r="G953" s="369">
        <f t="shared" si="69"/>
        <v>0</v>
      </c>
      <c r="H953" s="364"/>
      <c r="I953" s="358"/>
    </row>
    <row r="954" spans="2:9">
      <c r="B954" s="470">
        <f t="shared" si="70"/>
        <v>112.09000000000005</v>
      </c>
      <c r="C954" s="471" t="s">
        <v>1488</v>
      </c>
      <c r="D954" s="400">
        <v>1</v>
      </c>
      <c r="E954" s="464" t="s">
        <v>31</v>
      </c>
      <c r="F954" s="371"/>
      <c r="G954" s="369">
        <f t="shared" si="69"/>
        <v>0</v>
      </c>
      <c r="H954" s="364"/>
      <c r="I954" s="358"/>
    </row>
    <row r="955" spans="2:9">
      <c r="B955" s="470">
        <f t="shared" si="70"/>
        <v>112.10000000000005</v>
      </c>
      <c r="C955" s="471" t="s">
        <v>1489</v>
      </c>
      <c r="D955" s="400">
        <v>1</v>
      </c>
      <c r="E955" s="464" t="s">
        <v>31</v>
      </c>
      <c r="F955" s="371"/>
      <c r="G955" s="369">
        <f t="shared" si="69"/>
        <v>0</v>
      </c>
      <c r="H955" s="364"/>
      <c r="I955" s="358"/>
    </row>
    <row r="956" spans="2:9">
      <c r="B956" s="470">
        <f t="shared" si="70"/>
        <v>112.11000000000006</v>
      </c>
      <c r="C956" s="471" t="s">
        <v>37</v>
      </c>
      <c r="D956" s="400">
        <v>1</v>
      </c>
      <c r="E956" s="464" t="s">
        <v>31</v>
      </c>
      <c r="F956" s="371"/>
      <c r="G956" s="369">
        <f t="shared" ref="G956:G985" si="71">ROUND(F956*D956,2)</f>
        <v>0</v>
      </c>
      <c r="H956" s="364"/>
      <c r="I956" s="358"/>
    </row>
    <row r="957" spans="2:9">
      <c r="B957" s="470"/>
      <c r="C957" s="471"/>
      <c r="D957" s="400"/>
      <c r="E957" s="464"/>
      <c r="F957" s="371"/>
      <c r="G957" s="369">
        <f t="shared" si="71"/>
        <v>0</v>
      </c>
      <c r="H957" s="364">
        <f>SUM(G946:G957)</f>
        <v>0</v>
      </c>
      <c r="I957" s="358"/>
    </row>
    <row r="958" spans="2:9">
      <c r="B958" s="476">
        <v>113</v>
      </c>
      <c r="C958" s="390" t="s">
        <v>1490</v>
      </c>
      <c r="D958" s="400"/>
      <c r="E958" s="464"/>
      <c r="F958" s="371"/>
      <c r="G958" s="369">
        <f t="shared" si="71"/>
        <v>0</v>
      </c>
      <c r="H958" s="364"/>
      <c r="I958" s="358"/>
    </row>
    <row r="959" spans="2:9">
      <c r="B959" s="470">
        <f t="shared" ref="B959:B965" si="72">+B958+0.01</f>
        <v>113.01</v>
      </c>
      <c r="C959" s="471" t="s">
        <v>1480</v>
      </c>
      <c r="D959" s="400">
        <v>2</v>
      </c>
      <c r="E959" s="464" t="s">
        <v>14</v>
      </c>
      <c r="F959" s="371"/>
      <c r="G959" s="369">
        <f t="shared" si="71"/>
        <v>0</v>
      </c>
      <c r="H959" s="364"/>
      <c r="I959" s="358"/>
    </row>
    <row r="960" spans="2:9">
      <c r="B960" s="470">
        <f t="shared" si="72"/>
        <v>113.02000000000001</v>
      </c>
      <c r="C960" s="471" t="s">
        <v>1481</v>
      </c>
      <c r="D960" s="400">
        <v>1</v>
      </c>
      <c r="E960" s="464" t="s">
        <v>14</v>
      </c>
      <c r="F960" s="371"/>
      <c r="G960" s="369">
        <f t="shared" si="71"/>
        <v>0</v>
      </c>
      <c r="H960" s="364"/>
      <c r="I960" s="358"/>
    </row>
    <row r="961" spans="2:9">
      <c r="B961" s="470">
        <f t="shared" si="72"/>
        <v>113.03000000000002</v>
      </c>
      <c r="C961" s="471" t="s">
        <v>1482</v>
      </c>
      <c r="D961" s="400">
        <v>2</v>
      </c>
      <c r="E961" s="464" t="s">
        <v>14</v>
      </c>
      <c r="F961" s="371"/>
      <c r="G961" s="369">
        <f t="shared" si="71"/>
        <v>0</v>
      </c>
      <c r="H961" s="364"/>
      <c r="I961" s="358"/>
    </row>
    <row r="962" spans="2:9" ht="32.25">
      <c r="B962" s="470">
        <f t="shared" si="72"/>
        <v>113.04000000000002</v>
      </c>
      <c r="C962" s="471" t="s">
        <v>1491</v>
      </c>
      <c r="D962" s="400">
        <v>1</v>
      </c>
      <c r="E962" s="464" t="s">
        <v>14</v>
      </c>
      <c r="F962" s="371"/>
      <c r="G962" s="369">
        <f t="shared" si="71"/>
        <v>0</v>
      </c>
      <c r="H962" s="364"/>
      <c r="I962" s="358"/>
    </row>
    <row r="963" spans="2:9" ht="32.25">
      <c r="B963" s="470">
        <f t="shared" si="72"/>
        <v>113.05000000000003</v>
      </c>
      <c r="C963" s="471" t="s">
        <v>1492</v>
      </c>
      <c r="D963" s="400">
        <v>310</v>
      </c>
      <c r="E963" s="464" t="s">
        <v>51</v>
      </c>
      <c r="F963" s="371"/>
      <c r="G963" s="369">
        <f t="shared" si="71"/>
        <v>0</v>
      </c>
      <c r="H963" s="364"/>
      <c r="I963" s="358"/>
    </row>
    <row r="964" spans="2:9">
      <c r="B964" s="470">
        <f t="shared" si="72"/>
        <v>113.06000000000003</v>
      </c>
      <c r="C964" s="471" t="s">
        <v>101</v>
      </c>
      <c r="D964" s="400">
        <v>1</v>
      </c>
      <c r="E964" s="464" t="s">
        <v>31</v>
      </c>
      <c r="F964" s="371"/>
      <c r="G964" s="369">
        <f t="shared" si="71"/>
        <v>0</v>
      </c>
      <c r="H964" s="364"/>
      <c r="I964" s="358"/>
    </row>
    <row r="965" spans="2:9">
      <c r="B965" s="470">
        <f t="shared" si="72"/>
        <v>113.07000000000004</v>
      </c>
      <c r="C965" s="471" t="s">
        <v>37</v>
      </c>
      <c r="D965" s="400">
        <v>1</v>
      </c>
      <c r="E965" s="464" t="s">
        <v>31</v>
      </c>
      <c r="F965" s="371"/>
      <c r="G965" s="369">
        <f t="shared" si="71"/>
        <v>0</v>
      </c>
      <c r="H965" s="364"/>
      <c r="I965" s="358"/>
    </row>
    <row r="966" spans="2:9">
      <c r="B966" s="470"/>
      <c r="C966" s="471"/>
      <c r="D966" s="400"/>
      <c r="E966" s="464"/>
      <c r="F966" s="371"/>
      <c r="G966" s="369">
        <f t="shared" si="71"/>
        <v>0</v>
      </c>
      <c r="H966" s="364">
        <f>SUM(G959:G965)</f>
        <v>0</v>
      </c>
      <c r="I966" s="358"/>
    </row>
    <row r="967" spans="2:9">
      <c r="B967" s="476">
        <v>114</v>
      </c>
      <c r="C967" s="390" t="s">
        <v>732</v>
      </c>
      <c r="D967" s="400"/>
      <c r="E967" s="464"/>
      <c r="F967" s="371"/>
      <c r="G967" s="369">
        <f t="shared" si="71"/>
        <v>0</v>
      </c>
      <c r="H967" s="364"/>
      <c r="I967" s="358"/>
    </row>
    <row r="968" spans="2:9">
      <c r="B968" s="470">
        <v>114.01</v>
      </c>
      <c r="C968" s="471" t="s">
        <v>1439</v>
      </c>
      <c r="D968" s="400">
        <v>12</v>
      </c>
      <c r="E968" s="464" t="s">
        <v>14</v>
      </c>
      <c r="F968" s="371"/>
      <c r="G968" s="369">
        <f t="shared" si="71"/>
        <v>0</v>
      </c>
      <c r="H968" s="364"/>
      <c r="I968" s="358"/>
    </row>
    <row r="969" spans="2:9">
      <c r="B969" s="470">
        <v>114.02000000000001</v>
      </c>
      <c r="C969" s="471" t="s">
        <v>1481</v>
      </c>
      <c r="D969" s="400">
        <v>2</v>
      </c>
      <c r="E969" s="464" t="s">
        <v>14</v>
      </c>
      <c r="F969" s="371"/>
      <c r="G969" s="369">
        <f t="shared" si="71"/>
        <v>0</v>
      </c>
      <c r="H969" s="364"/>
      <c r="I969" s="358"/>
    </row>
    <row r="970" spans="2:9">
      <c r="B970" s="470">
        <v>114.03000000000002</v>
      </c>
      <c r="C970" s="471" t="s">
        <v>1482</v>
      </c>
      <c r="D970" s="400">
        <v>6</v>
      </c>
      <c r="E970" s="464" t="s">
        <v>14</v>
      </c>
      <c r="F970" s="371"/>
      <c r="G970" s="369">
        <f t="shared" si="71"/>
        <v>0</v>
      </c>
      <c r="H970" s="364"/>
      <c r="I970" s="358"/>
    </row>
    <row r="971" spans="2:9" ht="32.25">
      <c r="B971" s="470">
        <v>114.04000000000002</v>
      </c>
      <c r="C971" s="471" t="s">
        <v>1493</v>
      </c>
      <c r="D971" s="400">
        <v>1</v>
      </c>
      <c r="E971" s="464" t="s">
        <v>14</v>
      </c>
      <c r="F971" s="371"/>
      <c r="G971" s="369">
        <f t="shared" si="71"/>
        <v>0</v>
      </c>
      <c r="H971" s="364"/>
      <c r="I971" s="358"/>
    </row>
    <row r="972" spans="2:9" ht="32.25">
      <c r="B972" s="470">
        <v>114.05000000000003</v>
      </c>
      <c r="C972" s="471" t="s">
        <v>1494</v>
      </c>
      <c r="D972" s="400">
        <v>200</v>
      </c>
      <c r="E972" s="464" t="s">
        <v>51</v>
      </c>
      <c r="F972" s="371"/>
      <c r="G972" s="369">
        <f t="shared" si="71"/>
        <v>0</v>
      </c>
      <c r="H972" s="364"/>
      <c r="I972" s="358"/>
    </row>
    <row r="973" spans="2:9">
      <c r="B973" s="470">
        <v>114.06000000000003</v>
      </c>
      <c r="C973" s="471" t="s">
        <v>101</v>
      </c>
      <c r="D973" s="400">
        <v>1</v>
      </c>
      <c r="E973" s="464" t="s">
        <v>31</v>
      </c>
      <c r="F973" s="371"/>
      <c r="G973" s="369">
        <f t="shared" si="71"/>
        <v>0</v>
      </c>
      <c r="H973" s="364"/>
      <c r="I973" s="358"/>
    </row>
    <row r="974" spans="2:9">
      <c r="B974" s="470">
        <v>114.07000000000004</v>
      </c>
      <c r="C974" s="471" t="s">
        <v>37</v>
      </c>
      <c r="D974" s="400">
        <v>1</v>
      </c>
      <c r="E974" s="464" t="s">
        <v>31</v>
      </c>
      <c r="F974" s="371"/>
      <c r="G974" s="369">
        <f t="shared" si="71"/>
        <v>0</v>
      </c>
      <c r="H974" s="364"/>
      <c r="I974" s="358"/>
    </row>
    <row r="975" spans="2:9">
      <c r="B975" s="470"/>
      <c r="C975" s="471"/>
      <c r="D975" s="400"/>
      <c r="E975" s="464"/>
      <c r="F975" s="371"/>
      <c r="G975" s="369">
        <f t="shared" si="71"/>
        <v>0</v>
      </c>
      <c r="H975" s="364">
        <f>SUM(G968:G974)</f>
        <v>0</v>
      </c>
      <c r="I975" s="358"/>
    </row>
    <row r="976" spans="2:9">
      <c r="B976" s="476">
        <v>115</v>
      </c>
      <c r="C976" s="390" t="s">
        <v>1495</v>
      </c>
      <c r="D976" s="400"/>
      <c r="E976" s="464"/>
      <c r="F976" s="371"/>
      <c r="G976" s="369">
        <f t="shared" si="71"/>
        <v>0</v>
      </c>
      <c r="H976" s="364"/>
      <c r="I976" s="358"/>
    </row>
    <row r="977" spans="2:10">
      <c r="B977" s="470">
        <v>115.01</v>
      </c>
      <c r="C977" s="471" t="s">
        <v>1496</v>
      </c>
      <c r="D977" s="400">
        <v>6</v>
      </c>
      <c r="E977" s="464" t="s">
        <v>51</v>
      </c>
      <c r="F977" s="371"/>
      <c r="G977" s="369">
        <f t="shared" si="71"/>
        <v>0</v>
      </c>
      <c r="H977" s="364"/>
      <c r="I977" s="358"/>
    </row>
    <row r="978" spans="2:10">
      <c r="B978" s="470">
        <v>115.02000000000001</v>
      </c>
      <c r="C978" s="471" t="s">
        <v>1497</v>
      </c>
      <c r="D978" s="400">
        <v>2296</v>
      </c>
      <c r="E978" s="464" t="s">
        <v>1498</v>
      </c>
      <c r="F978" s="371"/>
      <c r="G978" s="369">
        <f t="shared" si="71"/>
        <v>0</v>
      </c>
      <c r="H978" s="364"/>
      <c r="I978" s="358"/>
    </row>
    <row r="979" spans="2:10" ht="32.25">
      <c r="B979" s="470">
        <v>115.03000000000002</v>
      </c>
      <c r="C979" s="471" t="s">
        <v>1499</v>
      </c>
      <c r="D979" s="400">
        <v>4</v>
      </c>
      <c r="E979" s="464" t="s">
        <v>14</v>
      </c>
      <c r="F979" s="371"/>
      <c r="G979" s="369">
        <f t="shared" si="71"/>
        <v>0</v>
      </c>
      <c r="H979" s="364"/>
      <c r="I979" s="358"/>
    </row>
    <row r="980" spans="2:10" ht="32.25">
      <c r="B980" s="470">
        <v>115.04000000000002</v>
      </c>
      <c r="C980" s="471" t="s">
        <v>1500</v>
      </c>
      <c r="D980" s="400">
        <v>17</v>
      </c>
      <c r="E980" s="464" t="s">
        <v>14</v>
      </c>
      <c r="F980" s="371"/>
      <c r="G980" s="369">
        <f t="shared" si="71"/>
        <v>0</v>
      </c>
      <c r="H980" s="364"/>
      <c r="I980" s="358"/>
    </row>
    <row r="981" spans="2:10">
      <c r="B981" s="470">
        <v>115.05000000000003</v>
      </c>
      <c r="C981" s="471" t="s">
        <v>1501</v>
      </c>
      <c r="D981" s="400">
        <v>1</v>
      </c>
      <c r="E981" s="464" t="s">
        <v>1498</v>
      </c>
      <c r="F981" s="371"/>
      <c r="G981" s="369">
        <f t="shared" si="71"/>
        <v>0</v>
      </c>
      <c r="H981" s="364"/>
      <c r="I981" s="358"/>
    </row>
    <row r="982" spans="2:10">
      <c r="B982" s="470">
        <v>115.06000000000003</v>
      </c>
      <c r="C982" s="471" t="s">
        <v>1502</v>
      </c>
      <c r="D982" s="400">
        <v>5</v>
      </c>
      <c r="E982" s="464" t="s">
        <v>1498</v>
      </c>
      <c r="F982" s="371"/>
      <c r="G982" s="369">
        <f t="shared" si="71"/>
        <v>0</v>
      </c>
      <c r="H982" s="364"/>
      <c r="I982" s="358"/>
    </row>
    <row r="983" spans="2:10">
      <c r="B983" s="470">
        <v>115.07000000000004</v>
      </c>
      <c r="C983" s="471" t="s">
        <v>37</v>
      </c>
      <c r="D983" s="400">
        <v>1</v>
      </c>
      <c r="E983" s="464" t="s">
        <v>31</v>
      </c>
      <c r="F983" s="371"/>
      <c r="G983" s="369">
        <f t="shared" si="71"/>
        <v>0</v>
      </c>
      <c r="H983" s="364"/>
      <c r="I983" s="358"/>
    </row>
    <row r="984" spans="2:10">
      <c r="B984" s="470"/>
      <c r="C984" s="471"/>
      <c r="D984" s="400"/>
      <c r="E984" s="464"/>
      <c r="F984" s="371"/>
      <c r="G984" s="369">
        <f t="shared" si="71"/>
        <v>0</v>
      </c>
      <c r="H984" s="364">
        <f>SUM(G977:G983)</f>
        <v>0</v>
      </c>
      <c r="I984" s="358"/>
    </row>
    <row r="985" spans="2:10" ht="19.5" thickBot="1">
      <c r="B985" s="470"/>
      <c r="C985" s="471"/>
      <c r="D985" s="400"/>
      <c r="E985" s="464"/>
      <c r="F985" s="478"/>
      <c r="G985" s="369">
        <f t="shared" si="71"/>
        <v>0</v>
      </c>
      <c r="H985" s="364"/>
      <c r="I985" s="358"/>
    </row>
    <row r="986" spans="2:10" ht="19.5" thickBot="1">
      <c r="B986" s="410"/>
      <c r="C986" s="411" t="s">
        <v>1156</v>
      </c>
      <c r="D986" s="413"/>
      <c r="E986" s="413"/>
      <c r="F986" s="413"/>
      <c r="G986" s="413"/>
      <c r="H986" s="414">
        <f>SUM(H21:H985)</f>
        <v>0</v>
      </c>
      <c r="I986" s="358"/>
      <c r="J986" s="415">
        <v>29399678.151489809</v>
      </c>
    </row>
    <row r="987" spans="2:10">
      <c r="B987" s="416"/>
      <c r="C987" s="417"/>
      <c r="D987" s="479"/>
      <c r="E987" s="479"/>
      <c r="F987" s="479"/>
      <c r="G987" s="358"/>
      <c r="H987" s="418"/>
    </row>
    <row r="988" spans="2:10">
      <c r="B988" s="419"/>
      <c r="C988" s="420" t="s">
        <v>119</v>
      </c>
      <c r="D988" s="480"/>
      <c r="E988" s="480"/>
      <c r="F988" s="480"/>
      <c r="G988" s="421"/>
      <c r="H988" s="422"/>
    </row>
    <row r="989" spans="2:10">
      <c r="B989" s="419"/>
      <c r="C989" s="423" t="s">
        <v>2</v>
      </c>
      <c r="D989" s="481">
        <v>0.1</v>
      </c>
      <c r="E989" s="480"/>
      <c r="F989" s="480"/>
      <c r="G989" s="421">
        <f>+$H$986*D989</f>
        <v>0</v>
      </c>
      <c r="H989" s="422"/>
    </row>
    <row r="990" spans="2:10">
      <c r="B990" s="419"/>
      <c r="C990" s="423" t="s">
        <v>124</v>
      </c>
      <c r="D990" s="481">
        <v>0.18</v>
      </c>
      <c r="E990" s="480"/>
      <c r="F990" s="480"/>
      <c r="G990" s="421">
        <f>+G989*D990</f>
        <v>0</v>
      </c>
      <c r="H990" s="422"/>
    </row>
    <row r="991" spans="2:10">
      <c r="B991" s="419"/>
      <c r="C991" s="423" t="s">
        <v>120</v>
      </c>
      <c r="D991" s="481">
        <v>0.04</v>
      </c>
      <c r="E991" s="480"/>
      <c r="F991" s="480"/>
      <c r="G991" s="421">
        <f t="shared" ref="G991:G997" si="73">+$H$986*D991</f>
        <v>0</v>
      </c>
      <c r="H991" s="422"/>
    </row>
    <row r="992" spans="2:10">
      <c r="B992" s="419"/>
      <c r="C992" s="423" t="s">
        <v>9</v>
      </c>
      <c r="D992" s="481">
        <v>0.03</v>
      </c>
      <c r="E992" s="480"/>
      <c r="F992" s="480"/>
      <c r="G992" s="421">
        <f t="shared" si="73"/>
        <v>0</v>
      </c>
      <c r="H992" s="422"/>
    </row>
    <row r="993" spans="2:8">
      <c r="B993" s="419"/>
      <c r="C993" s="423" t="s">
        <v>121</v>
      </c>
      <c r="D993" s="481">
        <v>0.01</v>
      </c>
      <c r="E993" s="480"/>
      <c r="F993" s="480"/>
      <c r="G993" s="421">
        <f t="shared" si="73"/>
        <v>0</v>
      </c>
      <c r="H993" s="422"/>
    </row>
    <row r="994" spans="2:8">
      <c r="B994" s="419"/>
      <c r="C994" s="423" t="s">
        <v>10</v>
      </c>
      <c r="D994" s="481">
        <v>1.4999999999999999E-2</v>
      </c>
      <c r="E994" s="480"/>
      <c r="F994" s="480"/>
      <c r="G994" s="421">
        <f t="shared" si="73"/>
        <v>0</v>
      </c>
      <c r="H994" s="422"/>
    </row>
    <row r="995" spans="2:8">
      <c r="B995" s="419"/>
      <c r="C995" s="423" t="s">
        <v>122</v>
      </c>
      <c r="D995" s="481">
        <v>0.05</v>
      </c>
      <c r="E995" s="480"/>
      <c r="F995" s="480"/>
      <c r="G995" s="421">
        <f t="shared" si="73"/>
        <v>0</v>
      </c>
      <c r="H995" s="422"/>
    </row>
    <row r="996" spans="2:8">
      <c r="B996" s="419"/>
      <c r="C996" s="423" t="s">
        <v>64</v>
      </c>
      <c r="D996" s="481">
        <v>0.05</v>
      </c>
      <c r="E996" s="480"/>
      <c r="F996" s="480"/>
      <c r="G996" s="421">
        <f t="shared" si="73"/>
        <v>0</v>
      </c>
      <c r="H996" s="422"/>
    </row>
    <row r="997" spans="2:8">
      <c r="B997" s="419"/>
      <c r="C997" s="423" t="s">
        <v>123</v>
      </c>
      <c r="D997" s="481">
        <v>0.03</v>
      </c>
      <c r="E997" s="480"/>
      <c r="F997" s="480"/>
      <c r="G997" s="421">
        <f t="shared" si="73"/>
        <v>0</v>
      </c>
      <c r="H997" s="422"/>
    </row>
    <row r="998" spans="2:8">
      <c r="B998" s="419"/>
      <c r="C998" s="425"/>
      <c r="D998" s="480"/>
      <c r="E998" s="482"/>
      <c r="F998" s="480"/>
      <c r="G998" s="421"/>
      <c r="H998" s="422"/>
    </row>
    <row r="999" spans="2:8">
      <c r="B999" s="427"/>
      <c r="C999" s="428"/>
      <c r="D999" s="480"/>
      <c r="E999" s="483"/>
      <c r="F999" s="483"/>
      <c r="G999" s="429"/>
      <c r="H999" s="426">
        <f>SUM(G989:G998)</f>
        <v>0</v>
      </c>
    </row>
    <row r="1000" spans="2:8" ht="19.5" thickBot="1">
      <c r="B1000" s="427"/>
      <c r="C1000" s="423"/>
      <c r="D1000" s="480"/>
      <c r="E1000" s="480"/>
      <c r="F1000" s="480"/>
      <c r="G1000" s="421"/>
      <c r="H1000" s="422"/>
    </row>
    <row r="1001" spans="2:8" ht="19.5" thickBot="1">
      <c r="B1001" s="430"/>
      <c r="C1001" s="431" t="s">
        <v>7</v>
      </c>
      <c r="D1001" s="484"/>
      <c r="E1001" s="485"/>
      <c r="F1001" s="485"/>
      <c r="G1001" s="433"/>
      <c r="H1001" s="434">
        <f>+H999+H986</f>
        <v>0</v>
      </c>
    </row>
    <row r="1002" spans="2:8">
      <c r="B1002" s="435"/>
      <c r="C1002" s="436"/>
      <c r="D1002" s="486"/>
      <c r="E1002" s="486"/>
      <c r="F1002" s="486"/>
      <c r="G1002" s="437"/>
      <c r="H1002" s="438"/>
    </row>
    <row r="1003" spans="2:8">
      <c r="B1003" s="435"/>
      <c r="C1003" s="420" t="s">
        <v>11</v>
      </c>
      <c r="D1003" s="326">
        <v>0.05</v>
      </c>
      <c r="E1003" s="487"/>
      <c r="F1003" s="487"/>
      <c r="G1003" s="421">
        <f t="shared" ref="G1003" si="74">+$H$986*D1003</f>
        <v>0</v>
      </c>
      <c r="H1003" s="438"/>
    </row>
    <row r="1004" spans="2:8" ht="19.5" thickBot="1">
      <c r="B1004" s="435"/>
      <c r="C1004" s="436"/>
      <c r="D1004" s="486"/>
      <c r="E1004" s="486"/>
      <c r="F1004" s="486"/>
      <c r="G1004" s="437"/>
      <c r="H1004" s="438"/>
    </row>
    <row r="1005" spans="2:8" ht="19.5" thickBot="1">
      <c r="B1005" s="430"/>
      <c r="C1005" s="440" t="s">
        <v>125</v>
      </c>
      <c r="D1005" s="484"/>
      <c r="E1005" s="485"/>
      <c r="F1005" s="485"/>
      <c r="G1005" s="433"/>
      <c r="H1005" s="434">
        <f>+G1003+H1001</f>
        <v>0</v>
      </c>
    </row>
    <row r="1006" spans="2:8">
      <c r="B1006" s="435"/>
      <c r="C1006" s="436"/>
      <c r="D1006" s="486"/>
      <c r="E1006" s="486"/>
      <c r="F1006" s="486"/>
      <c r="G1006" s="437"/>
      <c r="H1006" s="438"/>
    </row>
    <row r="1007" spans="2:8">
      <c r="B1007" s="435"/>
      <c r="C1007" s="436"/>
      <c r="D1007" s="486"/>
      <c r="E1007" s="486"/>
      <c r="F1007" s="486"/>
      <c r="G1007" s="437"/>
      <c r="H1007" s="438"/>
    </row>
  </sheetData>
  <mergeCells count="4">
    <mergeCell ref="B2:H2"/>
    <mergeCell ref="B3:H3"/>
    <mergeCell ref="B4:H4"/>
    <mergeCell ref="B5:D5"/>
  </mergeCells>
  <printOptions horizontalCentered="1"/>
  <pageMargins left="0.23622047244094491" right="0.31496062992125984" top="0.35433070866141736" bottom="0.35433070866141736" header="0" footer="0"/>
  <pageSetup paperSize="123" scale="53" fitToHeight="0" orientation="portrait" r:id="rId1"/>
  <headerFooter>
    <oddFooter>&amp;C&amp;F&amp;R&amp;P de &amp;N</oddFooter>
  </headerFooter>
</worksheet>
</file>

<file path=xl/worksheets/sheet6.xml><?xml version="1.0" encoding="utf-8"?>
<worksheet xmlns="http://schemas.openxmlformats.org/spreadsheetml/2006/main" xmlns:r="http://schemas.openxmlformats.org/officeDocument/2006/relationships">
  <sheetPr>
    <tabColor rgb="FFFFFF00"/>
  </sheetPr>
  <dimension ref="B1:K713"/>
  <sheetViews>
    <sheetView showZeros="0" view="pageBreakPreview" zoomScale="85" zoomScaleNormal="78" zoomScaleSheetLayoutView="85" workbookViewId="0">
      <selection activeCell="J18" sqref="J18"/>
    </sheetView>
  </sheetViews>
  <sheetFormatPr baseColWidth="10" defaultColWidth="14.42578125" defaultRowHeight="18.75"/>
  <cols>
    <col min="1" max="1" width="3.28515625" style="338" customWidth="1"/>
    <col min="2" max="2" width="11" style="441" customWidth="1"/>
    <col min="3" max="3" width="78.7109375" style="442" customWidth="1"/>
    <col min="4" max="4" width="18.42578125" style="338" customWidth="1"/>
    <col min="5" max="5" width="14.140625" style="338" customWidth="1"/>
    <col min="6" max="6" width="20.7109375" style="338" customWidth="1"/>
    <col min="7" max="7" width="21" style="338" customWidth="1"/>
    <col min="8" max="8" width="22.140625" style="353" customWidth="1"/>
    <col min="9" max="9" width="9.140625" style="338" customWidth="1"/>
    <col min="10" max="10" width="20" style="338" bestFit="1" customWidth="1"/>
    <col min="11" max="12" width="9.140625" style="338" customWidth="1"/>
    <col min="13" max="13" width="11.7109375" style="338" customWidth="1"/>
    <col min="14" max="14" width="18.85546875" style="338" bestFit="1" customWidth="1"/>
    <col min="15" max="15" width="14.5703125" style="338" bestFit="1" customWidth="1"/>
    <col min="16" max="16" width="18.85546875" style="338" bestFit="1" customWidth="1"/>
    <col min="17" max="16384" width="14.42578125" style="338"/>
  </cols>
  <sheetData>
    <row r="1" spans="2:11" ht="7.5" customHeight="1">
      <c r="B1" s="339"/>
      <c r="C1" s="340"/>
      <c r="D1" s="341"/>
      <c r="E1" s="339" t="s">
        <v>4</v>
      </c>
      <c r="F1" s="341"/>
      <c r="H1" s="342"/>
      <c r="I1" s="342"/>
      <c r="J1" s="341"/>
      <c r="K1" s="341"/>
    </row>
    <row r="2" spans="2:11">
      <c r="B2" s="604" t="s">
        <v>22</v>
      </c>
      <c r="C2" s="605"/>
      <c r="D2" s="605"/>
      <c r="E2" s="605"/>
      <c r="F2" s="605"/>
      <c r="G2" s="605"/>
      <c r="H2" s="605"/>
      <c r="I2" s="343"/>
      <c r="J2" s="341"/>
      <c r="K2" s="341"/>
    </row>
    <row r="3" spans="2:11" ht="27.75" customHeight="1">
      <c r="B3" s="604" t="str">
        <f>+'LOTE IV'!B3:H3</f>
        <v>PRESUPUESTO PARA LA CONSTRUCCIÓN DEL HOSPITAL EN FRIUSA, BAVARO, PROV. LA ALTAGRACIA, R.D.</v>
      </c>
      <c r="C3" s="605"/>
      <c r="D3" s="605"/>
      <c r="E3" s="605"/>
      <c r="F3" s="605"/>
      <c r="G3" s="605"/>
      <c r="H3" s="605"/>
      <c r="J3" s="344"/>
      <c r="K3" s="341"/>
    </row>
    <row r="4" spans="2:11" ht="23.25" customHeight="1">
      <c r="B4" s="604" t="s">
        <v>1503</v>
      </c>
      <c r="C4" s="605"/>
      <c r="D4" s="605"/>
      <c r="E4" s="605"/>
      <c r="F4" s="605"/>
      <c r="G4" s="605"/>
      <c r="H4" s="605"/>
      <c r="J4" s="344"/>
      <c r="K4" s="341"/>
    </row>
    <row r="5" spans="2:11" ht="18.75" customHeight="1">
      <c r="B5" s="606" t="s">
        <v>71</v>
      </c>
      <c r="C5" s="607"/>
      <c r="D5" s="607"/>
      <c r="E5" s="345"/>
      <c r="F5" s="346" t="s">
        <v>1504</v>
      </c>
      <c r="G5" s="347"/>
      <c r="H5" s="338"/>
      <c r="J5" s="348"/>
      <c r="K5" s="341"/>
    </row>
    <row r="6" spans="2:11">
      <c r="B6" s="447" t="s">
        <v>61</v>
      </c>
      <c r="C6" s="447"/>
      <c r="D6" s="345"/>
      <c r="E6" s="345"/>
      <c r="F6" s="2" t="s">
        <v>1071</v>
      </c>
      <c r="G6" s="347"/>
      <c r="H6" s="338"/>
      <c r="J6" s="344"/>
      <c r="K6" s="341"/>
    </row>
    <row r="7" spans="2:11" ht="19.5" thickBot="1">
      <c r="B7" s="349"/>
      <c r="C7" s="350"/>
      <c r="D7" s="351"/>
      <c r="E7" s="351"/>
      <c r="F7" s="352"/>
      <c r="G7" s="352"/>
    </row>
    <row r="8" spans="2:11" ht="24.75" customHeight="1" thickBot="1">
      <c r="B8" s="354" t="s">
        <v>5</v>
      </c>
      <c r="C8" s="355" t="s">
        <v>6</v>
      </c>
      <c r="D8" s="356" t="s">
        <v>50</v>
      </c>
      <c r="E8" s="356" t="s">
        <v>43</v>
      </c>
      <c r="F8" s="356" t="s">
        <v>1072</v>
      </c>
      <c r="G8" s="356" t="s">
        <v>7</v>
      </c>
      <c r="H8" s="357" t="s">
        <v>40</v>
      </c>
      <c r="I8" s="358"/>
    </row>
    <row r="9" spans="2:11">
      <c r="B9" s="359"/>
      <c r="C9" s="360"/>
      <c r="D9" s="361"/>
      <c r="E9" s="362"/>
      <c r="F9" s="363"/>
      <c r="G9" s="363"/>
      <c r="H9" s="364"/>
      <c r="I9" s="358"/>
    </row>
    <row r="10" spans="2:11">
      <c r="B10" s="359"/>
      <c r="C10" s="365" t="s">
        <v>1505</v>
      </c>
      <c r="D10" s="361"/>
      <c r="E10" s="362"/>
      <c r="F10" s="363"/>
      <c r="G10" s="363"/>
      <c r="H10" s="364"/>
      <c r="I10" s="358"/>
    </row>
    <row r="11" spans="2:11">
      <c r="B11" s="359"/>
      <c r="C11" s="366"/>
      <c r="D11" s="591"/>
      <c r="E11" s="362"/>
      <c r="F11" s="363"/>
      <c r="G11" s="363"/>
      <c r="H11" s="364"/>
      <c r="I11" s="358"/>
    </row>
    <row r="12" spans="2:11">
      <c r="B12" s="489"/>
      <c r="C12" s="456" t="s">
        <v>1506</v>
      </c>
      <c r="D12" s="592"/>
      <c r="E12" s="490"/>
      <c r="F12" s="371"/>
      <c r="G12" s="491">
        <f t="shared" ref="G12:G75" si="0">ROUND(D12*F12,2)</f>
        <v>0</v>
      </c>
      <c r="H12" s="364"/>
      <c r="I12" s="358"/>
    </row>
    <row r="13" spans="2:11">
      <c r="B13" s="492">
        <v>1</v>
      </c>
      <c r="C13" s="368" t="s">
        <v>1507</v>
      </c>
      <c r="D13" s="593"/>
      <c r="E13" s="494"/>
      <c r="F13" s="371"/>
      <c r="G13" s="491">
        <f t="shared" si="0"/>
        <v>0</v>
      </c>
      <c r="H13" s="364"/>
      <c r="I13" s="358"/>
    </row>
    <row r="14" spans="2:11">
      <c r="B14" s="494">
        <f>+B13+0.01</f>
        <v>1.01</v>
      </c>
      <c r="C14" s="495" t="s">
        <v>1508</v>
      </c>
      <c r="D14" s="593">
        <v>1</v>
      </c>
      <c r="E14" s="494" t="s">
        <v>14</v>
      </c>
      <c r="F14" s="371"/>
      <c r="G14" s="491">
        <f t="shared" si="0"/>
        <v>0</v>
      </c>
      <c r="H14" s="364"/>
      <c r="I14" s="358"/>
    </row>
    <row r="15" spans="2:11" ht="31.5">
      <c r="B15" s="494">
        <f t="shared" ref="B15:B46" si="1">+B14+0.01</f>
        <v>1.02</v>
      </c>
      <c r="C15" s="495" t="s">
        <v>1509</v>
      </c>
      <c r="D15" s="593">
        <v>1</v>
      </c>
      <c r="E15" s="494" t="s">
        <v>14</v>
      </c>
      <c r="F15" s="371"/>
      <c r="G15" s="491">
        <f t="shared" si="0"/>
        <v>0</v>
      </c>
      <c r="H15" s="364"/>
      <c r="I15" s="358"/>
    </row>
    <row r="16" spans="2:11" ht="31.5">
      <c r="B16" s="494">
        <f t="shared" si="1"/>
        <v>1.03</v>
      </c>
      <c r="C16" s="495" t="s">
        <v>1510</v>
      </c>
      <c r="D16" s="593">
        <v>1</v>
      </c>
      <c r="E16" s="494" t="s">
        <v>14</v>
      </c>
      <c r="F16" s="371"/>
      <c r="G16" s="491">
        <f t="shared" si="0"/>
        <v>0</v>
      </c>
      <c r="H16" s="364"/>
      <c r="I16" s="358"/>
    </row>
    <row r="17" spans="2:9">
      <c r="B17" s="494">
        <f t="shared" si="1"/>
        <v>1.04</v>
      </c>
      <c r="C17" s="495" t="s">
        <v>1511</v>
      </c>
      <c r="D17" s="593">
        <v>1</v>
      </c>
      <c r="E17" s="494" t="s">
        <v>14</v>
      </c>
      <c r="F17" s="371"/>
      <c r="G17" s="491">
        <f t="shared" si="0"/>
        <v>0</v>
      </c>
      <c r="H17" s="364"/>
      <c r="I17" s="358"/>
    </row>
    <row r="18" spans="2:9">
      <c r="B18" s="494">
        <f t="shared" si="1"/>
        <v>1.05</v>
      </c>
      <c r="C18" s="495" t="s">
        <v>1512</v>
      </c>
      <c r="D18" s="593">
        <v>1</v>
      </c>
      <c r="E18" s="494" t="s">
        <v>14</v>
      </c>
      <c r="F18" s="371"/>
      <c r="G18" s="491">
        <f t="shared" si="0"/>
        <v>0</v>
      </c>
      <c r="H18" s="364"/>
      <c r="I18" s="358"/>
    </row>
    <row r="19" spans="2:9" ht="31.5">
      <c r="B19" s="494">
        <f t="shared" si="1"/>
        <v>1.06</v>
      </c>
      <c r="C19" s="495" t="s">
        <v>1513</v>
      </c>
      <c r="D19" s="593">
        <v>1</v>
      </c>
      <c r="E19" s="494" t="s">
        <v>14</v>
      </c>
      <c r="F19" s="371"/>
      <c r="G19" s="491">
        <f t="shared" si="0"/>
        <v>0</v>
      </c>
      <c r="H19" s="364"/>
      <c r="I19" s="358"/>
    </row>
    <row r="20" spans="2:9">
      <c r="B20" s="494">
        <f t="shared" si="1"/>
        <v>1.07</v>
      </c>
      <c r="C20" s="495" t="s">
        <v>1514</v>
      </c>
      <c r="D20" s="593">
        <v>25</v>
      </c>
      <c r="E20" s="494" t="s">
        <v>51</v>
      </c>
      <c r="F20" s="371"/>
      <c r="G20" s="491">
        <f t="shared" si="0"/>
        <v>0</v>
      </c>
      <c r="H20" s="364"/>
      <c r="I20" s="358"/>
    </row>
    <row r="21" spans="2:9">
      <c r="B21" s="494">
        <f t="shared" si="1"/>
        <v>1.08</v>
      </c>
      <c r="C21" s="495" t="s">
        <v>1515</v>
      </c>
      <c r="D21" s="593">
        <v>13</v>
      </c>
      <c r="E21" s="494" t="s">
        <v>14</v>
      </c>
      <c r="F21" s="371"/>
      <c r="G21" s="491">
        <f t="shared" si="0"/>
        <v>0</v>
      </c>
      <c r="H21" s="364"/>
      <c r="I21" s="358"/>
    </row>
    <row r="22" spans="2:9">
      <c r="B22" s="494">
        <f t="shared" si="1"/>
        <v>1.0900000000000001</v>
      </c>
      <c r="C22" s="495" t="s">
        <v>1516</v>
      </c>
      <c r="D22" s="593">
        <v>4</v>
      </c>
      <c r="E22" s="494" t="s">
        <v>14</v>
      </c>
      <c r="F22" s="371"/>
      <c r="G22" s="491">
        <f t="shared" si="0"/>
        <v>0</v>
      </c>
      <c r="H22" s="364"/>
      <c r="I22" s="358"/>
    </row>
    <row r="23" spans="2:9">
      <c r="B23" s="494">
        <f t="shared" si="1"/>
        <v>1.1000000000000001</v>
      </c>
      <c r="C23" s="495" t="s">
        <v>1517</v>
      </c>
      <c r="D23" s="593">
        <v>1</v>
      </c>
      <c r="E23" s="494" t="s">
        <v>14</v>
      </c>
      <c r="F23" s="371"/>
      <c r="G23" s="491">
        <f t="shared" si="0"/>
        <v>0</v>
      </c>
      <c r="H23" s="364"/>
      <c r="I23" s="358"/>
    </row>
    <row r="24" spans="2:9">
      <c r="B24" s="494">
        <f t="shared" si="1"/>
        <v>1.1100000000000001</v>
      </c>
      <c r="C24" s="495" t="s">
        <v>1518</v>
      </c>
      <c r="D24" s="593">
        <v>2</v>
      </c>
      <c r="E24" s="494" t="s">
        <v>14</v>
      </c>
      <c r="F24" s="371"/>
      <c r="G24" s="491">
        <f t="shared" si="0"/>
        <v>0</v>
      </c>
      <c r="H24" s="364"/>
      <c r="I24" s="358"/>
    </row>
    <row r="25" spans="2:9">
      <c r="B25" s="494">
        <f t="shared" si="1"/>
        <v>1.1200000000000001</v>
      </c>
      <c r="C25" s="495" t="s">
        <v>1519</v>
      </c>
      <c r="D25" s="593">
        <v>1</v>
      </c>
      <c r="E25" s="494" t="s">
        <v>14</v>
      </c>
      <c r="F25" s="371"/>
      <c r="G25" s="491">
        <f t="shared" si="0"/>
        <v>0</v>
      </c>
      <c r="H25" s="364"/>
      <c r="I25" s="358"/>
    </row>
    <row r="26" spans="2:9">
      <c r="B26" s="494">
        <f t="shared" si="1"/>
        <v>1.1300000000000001</v>
      </c>
      <c r="C26" s="495" t="s">
        <v>1520</v>
      </c>
      <c r="D26" s="593">
        <v>20</v>
      </c>
      <c r="E26" s="494" t="s">
        <v>14</v>
      </c>
      <c r="F26" s="371"/>
      <c r="G26" s="491">
        <f t="shared" si="0"/>
        <v>0</v>
      </c>
      <c r="H26" s="364"/>
      <c r="I26" s="358"/>
    </row>
    <row r="27" spans="2:9">
      <c r="B27" s="494">
        <f t="shared" si="1"/>
        <v>1.1400000000000001</v>
      </c>
      <c r="C27" s="495" t="s">
        <v>1521</v>
      </c>
      <c r="D27" s="593">
        <v>26</v>
      </c>
      <c r="E27" s="494" t="s">
        <v>14</v>
      </c>
      <c r="F27" s="371"/>
      <c r="G27" s="491">
        <f t="shared" si="0"/>
        <v>0</v>
      </c>
      <c r="H27" s="364"/>
      <c r="I27" s="358"/>
    </row>
    <row r="28" spans="2:9">
      <c r="B28" s="494">
        <f t="shared" si="1"/>
        <v>1.1500000000000001</v>
      </c>
      <c r="C28" s="495" t="s">
        <v>1522</v>
      </c>
      <c r="D28" s="593">
        <v>26</v>
      </c>
      <c r="E28" s="494" t="s">
        <v>14</v>
      </c>
      <c r="F28" s="371"/>
      <c r="G28" s="491">
        <f t="shared" si="0"/>
        <v>0</v>
      </c>
      <c r="H28" s="364"/>
      <c r="I28" s="358"/>
    </row>
    <row r="29" spans="2:9">
      <c r="B29" s="494">
        <f t="shared" si="1"/>
        <v>1.1600000000000001</v>
      </c>
      <c r="C29" s="495" t="s">
        <v>1523</v>
      </c>
      <c r="D29" s="593">
        <v>1.75</v>
      </c>
      <c r="E29" s="494" t="s">
        <v>1524</v>
      </c>
      <c r="F29" s="371"/>
      <c r="G29" s="491">
        <f t="shared" si="0"/>
        <v>0</v>
      </c>
      <c r="H29" s="364"/>
      <c r="I29" s="358"/>
    </row>
    <row r="30" spans="2:9">
      <c r="B30" s="494">
        <f t="shared" si="1"/>
        <v>1.1700000000000002</v>
      </c>
      <c r="C30" s="495" t="s">
        <v>1525</v>
      </c>
      <c r="D30" s="593">
        <v>26</v>
      </c>
      <c r="E30" s="494" t="s">
        <v>14</v>
      </c>
      <c r="F30" s="371"/>
      <c r="G30" s="491">
        <f t="shared" si="0"/>
        <v>0</v>
      </c>
      <c r="H30" s="364"/>
      <c r="I30" s="358"/>
    </row>
    <row r="31" spans="2:9">
      <c r="B31" s="494">
        <f t="shared" si="1"/>
        <v>1.1800000000000002</v>
      </c>
      <c r="C31" s="495" t="s">
        <v>1526</v>
      </c>
      <c r="D31" s="593">
        <v>26</v>
      </c>
      <c r="E31" s="494" t="s">
        <v>14</v>
      </c>
      <c r="F31" s="371"/>
      <c r="G31" s="491">
        <f t="shared" si="0"/>
        <v>0</v>
      </c>
      <c r="H31" s="364"/>
      <c r="I31" s="358"/>
    </row>
    <row r="32" spans="2:9">
      <c r="B32" s="494">
        <f t="shared" si="1"/>
        <v>1.1900000000000002</v>
      </c>
      <c r="C32" s="495" t="s">
        <v>1527</v>
      </c>
      <c r="D32" s="593">
        <v>3</v>
      </c>
      <c r="E32" s="494" t="s">
        <v>14</v>
      </c>
      <c r="F32" s="371"/>
      <c r="G32" s="491">
        <f t="shared" si="0"/>
        <v>0</v>
      </c>
      <c r="H32" s="364"/>
      <c r="I32" s="358"/>
    </row>
    <row r="33" spans="2:9">
      <c r="B33" s="494">
        <f t="shared" si="1"/>
        <v>1.2000000000000002</v>
      </c>
      <c r="C33" s="495" t="s">
        <v>1528</v>
      </c>
      <c r="D33" s="593">
        <v>0.5</v>
      </c>
      <c r="E33" s="494" t="s">
        <v>29</v>
      </c>
      <c r="F33" s="371"/>
      <c r="G33" s="491">
        <f t="shared" si="0"/>
        <v>0</v>
      </c>
      <c r="H33" s="364"/>
      <c r="I33" s="358"/>
    </row>
    <row r="34" spans="2:9">
      <c r="B34" s="494">
        <f t="shared" si="1"/>
        <v>1.2100000000000002</v>
      </c>
      <c r="C34" s="495" t="s">
        <v>1529</v>
      </c>
      <c r="D34" s="593">
        <v>5</v>
      </c>
      <c r="E34" s="494" t="s">
        <v>14</v>
      </c>
      <c r="F34" s="371"/>
      <c r="G34" s="491">
        <f t="shared" si="0"/>
        <v>0</v>
      </c>
      <c r="H34" s="364"/>
      <c r="I34" s="358"/>
    </row>
    <row r="35" spans="2:9">
      <c r="B35" s="494">
        <f t="shared" si="1"/>
        <v>1.2200000000000002</v>
      </c>
      <c r="C35" s="495" t="s">
        <v>1530</v>
      </c>
      <c r="D35" s="593">
        <v>25</v>
      </c>
      <c r="E35" s="494" t="s">
        <v>51</v>
      </c>
      <c r="F35" s="371"/>
      <c r="G35" s="491">
        <f t="shared" si="0"/>
        <v>0</v>
      </c>
      <c r="H35" s="364"/>
      <c r="I35" s="358"/>
    </row>
    <row r="36" spans="2:9">
      <c r="B36" s="494">
        <f t="shared" si="1"/>
        <v>1.2300000000000002</v>
      </c>
      <c r="C36" s="495" t="s">
        <v>1531</v>
      </c>
      <c r="D36" s="593">
        <v>25</v>
      </c>
      <c r="E36" s="494" t="s">
        <v>51</v>
      </c>
      <c r="F36" s="371"/>
      <c r="G36" s="491">
        <f t="shared" si="0"/>
        <v>0</v>
      </c>
      <c r="H36" s="364"/>
      <c r="I36" s="358"/>
    </row>
    <row r="37" spans="2:9">
      <c r="B37" s="494">
        <f t="shared" si="1"/>
        <v>1.2400000000000002</v>
      </c>
      <c r="C37" s="495" t="s">
        <v>1532</v>
      </c>
      <c r="D37" s="593">
        <v>6</v>
      </c>
      <c r="E37" s="494" t="s">
        <v>14</v>
      </c>
      <c r="F37" s="371"/>
      <c r="G37" s="491">
        <f t="shared" si="0"/>
        <v>0</v>
      </c>
      <c r="H37" s="364"/>
      <c r="I37" s="358"/>
    </row>
    <row r="38" spans="2:9">
      <c r="B38" s="494">
        <f t="shared" si="1"/>
        <v>1.2500000000000002</v>
      </c>
      <c r="C38" s="495" t="s">
        <v>1533</v>
      </c>
      <c r="D38" s="593">
        <v>3</v>
      </c>
      <c r="E38" s="494" t="s">
        <v>14</v>
      </c>
      <c r="F38" s="371"/>
      <c r="G38" s="491">
        <f t="shared" si="0"/>
        <v>0</v>
      </c>
      <c r="H38" s="364"/>
      <c r="I38" s="358"/>
    </row>
    <row r="39" spans="2:9">
      <c r="B39" s="494">
        <f t="shared" si="1"/>
        <v>1.2600000000000002</v>
      </c>
      <c r="C39" s="495" t="s">
        <v>1534</v>
      </c>
      <c r="D39" s="593">
        <v>2</v>
      </c>
      <c r="E39" s="494" t="s">
        <v>14</v>
      </c>
      <c r="F39" s="371"/>
      <c r="G39" s="491">
        <f t="shared" si="0"/>
        <v>0</v>
      </c>
      <c r="H39" s="364"/>
      <c r="I39" s="358"/>
    </row>
    <row r="40" spans="2:9">
      <c r="B40" s="494">
        <f t="shared" si="1"/>
        <v>1.2700000000000002</v>
      </c>
      <c r="C40" s="495" t="s">
        <v>1535</v>
      </c>
      <c r="D40" s="593">
        <v>8</v>
      </c>
      <c r="E40" s="494" t="s">
        <v>14</v>
      </c>
      <c r="F40" s="371"/>
      <c r="G40" s="491">
        <f t="shared" si="0"/>
        <v>0</v>
      </c>
      <c r="H40" s="364"/>
      <c r="I40" s="358"/>
    </row>
    <row r="41" spans="2:9">
      <c r="B41" s="494">
        <f t="shared" si="1"/>
        <v>1.2800000000000002</v>
      </c>
      <c r="C41" s="495" t="s">
        <v>1536</v>
      </c>
      <c r="D41" s="593">
        <v>1</v>
      </c>
      <c r="E41" s="494" t="s">
        <v>14</v>
      </c>
      <c r="F41" s="371"/>
      <c r="G41" s="491">
        <f t="shared" si="0"/>
        <v>0</v>
      </c>
      <c r="H41" s="364"/>
      <c r="I41" s="358"/>
    </row>
    <row r="42" spans="2:9">
      <c r="B42" s="494">
        <f t="shared" si="1"/>
        <v>1.2900000000000003</v>
      </c>
      <c r="C42" s="495" t="s">
        <v>1537</v>
      </c>
      <c r="D42" s="593">
        <v>1</v>
      </c>
      <c r="E42" s="494" t="s">
        <v>14</v>
      </c>
      <c r="F42" s="371"/>
      <c r="G42" s="491">
        <f t="shared" si="0"/>
        <v>0</v>
      </c>
      <c r="H42" s="364"/>
      <c r="I42" s="358"/>
    </row>
    <row r="43" spans="2:9">
      <c r="B43" s="494">
        <f t="shared" si="1"/>
        <v>1.3000000000000003</v>
      </c>
      <c r="C43" s="495" t="s">
        <v>1538</v>
      </c>
      <c r="D43" s="593">
        <v>1</v>
      </c>
      <c r="E43" s="494" t="s">
        <v>14</v>
      </c>
      <c r="F43" s="371"/>
      <c r="G43" s="491">
        <f t="shared" si="0"/>
        <v>0</v>
      </c>
      <c r="H43" s="364"/>
      <c r="I43" s="358"/>
    </row>
    <row r="44" spans="2:9">
      <c r="B44" s="494">
        <f t="shared" si="1"/>
        <v>1.3100000000000003</v>
      </c>
      <c r="C44" s="495" t="s">
        <v>1539</v>
      </c>
      <c r="D44" s="593">
        <v>0.25</v>
      </c>
      <c r="E44" s="494" t="s">
        <v>1524</v>
      </c>
      <c r="F44" s="371"/>
      <c r="G44" s="491">
        <f t="shared" si="0"/>
        <v>0</v>
      </c>
      <c r="H44" s="364"/>
      <c r="I44" s="358"/>
    </row>
    <row r="45" spans="2:9">
      <c r="B45" s="494">
        <f t="shared" si="1"/>
        <v>1.3200000000000003</v>
      </c>
      <c r="C45" s="495" t="s">
        <v>1540</v>
      </c>
      <c r="D45" s="593">
        <v>1</v>
      </c>
      <c r="E45" s="494" t="s">
        <v>14</v>
      </c>
      <c r="F45" s="371"/>
      <c r="G45" s="491">
        <f t="shared" si="0"/>
        <v>0</v>
      </c>
      <c r="H45" s="364"/>
      <c r="I45" s="358"/>
    </row>
    <row r="46" spans="2:9">
      <c r="B46" s="494">
        <f t="shared" si="1"/>
        <v>1.3300000000000003</v>
      </c>
      <c r="C46" s="495" t="s">
        <v>1136</v>
      </c>
      <c r="D46" s="593">
        <v>1</v>
      </c>
      <c r="E46" s="494" t="s">
        <v>31</v>
      </c>
      <c r="F46" s="371"/>
      <c r="G46" s="491">
        <f t="shared" si="0"/>
        <v>0</v>
      </c>
      <c r="H46" s="364"/>
      <c r="I46" s="358"/>
    </row>
    <row r="47" spans="2:9">
      <c r="B47" s="494"/>
      <c r="C47" s="495"/>
      <c r="D47" s="593"/>
      <c r="E47" s="494"/>
      <c r="F47" s="371"/>
      <c r="G47" s="491">
        <f t="shared" si="0"/>
        <v>0</v>
      </c>
      <c r="H47" s="364">
        <f>SUM(G14:G46)</f>
        <v>0</v>
      </c>
      <c r="I47" s="358"/>
    </row>
    <row r="48" spans="2:9">
      <c r="B48" s="492">
        <f>B13+1</f>
        <v>2</v>
      </c>
      <c r="C48" s="368" t="s">
        <v>1541</v>
      </c>
      <c r="D48" s="593"/>
      <c r="E48" s="494"/>
      <c r="F48" s="371"/>
      <c r="G48" s="491">
        <f t="shared" si="0"/>
        <v>0</v>
      </c>
      <c r="H48" s="364"/>
      <c r="I48" s="358"/>
    </row>
    <row r="49" spans="2:9">
      <c r="B49" s="494">
        <f>+B48+0.01</f>
        <v>2.0099999999999998</v>
      </c>
      <c r="C49" s="495" t="s">
        <v>1508</v>
      </c>
      <c r="D49" s="593">
        <v>1</v>
      </c>
      <c r="E49" s="494" t="s">
        <v>14</v>
      </c>
      <c r="F49" s="371"/>
      <c r="G49" s="491">
        <f t="shared" si="0"/>
        <v>0</v>
      </c>
      <c r="H49" s="364"/>
      <c r="I49" s="358"/>
    </row>
    <row r="50" spans="2:9" ht="31.5">
      <c r="B50" s="494">
        <f t="shared" ref="B50:B81" si="2">+B49+0.01</f>
        <v>2.0199999999999996</v>
      </c>
      <c r="C50" s="495" t="s">
        <v>1509</v>
      </c>
      <c r="D50" s="593">
        <v>1</v>
      </c>
      <c r="E50" s="494" t="s">
        <v>14</v>
      </c>
      <c r="F50" s="371"/>
      <c r="G50" s="491">
        <f t="shared" si="0"/>
        <v>0</v>
      </c>
      <c r="H50" s="364"/>
      <c r="I50" s="358"/>
    </row>
    <row r="51" spans="2:9" ht="31.5">
      <c r="B51" s="494">
        <f t="shared" si="2"/>
        <v>2.0299999999999994</v>
      </c>
      <c r="C51" s="495" t="s">
        <v>1510</v>
      </c>
      <c r="D51" s="593">
        <v>1</v>
      </c>
      <c r="E51" s="494" t="s">
        <v>14</v>
      </c>
      <c r="F51" s="371"/>
      <c r="G51" s="491">
        <f t="shared" si="0"/>
        <v>0</v>
      </c>
      <c r="H51" s="364"/>
      <c r="I51" s="358"/>
    </row>
    <row r="52" spans="2:9">
      <c r="B52" s="494">
        <f t="shared" si="2"/>
        <v>2.0399999999999991</v>
      </c>
      <c r="C52" s="495" t="s">
        <v>1511</v>
      </c>
      <c r="D52" s="593">
        <v>1</v>
      </c>
      <c r="E52" s="494" t="s">
        <v>14</v>
      </c>
      <c r="F52" s="371"/>
      <c r="G52" s="491">
        <f t="shared" si="0"/>
        <v>0</v>
      </c>
      <c r="H52" s="364"/>
      <c r="I52" s="358"/>
    </row>
    <row r="53" spans="2:9">
      <c r="B53" s="494">
        <f t="shared" si="2"/>
        <v>2.0499999999999989</v>
      </c>
      <c r="C53" s="495" t="s">
        <v>1512</v>
      </c>
      <c r="D53" s="593">
        <v>1</v>
      </c>
      <c r="E53" s="494" t="s">
        <v>14</v>
      </c>
      <c r="F53" s="371"/>
      <c r="G53" s="491">
        <f t="shared" si="0"/>
        <v>0</v>
      </c>
      <c r="H53" s="364"/>
      <c r="I53" s="358"/>
    </row>
    <row r="54" spans="2:9" ht="31.5">
      <c r="B54" s="494">
        <f t="shared" si="2"/>
        <v>2.0599999999999987</v>
      </c>
      <c r="C54" s="495" t="s">
        <v>1513</v>
      </c>
      <c r="D54" s="593">
        <v>1</v>
      </c>
      <c r="E54" s="494" t="s">
        <v>14</v>
      </c>
      <c r="F54" s="371"/>
      <c r="G54" s="491">
        <f t="shared" si="0"/>
        <v>0</v>
      </c>
      <c r="H54" s="364"/>
      <c r="I54" s="358"/>
    </row>
    <row r="55" spans="2:9">
      <c r="B55" s="494">
        <f t="shared" si="2"/>
        <v>2.0699999999999985</v>
      </c>
      <c r="C55" s="495" t="s">
        <v>1514</v>
      </c>
      <c r="D55" s="593">
        <v>25</v>
      </c>
      <c r="E55" s="494" t="s">
        <v>51</v>
      </c>
      <c r="F55" s="371"/>
      <c r="G55" s="491">
        <f t="shared" si="0"/>
        <v>0</v>
      </c>
      <c r="H55" s="364"/>
      <c r="I55" s="358"/>
    </row>
    <row r="56" spans="2:9">
      <c r="B56" s="494">
        <f t="shared" si="2"/>
        <v>2.0799999999999983</v>
      </c>
      <c r="C56" s="495" t="s">
        <v>1515</v>
      </c>
      <c r="D56" s="593">
        <v>13</v>
      </c>
      <c r="E56" s="494" t="s">
        <v>14</v>
      </c>
      <c r="F56" s="371"/>
      <c r="G56" s="491">
        <f t="shared" si="0"/>
        <v>0</v>
      </c>
      <c r="H56" s="364"/>
      <c r="I56" s="358"/>
    </row>
    <row r="57" spans="2:9">
      <c r="B57" s="494">
        <f t="shared" si="2"/>
        <v>2.0899999999999981</v>
      </c>
      <c r="C57" s="495" t="s">
        <v>1516</v>
      </c>
      <c r="D57" s="593">
        <v>4</v>
      </c>
      <c r="E57" s="494" t="s">
        <v>14</v>
      </c>
      <c r="F57" s="371"/>
      <c r="G57" s="491">
        <f t="shared" si="0"/>
        <v>0</v>
      </c>
      <c r="H57" s="364"/>
      <c r="I57" s="358"/>
    </row>
    <row r="58" spans="2:9">
      <c r="B58" s="494">
        <f t="shared" si="2"/>
        <v>2.0999999999999979</v>
      </c>
      <c r="C58" s="495" t="s">
        <v>1517</v>
      </c>
      <c r="D58" s="593">
        <v>1</v>
      </c>
      <c r="E58" s="494" t="s">
        <v>14</v>
      </c>
      <c r="F58" s="371"/>
      <c r="G58" s="491">
        <f t="shared" si="0"/>
        <v>0</v>
      </c>
      <c r="H58" s="364"/>
      <c r="I58" s="358"/>
    </row>
    <row r="59" spans="2:9">
      <c r="B59" s="494">
        <f t="shared" si="2"/>
        <v>2.1099999999999977</v>
      </c>
      <c r="C59" s="495" t="s">
        <v>1518</v>
      </c>
      <c r="D59" s="593">
        <v>2</v>
      </c>
      <c r="E59" s="494" t="s">
        <v>14</v>
      </c>
      <c r="F59" s="371"/>
      <c r="G59" s="491">
        <f t="shared" si="0"/>
        <v>0</v>
      </c>
      <c r="H59" s="364"/>
      <c r="I59" s="358"/>
    </row>
    <row r="60" spans="2:9">
      <c r="B60" s="494">
        <f t="shared" si="2"/>
        <v>2.1199999999999974</v>
      </c>
      <c r="C60" s="495" t="s">
        <v>1519</v>
      </c>
      <c r="D60" s="593">
        <v>1</v>
      </c>
      <c r="E60" s="494" t="s">
        <v>14</v>
      </c>
      <c r="F60" s="371"/>
      <c r="G60" s="491">
        <f t="shared" si="0"/>
        <v>0</v>
      </c>
      <c r="H60" s="364"/>
      <c r="I60" s="358"/>
    </row>
    <row r="61" spans="2:9">
      <c r="B61" s="494">
        <f t="shared" si="2"/>
        <v>2.1299999999999972</v>
      </c>
      <c r="C61" s="495" t="s">
        <v>1520</v>
      </c>
      <c r="D61" s="593">
        <v>20</v>
      </c>
      <c r="E61" s="494" t="s">
        <v>14</v>
      </c>
      <c r="F61" s="371"/>
      <c r="G61" s="491">
        <f t="shared" si="0"/>
        <v>0</v>
      </c>
      <c r="H61" s="364"/>
      <c r="I61" s="358"/>
    </row>
    <row r="62" spans="2:9">
      <c r="B62" s="494">
        <f t="shared" si="2"/>
        <v>2.139999999999997</v>
      </c>
      <c r="C62" s="495" t="s">
        <v>1521</v>
      </c>
      <c r="D62" s="593">
        <v>26</v>
      </c>
      <c r="E62" s="494" t="s">
        <v>14</v>
      </c>
      <c r="F62" s="371"/>
      <c r="G62" s="491">
        <f t="shared" si="0"/>
        <v>0</v>
      </c>
      <c r="H62" s="364"/>
      <c r="I62" s="358"/>
    </row>
    <row r="63" spans="2:9">
      <c r="B63" s="494">
        <f t="shared" si="2"/>
        <v>2.1499999999999968</v>
      </c>
      <c r="C63" s="495" t="s">
        <v>1522</v>
      </c>
      <c r="D63" s="593">
        <v>26</v>
      </c>
      <c r="E63" s="494" t="s">
        <v>14</v>
      </c>
      <c r="F63" s="371"/>
      <c r="G63" s="491">
        <f t="shared" si="0"/>
        <v>0</v>
      </c>
      <c r="H63" s="364"/>
      <c r="I63" s="358"/>
    </row>
    <row r="64" spans="2:9">
      <c r="B64" s="494">
        <f t="shared" si="2"/>
        <v>2.1599999999999966</v>
      </c>
      <c r="C64" s="495" t="s">
        <v>1523</v>
      </c>
      <c r="D64" s="593">
        <v>1.75</v>
      </c>
      <c r="E64" s="494" t="s">
        <v>1524</v>
      </c>
      <c r="F64" s="371"/>
      <c r="G64" s="491">
        <f t="shared" si="0"/>
        <v>0</v>
      </c>
      <c r="H64" s="364"/>
      <c r="I64" s="358"/>
    </row>
    <row r="65" spans="2:9">
      <c r="B65" s="494">
        <f t="shared" si="2"/>
        <v>2.1699999999999964</v>
      </c>
      <c r="C65" s="495" t="s">
        <v>1525</v>
      </c>
      <c r="D65" s="593">
        <v>26</v>
      </c>
      <c r="E65" s="494" t="s">
        <v>14</v>
      </c>
      <c r="F65" s="371"/>
      <c r="G65" s="491">
        <f t="shared" si="0"/>
        <v>0</v>
      </c>
      <c r="H65" s="364"/>
      <c r="I65" s="358"/>
    </row>
    <row r="66" spans="2:9">
      <c r="B66" s="494">
        <f t="shared" si="2"/>
        <v>2.1799999999999962</v>
      </c>
      <c r="C66" s="495" t="s">
        <v>1526</v>
      </c>
      <c r="D66" s="593">
        <v>26</v>
      </c>
      <c r="E66" s="494" t="s">
        <v>14</v>
      </c>
      <c r="F66" s="371"/>
      <c r="G66" s="491">
        <f t="shared" si="0"/>
        <v>0</v>
      </c>
      <c r="H66" s="364"/>
      <c r="I66" s="358"/>
    </row>
    <row r="67" spans="2:9">
      <c r="B67" s="494">
        <f t="shared" si="2"/>
        <v>2.1899999999999959</v>
      </c>
      <c r="C67" s="495" t="s">
        <v>1527</v>
      </c>
      <c r="D67" s="593">
        <v>3</v>
      </c>
      <c r="E67" s="494" t="s">
        <v>14</v>
      </c>
      <c r="F67" s="371"/>
      <c r="G67" s="491">
        <f t="shared" si="0"/>
        <v>0</v>
      </c>
      <c r="H67" s="364"/>
      <c r="I67" s="358"/>
    </row>
    <row r="68" spans="2:9">
      <c r="B68" s="494">
        <f t="shared" si="2"/>
        <v>2.1999999999999957</v>
      </c>
      <c r="C68" s="495" t="s">
        <v>1528</v>
      </c>
      <c r="D68" s="593">
        <v>0.5</v>
      </c>
      <c r="E68" s="494" t="s">
        <v>29</v>
      </c>
      <c r="F68" s="371"/>
      <c r="G68" s="491">
        <f t="shared" si="0"/>
        <v>0</v>
      </c>
      <c r="H68" s="364"/>
      <c r="I68" s="358"/>
    </row>
    <row r="69" spans="2:9">
      <c r="B69" s="494">
        <f t="shared" si="2"/>
        <v>2.2099999999999955</v>
      </c>
      <c r="C69" s="495" t="s">
        <v>1529</v>
      </c>
      <c r="D69" s="593">
        <v>5</v>
      </c>
      <c r="E69" s="494" t="s">
        <v>14</v>
      </c>
      <c r="F69" s="371"/>
      <c r="G69" s="491">
        <f t="shared" si="0"/>
        <v>0</v>
      </c>
      <c r="H69" s="364"/>
      <c r="I69" s="358"/>
    </row>
    <row r="70" spans="2:9">
      <c r="B70" s="494">
        <f t="shared" si="2"/>
        <v>2.2199999999999953</v>
      </c>
      <c r="C70" s="495" t="s">
        <v>1530</v>
      </c>
      <c r="D70" s="593">
        <v>25</v>
      </c>
      <c r="E70" s="494" t="s">
        <v>51</v>
      </c>
      <c r="F70" s="371"/>
      <c r="G70" s="491">
        <f t="shared" si="0"/>
        <v>0</v>
      </c>
      <c r="H70" s="364"/>
      <c r="I70" s="358"/>
    </row>
    <row r="71" spans="2:9">
      <c r="B71" s="494">
        <f t="shared" si="2"/>
        <v>2.2299999999999951</v>
      </c>
      <c r="C71" s="495" t="s">
        <v>1531</v>
      </c>
      <c r="D71" s="593">
        <v>25</v>
      </c>
      <c r="E71" s="494" t="s">
        <v>51</v>
      </c>
      <c r="F71" s="371"/>
      <c r="G71" s="491">
        <f t="shared" si="0"/>
        <v>0</v>
      </c>
      <c r="H71" s="364"/>
      <c r="I71" s="358"/>
    </row>
    <row r="72" spans="2:9">
      <c r="B72" s="494">
        <f t="shared" si="2"/>
        <v>2.2399999999999949</v>
      </c>
      <c r="C72" s="495" t="s">
        <v>1532</v>
      </c>
      <c r="D72" s="593">
        <v>6</v>
      </c>
      <c r="E72" s="494" t="s">
        <v>14</v>
      </c>
      <c r="F72" s="371"/>
      <c r="G72" s="491">
        <f t="shared" si="0"/>
        <v>0</v>
      </c>
      <c r="H72" s="364"/>
      <c r="I72" s="358"/>
    </row>
    <row r="73" spans="2:9">
      <c r="B73" s="494">
        <f t="shared" si="2"/>
        <v>2.2499999999999947</v>
      </c>
      <c r="C73" s="495" t="s">
        <v>1533</v>
      </c>
      <c r="D73" s="593">
        <v>3</v>
      </c>
      <c r="E73" s="494" t="s">
        <v>14</v>
      </c>
      <c r="F73" s="371"/>
      <c r="G73" s="491">
        <f t="shared" si="0"/>
        <v>0</v>
      </c>
      <c r="H73" s="364"/>
      <c r="I73" s="358"/>
    </row>
    <row r="74" spans="2:9">
      <c r="B74" s="494">
        <f t="shared" si="2"/>
        <v>2.2599999999999945</v>
      </c>
      <c r="C74" s="495" t="s">
        <v>1534</v>
      </c>
      <c r="D74" s="593">
        <v>2</v>
      </c>
      <c r="E74" s="494" t="s">
        <v>14</v>
      </c>
      <c r="F74" s="371"/>
      <c r="G74" s="491">
        <f t="shared" si="0"/>
        <v>0</v>
      </c>
      <c r="H74" s="364"/>
      <c r="I74" s="358"/>
    </row>
    <row r="75" spans="2:9">
      <c r="B75" s="494">
        <f t="shared" si="2"/>
        <v>2.2699999999999942</v>
      </c>
      <c r="C75" s="495" t="s">
        <v>1535</v>
      </c>
      <c r="D75" s="593">
        <v>8</v>
      </c>
      <c r="E75" s="494" t="s">
        <v>14</v>
      </c>
      <c r="F75" s="371"/>
      <c r="G75" s="491">
        <f t="shared" si="0"/>
        <v>0</v>
      </c>
      <c r="H75" s="364"/>
      <c r="I75" s="358"/>
    </row>
    <row r="76" spans="2:9">
      <c r="B76" s="494">
        <f t="shared" si="2"/>
        <v>2.279999999999994</v>
      </c>
      <c r="C76" s="495" t="s">
        <v>1536</v>
      </c>
      <c r="D76" s="593">
        <v>1</v>
      </c>
      <c r="E76" s="494" t="s">
        <v>14</v>
      </c>
      <c r="F76" s="371"/>
      <c r="G76" s="491">
        <f t="shared" ref="G76:G139" si="3">ROUND(D76*F76,2)</f>
        <v>0</v>
      </c>
      <c r="H76" s="364"/>
      <c r="I76" s="358"/>
    </row>
    <row r="77" spans="2:9">
      <c r="B77" s="494">
        <f t="shared" si="2"/>
        <v>2.2899999999999938</v>
      </c>
      <c r="C77" s="495" t="s">
        <v>1537</v>
      </c>
      <c r="D77" s="593">
        <v>1</v>
      </c>
      <c r="E77" s="494" t="s">
        <v>14</v>
      </c>
      <c r="F77" s="371"/>
      <c r="G77" s="491">
        <f t="shared" si="3"/>
        <v>0</v>
      </c>
      <c r="H77" s="364"/>
      <c r="I77" s="358"/>
    </row>
    <row r="78" spans="2:9">
      <c r="B78" s="494">
        <f t="shared" si="2"/>
        <v>2.2999999999999936</v>
      </c>
      <c r="C78" s="495" t="s">
        <v>1538</v>
      </c>
      <c r="D78" s="593">
        <v>1</v>
      </c>
      <c r="E78" s="494" t="s">
        <v>14</v>
      </c>
      <c r="F78" s="371"/>
      <c r="G78" s="491">
        <f t="shared" si="3"/>
        <v>0</v>
      </c>
      <c r="H78" s="364"/>
      <c r="I78" s="358"/>
    </row>
    <row r="79" spans="2:9">
      <c r="B79" s="494">
        <f t="shared" si="2"/>
        <v>2.3099999999999934</v>
      </c>
      <c r="C79" s="495" t="s">
        <v>1539</v>
      </c>
      <c r="D79" s="593">
        <v>0.25</v>
      </c>
      <c r="E79" s="494" t="s">
        <v>1524</v>
      </c>
      <c r="F79" s="371"/>
      <c r="G79" s="491">
        <f t="shared" si="3"/>
        <v>0</v>
      </c>
      <c r="H79" s="364"/>
      <c r="I79" s="358"/>
    </row>
    <row r="80" spans="2:9">
      <c r="B80" s="494">
        <f t="shared" si="2"/>
        <v>2.3199999999999932</v>
      </c>
      <c r="C80" s="495" t="s">
        <v>1540</v>
      </c>
      <c r="D80" s="593">
        <v>1</v>
      </c>
      <c r="E80" s="494" t="s">
        <v>14</v>
      </c>
      <c r="F80" s="371"/>
      <c r="G80" s="491">
        <f t="shared" si="3"/>
        <v>0</v>
      </c>
      <c r="H80" s="364"/>
      <c r="I80" s="358"/>
    </row>
    <row r="81" spans="2:9">
      <c r="B81" s="494">
        <f t="shared" si="2"/>
        <v>2.329999999999993</v>
      </c>
      <c r="C81" s="495" t="s">
        <v>1136</v>
      </c>
      <c r="D81" s="593">
        <v>1</v>
      </c>
      <c r="E81" s="494" t="s">
        <v>31</v>
      </c>
      <c r="F81" s="371"/>
      <c r="G81" s="491">
        <f t="shared" si="3"/>
        <v>0</v>
      </c>
      <c r="H81" s="364"/>
      <c r="I81" s="358"/>
    </row>
    <row r="82" spans="2:9">
      <c r="B82" s="494"/>
      <c r="C82" s="495"/>
      <c r="D82" s="593"/>
      <c r="E82" s="494"/>
      <c r="F82" s="371"/>
      <c r="G82" s="491">
        <f t="shared" si="3"/>
        <v>0</v>
      </c>
      <c r="H82" s="364">
        <f>SUM(G49:G81)</f>
        <v>0</v>
      </c>
      <c r="I82" s="358"/>
    </row>
    <row r="83" spans="2:9">
      <c r="B83" s="492">
        <f>B48+1</f>
        <v>3</v>
      </c>
      <c r="C83" s="368" t="s">
        <v>1542</v>
      </c>
      <c r="D83" s="593"/>
      <c r="E83" s="494"/>
      <c r="F83" s="371"/>
      <c r="G83" s="491">
        <f t="shared" si="3"/>
        <v>0</v>
      </c>
      <c r="H83" s="364"/>
      <c r="I83" s="358"/>
    </row>
    <row r="84" spans="2:9">
      <c r="B84" s="494">
        <f>+B83+0.01</f>
        <v>3.01</v>
      </c>
      <c r="C84" s="495" t="s">
        <v>1543</v>
      </c>
      <c r="D84" s="593">
        <v>1</v>
      </c>
      <c r="E84" s="494" t="s">
        <v>14</v>
      </c>
      <c r="F84" s="371"/>
      <c r="G84" s="491">
        <f t="shared" si="3"/>
        <v>0</v>
      </c>
      <c r="H84" s="364"/>
      <c r="I84" s="358"/>
    </row>
    <row r="85" spans="2:9" ht="31.5">
      <c r="B85" s="494">
        <f t="shared" ref="B85:B116" si="4">+B84+0.01</f>
        <v>3.0199999999999996</v>
      </c>
      <c r="C85" s="495" t="s">
        <v>1544</v>
      </c>
      <c r="D85" s="593">
        <v>1</v>
      </c>
      <c r="E85" s="494" t="s">
        <v>14</v>
      </c>
      <c r="F85" s="371"/>
      <c r="G85" s="491">
        <f t="shared" si="3"/>
        <v>0</v>
      </c>
      <c r="H85" s="364"/>
      <c r="I85" s="358"/>
    </row>
    <row r="86" spans="2:9" ht="31.5">
      <c r="B86" s="494">
        <f t="shared" si="4"/>
        <v>3.0299999999999994</v>
      </c>
      <c r="C86" s="495" t="s">
        <v>1545</v>
      </c>
      <c r="D86" s="593">
        <v>1</v>
      </c>
      <c r="E86" s="494" t="s">
        <v>14</v>
      </c>
      <c r="F86" s="371"/>
      <c r="G86" s="491">
        <f t="shared" si="3"/>
        <v>0</v>
      </c>
      <c r="H86" s="364"/>
      <c r="I86" s="358"/>
    </row>
    <row r="87" spans="2:9">
      <c r="B87" s="494">
        <f t="shared" si="4"/>
        <v>3.0399999999999991</v>
      </c>
      <c r="C87" s="495" t="s">
        <v>1511</v>
      </c>
      <c r="D87" s="593">
        <v>1</v>
      </c>
      <c r="E87" s="494" t="s">
        <v>14</v>
      </c>
      <c r="F87" s="371"/>
      <c r="G87" s="491">
        <f t="shared" si="3"/>
        <v>0</v>
      </c>
      <c r="H87" s="364"/>
      <c r="I87" s="358"/>
    </row>
    <row r="88" spans="2:9">
      <c r="B88" s="494">
        <f t="shared" si="4"/>
        <v>3.0499999999999989</v>
      </c>
      <c r="C88" s="495" t="s">
        <v>1512</v>
      </c>
      <c r="D88" s="593">
        <v>1</v>
      </c>
      <c r="E88" s="494" t="s">
        <v>14</v>
      </c>
      <c r="F88" s="371"/>
      <c r="G88" s="491">
        <f t="shared" si="3"/>
        <v>0</v>
      </c>
      <c r="H88" s="364"/>
      <c r="I88" s="358"/>
    </row>
    <row r="89" spans="2:9" ht="31.5">
      <c r="B89" s="494">
        <f t="shared" si="4"/>
        <v>3.0599999999999987</v>
      </c>
      <c r="C89" s="495" t="s">
        <v>1513</v>
      </c>
      <c r="D89" s="593">
        <v>1</v>
      </c>
      <c r="E89" s="494" t="s">
        <v>14</v>
      </c>
      <c r="F89" s="371"/>
      <c r="G89" s="491">
        <f t="shared" si="3"/>
        <v>0</v>
      </c>
      <c r="H89" s="364"/>
      <c r="I89" s="358"/>
    </row>
    <row r="90" spans="2:9">
      <c r="B90" s="494">
        <f t="shared" si="4"/>
        <v>3.0699999999999985</v>
      </c>
      <c r="C90" s="495" t="s">
        <v>1514</v>
      </c>
      <c r="D90" s="593">
        <v>25</v>
      </c>
      <c r="E90" s="494" t="s">
        <v>51</v>
      </c>
      <c r="F90" s="371"/>
      <c r="G90" s="491">
        <f t="shared" si="3"/>
        <v>0</v>
      </c>
      <c r="H90" s="364"/>
      <c r="I90" s="358"/>
    </row>
    <row r="91" spans="2:9">
      <c r="B91" s="494">
        <f t="shared" si="4"/>
        <v>3.0799999999999983</v>
      </c>
      <c r="C91" s="495" t="s">
        <v>1515</v>
      </c>
      <c r="D91" s="593">
        <v>14</v>
      </c>
      <c r="E91" s="494" t="s">
        <v>14</v>
      </c>
      <c r="F91" s="371"/>
      <c r="G91" s="491">
        <f t="shared" si="3"/>
        <v>0</v>
      </c>
      <c r="H91" s="364"/>
      <c r="I91" s="358"/>
    </row>
    <row r="92" spans="2:9">
      <c r="B92" s="494">
        <f t="shared" si="4"/>
        <v>3.0899999999999981</v>
      </c>
      <c r="C92" s="495" t="s">
        <v>1516</v>
      </c>
      <c r="D92" s="593">
        <v>4</v>
      </c>
      <c r="E92" s="494" t="s">
        <v>14</v>
      </c>
      <c r="F92" s="371"/>
      <c r="G92" s="491">
        <f t="shared" si="3"/>
        <v>0</v>
      </c>
      <c r="H92" s="364"/>
      <c r="I92" s="358"/>
    </row>
    <row r="93" spans="2:9">
      <c r="B93" s="494">
        <f t="shared" si="4"/>
        <v>3.0999999999999979</v>
      </c>
      <c r="C93" s="495" t="s">
        <v>1517</v>
      </c>
      <c r="D93" s="593">
        <v>1</v>
      </c>
      <c r="E93" s="494" t="s">
        <v>14</v>
      </c>
      <c r="F93" s="371"/>
      <c r="G93" s="491">
        <f t="shared" si="3"/>
        <v>0</v>
      </c>
      <c r="H93" s="364"/>
      <c r="I93" s="358"/>
    </row>
    <row r="94" spans="2:9">
      <c r="B94" s="494">
        <f t="shared" si="4"/>
        <v>3.1099999999999977</v>
      </c>
      <c r="C94" s="495" t="s">
        <v>1518</v>
      </c>
      <c r="D94" s="593">
        <v>2</v>
      </c>
      <c r="E94" s="494" t="s">
        <v>14</v>
      </c>
      <c r="F94" s="371"/>
      <c r="G94" s="491">
        <f t="shared" si="3"/>
        <v>0</v>
      </c>
      <c r="H94" s="364"/>
      <c r="I94" s="358"/>
    </row>
    <row r="95" spans="2:9">
      <c r="B95" s="494">
        <f t="shared" si="4"/>
        <v>3.1199999999999974</v>
      </c>
      <c r="C95" s="495" t="s">
        <v>1519</v>
      </c>
      <c r="D95" s="593">
        <v>1</v>
      </c>
      <c r="E95" s="494" t="s">
        <v>14</v>
      </c>
      <c r="F95" s="371"/>
      <c r="G95" s="491">
        <f t="shared" si="3"/>
        <v>0</v>
      </c>
      <c r="H95" s="364"/>
      <c r="I95" s="358"/>
    </row>
    <row r="96" spans="2:9">
      <c r="B96" s="494">
        <f t="shared" si="4"/>
        <v>3.1299999999999972</v>
      </c>
      <c r="C96" s="495" t="s">
        <v>1520</v>
      </c>
      <c r="D96" s="593">
        <v>21</v>
      </c>
      <c r="E96" s="494" t="s">
        <v>14</v>
      </c>
      <c r="F96" s="371"/>
      <c r="G96" s="491">
        <f t="shared" si="3"/>
        <v>0</v>
      </c>
      <c r="H96" s="364"/>
      <c r="I96" s="358"/>
    </row>
    <row r="97" spans="2:9">
      <c r="B97" s="494">
        <f t="shared" si="4"/>
        <v>3.139999999999997</v>
      </c>
      <c r="C97" s="495" t="s">
        <v>1521</v>
      </c>
      <c r="D97" s="593">
        <v>28</v>
      </c>
      <c r="E97" s="494" t="s">
        <v>14</v>
      </c>
      <c r="F97" s="371"/>
      <c r="G97" s="491">
        <f t="shared" si="3"/>
        <v>0</v>
      </c>
      <c r="H97" s="364"/>
      <c r="I97" s="358"/>
    </row>
    <row r="98" spans="2:9">
      <c r="B98" s="494">
        <f t="shared" si="4"/>
        <v>3.1499999999999968</v>
      </c>
      <c r="C98" s="495" t="s">
        <v>1522</v>
      </c>
      <c r="D98" s="593">
        <v>28</v>
      </c>
      <c r="E98" s="494" t="s">
        <v>14</v>
      </c>
      <c r="F98" s="371"/>
      <c r="G98" s="491">
        <f t="shared" si="3"/>
        <v>0</v>
      </c>
      <c r="H98" s="364"/>
      <c r="I98" s="358"/>
    </row>
    <row r="99" spans="2:9">
      <c r="B99" s="494">
        <f t="shared" si="4"/>
        <v>3.1599999999999966</v>
      </c>
      <c r="C99" s="495" t="s">
        <v>1523</v>
      </c>
      <c r="D99" s="593">
        <v>2</v>
      </c>
      <c r="E99" s="494" t="s">
        <v>1524</v>
      </c>
      <c r="F99" s="371"/>
      <c r="G99" s="491">
        <f t="shared" si="3"/>
        <v>0</v>
      </c>
      <c r="H99" s="364"/>
      <c r="I99" s="358"/>
    </row>
    <row r="100" spans="2:9">
      <c r="B100" s="494">
        <f t="shared" si="4"/>
        <v>3.1699999999999964</v>
      </c>
      <c r="C100" s="495" t="s">
        <v>1525</v>
      </c>
      <c r="D100" s="593">
        <v>28</v>
      </c>
      <c r="E100" s="494" t="s">
        <v>14</v>
      </c>
      <c r="F100" s="371"/>
      <c r="G100" s="491">
        <f t="shared" si="3"/>
        <v>0</v>
      </c>
      <c r="H100" s="364"/>
      <c r="I100" s="358"/>
    </row>
    <row r="101" spans="2:9">
      <c r="B101" s="494">
        <f t="shared" si="4"/>
        <v>3.1799999999999962</v>
      </c>
      <c r="C101" s="495" t="s">
        <v>1526</v>
      </c>
      <c r="D101" s="593">
        <v>28</v>
      </c>
      <c r="E101" s="494" t="s">
        <v>14</v>
      </c>
      <c r="F101" s="371"/>
      <c r="G101" s="491">
        <f t="shared" si="3"/>
        <v>0</v>
      </c>
      <c r="H101" s="364"/>
      <c r="I101" s="358"/>
    </row>
    <row r="102" spans="2:9">
      <c r="B102" s="494">
        <f t="shared" si="4"/>
        <v>3.1899999999999959</v>
      </c>
      <c r="C102" s="495" t="s">
        <v>1527</v>
      </c>
      <c r="D102" s="593">
        <v>3</v>
      </c>
      <c r="E102" s="494" t="s">
        <v>14</v>
      </c>
      <c r="F102" s="371"/>
      <c r="G102" s="491">
        <f t="shared" si="3"/>
        <v>0</v>
      </c>
      <c r="H102" s="364"/>
      <c r="I102" s="358"/>
    </row>
    <row r="103" spans="2:9">
      <c r="B103" s="494">
        <f t="shared" si="4"/>
        <v>3.1999999999999957</v>
      </c>
      <c r="C103" s="495" t="s">
        <v>1528</v>
      </c>
      <c r="D103" s="593">
        <v>0.75</v>
      </c>
      <c r="E103" s="494" t="s">
        <v>29</v>
      </c>
      <c r="F103" s="371"/>
      <c r="G103" s="491">
        <f t="shared" si="3"/>
        <v>0</v>
      </c>
      <c r="H103" s="364"/>
      <c r="I103" s="358"/>
    </row>
    <row r="104" spans="2:9">
      <c r="B104" s="494">
        <f t="shared" si="4"/>
        <v>3.2099999999999955</v>
      </c>
      <c r="C104" s="495" t="s">
        <v>1529</v>
      </c>
      <c r="D104" s="593">
        <v>5</v>
      </c>
      <c r="E104" s="494" t="s">
        <v>14</v>
      </c>
      <c r="F104" s="371"/>
      <c r="G104" s="491">
        <f t="shared" si="3"/>
        <v>0</v>
      </c>
      <c r="H104" s="364"/>
      <c r="I104" s="358"/>
    </row>
    <row r="105" spans="2:9">
      <c r="B105" s="494">
        <f t="shared" si="4"/>
        <v>3.2199999999999953</v>
      </c>
      <c r="C105" s="495" t="s">
        <v>1546</v>
      </c>
      <c r="D105" s="593">
        <v>25</v>
      </c>
      <c r="E105" s="494" t="s">
        <v>51</v>
      </c>
      <c r="F105" s="371"/>
      <c r="G105" s="491">
        <f t="shared" si="3"/>
        <v>0</v>
      </c>
      <c r="H105" s="364"/>
      <c r="I105" s="358"/>
    </row>
    <row r="106" spans="2:9">
      <c r="B106" s="494">
        <f t="shared" si="4"/>
        <v>3.2299999999999951</v>
      </c>
      <c r="C106" s="495" t="s">
        <v>1531</v>
      </c>
      <c r="D106" s="593">
        <v>25</v>
      </c>
      <c r="E106" s="494" t="s">
        <v>51</v>
      </c>
      <c r="F106" s="371"/>
      <c r="G106" s="491">
        <f t="shared" si="3"/>
        <v>0</v>
      </c>
      <c r="H106" s="364"/>
      <c r="I106" s="358"/>
    </row>
    <row r="107" spans="2:9">
      <c r="B107" s="494">
        <f t="shared" si="4"/>
        <v>3.2399999999999949</v>
      </c>
      <c r="C107" s="495" t="s">
        <v>1532</v>
      </c>
      <c r="D107" s="593">
        <v>6</v>
      </c>
      <c r="E107" s="494" t="s">
        <v>14</v>
      </c>
      <c r="F107" s="371"/>
      <c r="G107" s="491">
        <f t="shared" si="3"/>
        <v>0</v>
      </c>
      <c r="H107" s="364"/>
      <c r="I107" s="358"/>
    </row>
    <row r="108" spans="2:9">
      <c r="B108" s="494">
        <f t="shared" si="4"/>
        <v>3.2499999999999947</v>
      </c>
      <c r="C108" s="495" t="s">
        <v>1533</v>
      </c>
      <c r="D108" s="593">
        <v>3</v>
      </c>
      <c r="E108" s="494" t="s">
        <v>14</v>
      </c>
      <c r="F108" s="371"/>
      <c r="G108" s="491">
        <f t="shared" si="3"/>
        <v>0</v>
      </c>
      <c r="H108" s="364"/>
      <c r="I108" s="358"/>
    </row>
    <row r="109" spans="2:9">
      <c r="B109" s="494">
        <f t="shared" si="4"/>
        <v>3.2599999999999945</v>
      </c>
      <c r="C109" s="495" t="s">
        <v>1534</v>
      </c>
      <c r="D109" s="593">
        <v>2</v>
      </c>
      <c r="E109" s="494" t="s">
        <v>14</v>
      </c>
      <c r="F109" s="371"/>
      <c r="G109" s="491">
        <f t="shared" si="3"/>
        <v>0</v>
      </c>
      <c r="H109" s="364"/>
      <c r="I109" s="358"/>
    </row>
    <row r="110" spans="2:9">
      <c r="B110" s="494">
        <f t="shared" si="4"/>
        <v>3.2699999999999942</v>
      </c>
      <c r="C110" s="495" t="s">
        <v>1535</v>
      </c>
      <c r="D110" s="593">
        <v>8</v>
      </c>
      <c r="E110" s="494" t="s">
        <v>14</v>
      </c>
      <c r="F110" s="371"/>
      <c r="G110" s="491">
        <f t="shared" si="3"/>
        <v>0</v>
      </c>
      <c r="H110" s="364"/>
      <c r="I110" s="358"/>
    </row>
    <row r="111" spans="2:9">
      <c r="B111" s="494">
        <f t="shared" si="4"/>
        <v>3.279999999999994</v>
      </c>
      <c r="C111" s="495" t="s">
        <v>1536</v>
      </c>
      <c r="D111" s="593">
        <v>1</v>
      </c>
      <c r="E111" s="494" t="s">
        <v>14</v>
      </c>
      <c r="F111" s="371"/>
      <c r="G111" s="491">
        <f t="shared" si="3"/>
        <v>0</v>
      </c>
      <c r="H111" s="364"/>
      <c r="I111" s="358"/>
    </row>
    <row r="112" spans="2:9">
      <c r="B112" s="494">
        <f t="shared" si="4"/>
        <v>3.2899999999999938</v>
      </c>
      <c r="C112" s="495" t="s">
        <v>1537</v>
      </c>
      <c r="D112" s="593">
        <v>1</v>
      </c>
      <c r="E112" s="494" t="s">
        <v>14</v>
      </c>
      <c r="F112" s="371"/>
      <c r="G112" s="491">
        <f t="shared" si="3"/>
        <v>0</v>
      </c>
      <c r="H112" s="364"/>
      <c r="I112" s="358"/>
    </row>
    <row r="113" spans="2:9">
      <c r="B113" s="494">
        <f t="shared" si="4"/>
        <v>3.2999999999999936</v>
      </c>
      <c r="C113" s="495" t="s">
        <v>1538</v>
      </c>
      <c r="D113" s="593">
        <v>1</v>
      </c>
      <c r="E113" s="494" t="s">
        <v>14</v>
      </c>
      <c r="F113" s="371"/>
      <c r="G113" s="491">
        <f t="shared" si="3"/>
        <v>0</v>
      </c>
      <c r="H113" s="364"/>
      <c r="I113" s="358"/>
    </row>
    <row r="114" spans="2:9">
      <c r="B114" s="494">
        <f t="shared" si="4"/>
        <v>3.3099999999999934</v>
      </c>
      <c r="C114" s="495" t="s">
        <v>1539</v>
      </c>
      <c r="D114" s="593">
        <v>0.25</v>
      </c>
      <c r="E114" s="494" t="s">
        <v>1524</v>
      </c>
      <c r="F114" s="371"/>
      <c r="G114" s="491">
        <f t="shared" si="3"/>
        <v>0</v>
      </c>
      <c r="H114" s="364"/>
      <c r="I114" s="358"/>
    </row>
    <row r="115" spans="2:9">
      <c r="B115" s="494">
        <f t="shared" si="4"/>
        <v>3.3199999999999932</v>
      </c>
      <c r="C115" s="495" t="s">
        <v>1540</v>
      </c>
      <c r="D115" s="593">
        <v>1</v>
      </c>
      <c r="E115" s="494" t="s">
        <v>14</v>
      </c>
      <c r="F115" s="371"/>
      <c r="G115" s="491">
        <f t="shared" si="3"/>
        <v>0</v>
      </c>
      <c r="H115" s="364"/>
      <c r="I115" s="358"/>
    </row>
    <row r="116" spans="2:9">
      <c r="B116" s="494">
        <f t="shared" si="4"/>
        <v>3.329999999999993</v>
      </c>
      <c r="C116" s="495" t="s">
        <v>1136</v>
      </c>
      <c r="D116" s="593">
        <v>1</v>
      </c>
      <c r="E116" s="494" t="s">
        <v>31</v>
      </c>
      <c r="F116" s="371"/>
      <c r="G116" s="491">
        <f t="shared" si="3"/>
        <v>0</v>
      </c>
      <c r="H116" s="364"/>
      <c r="I116" s="358"/>
    </row>
    <row r="117" spans="2:9">
      <c r="B117" s="494"/>
      <c r="C117" s="495"/>
      <c r="D117" s="593"/>
      <c r="E117" s="494"/>
      <c r="F117" s="371"/>
      <c r="G117" s="491">
        <f t="shared" si="3"/>
        <v>0</v>
      </c>
      <c r="H117" s="364">
        <f>SUM(G84:G116)</f>
        <v>0</v>
      </c>
      <c r="I117" s="358"/>
    </row>
    <row r="118" spans="2:9">
      <c r="B118" s="492">
        <f>B83+1</f>
        <v>4</v>
      </c>
      <c r="C118" s="368" t="s">
        <v>1547</v>
      </c>
      <c r="D118" s="593"/>
      <c r="E118" s="494"/>
      <c r="F118" s="371"/>
      <c r="G118" s="491">
        <f t="shared" si="3"/>
        <v>0</v>
      </c>
      <c r="H118" s="364"/>
      <c r="I118" s="358"/>
    </row>
    <row r="119" spans="2:9">
      <c r="B119" s="494">
        <f>B118+0.01</f>
        <v>4.01</v>
      </c>
      <c r="C119" s="495" t="s">
        <v>1548</v>
      </c>
      <c r="D119" s="593">
        <v>1</v>
      </c>
      <c r="E119" s="494" t="s">
        <v>14</v>
      </c>
      <c r="F119" s="371"/>
      <c r="G119" s="491">
        <f t="shared" si="3"/>
        <v>0</v>
      </c>
      <c r="H119" s="364"/>
      <c r="I119" s="358"/>
    </row>
    <row r="120" spans="2:9">
      <c r="B120" s="494">
        <f t="shared" ref="B120:B124" si="5">B119+0.01</f>
        <v>4.0199999999999996</v>
      </c>
      <c r="C120" s="495" t="s">
        <v>1549</v>
      </c>
      <c r="D120" s="593">
        <v>1</v>
      </c>
      <c r="E120" s="494" t="s">
        <v>14</v>
      </c>
      <c r="F120" s="371"/>
      <c r="G120" s="491">
        <f t="shared" si="3"/>
        <v>0</v>
      </c>
      <c r="H120" s="364"/>
      <c r="I120" s="358"/>
    </row>
    <row r="121" spans="2:9">
      <c r="B121" s="494">
        <f t="shared" si="5"/>
        <v>4.0299999999999994</v>
      </c>
      <c r="C121" s="495" t="s">
        <v>1550</v>
      </c>
      <c r="D121" s="593">
        <v>12</v>
      </c>
      <c r="E121" s="494" t="s">
        <v>14</v>
      </c>
      <c r="F121" s="371"/>
      <c r="G121" s="491">
        <f t="shared" si="3"/>
        <v>0</v>
      </c>
      <c r="H121" s="364"/>
      <c r="I121" s="358"/>
    </row>
    <row r="122" spans="2:9">
      <c r="B122" s="494">
        <f t="shared" si="5"/>
        <v>4.0399999999999991</v>
      </c>
      <c r="C122" s="495" t="s">
        <v>1551</v>
      </c>
      <c r="D122" s="593">
        <v>12</v>
      </c>
      <c r="E122" s="494" t="s">
        <v>14</v>
      </c>
      <c r="F122" s="371"/>
      <c r="G122" s="491">
        <f t="shared" si="3"/>
        <v>0</v>
      </c>
      <c r="H122" s="364"/>
      <c r="I122" s="358"/>
    </row>
    <row r="123" spans="2:9">
      <c r="B123" s="494">
        <f t="shared" si="5"/>
        <v>4.0499999999999989</v>
      </c>
      <c r="C123" s="495" t="s">
        <v>1552</v>
      </c>
      <c r="D123" s="593">
        <v>1</v>
      </c>
      <c r="E123" s="494" t="s">
        <v>14</v>
      </c>
      <c r="F123" s="371"/>
      <c r="G123" s="491">
        <f t="shared" si="3"/>
        <v>0</v>
      </c>
      <c r="H123" s="364"/>
      <c r="I123" s="358"/>
    </row>
    <row r="124" spans="2:9">
      <c r="B124" s="494">
        <f t="shared" si="5"/>
        <v>4.0599999999999987</v>
      </c>
      <c r="C124" s="495" t="s">
        <v>1136</v>
      </c>
      <c r="D124" s="593">
        <v>1</v>
      </c>
      <c r="E124" s="494" t="s">
        <v>31</v>
      </c>
      <c r="F124" s="371"/>
      <c r="G124" s="491">
        <f t="shared" si="3"/>
        <v>0</v>
      </c>
      <c r="H124" s="364"/>
      <c r="I124" s="358"/>
    </row>
    <row r="125" spans="2:9">
      <c r="B125" s="494"/>
      <c r="C125" s="495"/>
      <c r="D125" s="593"/>
      <c r="E125" s="494"/>
      <c r="F125" s="371"/>
      <c r="G125" s="491">
        <f t="shared" si="3"/>
        <v>0</v>
      </c>
      <c r="H125" s="364">
        <f>SUM(G119:G124)</f>
        <v>0</v>
      </c>
      <c r="I125" s="358"/>
    </row>
    <row r="126" spans="2:9">
      <c r="B126" s="492">
        <f>B118+1</f>
        <v>5</v>
      </c>
      <c r="C126" s="368" t="s">
        <v>1553</v>
      </c>
      <c r="D126" s="593"/>
      <c r="E126" s="494"/>
      <c r="F126" s="371"/>
      <c r="G126" s="491">
        <f t="shared" si="3"/>
        <v>0</v>
      </c>
      <c r="H126" s="364"/>
      <c r="I126" s="358"/>
    </row>
    <row r="127" spans="2:9">
      <c r="B127" s="494">
        <f>+B126+0.01</f>
        <v>5.01</v>
      </c>
      <c r="C127" s="495" t="s">
        <v>1528</v>
      </c>
      <c r="D127" s="593">
        <v>2</v>
      </c>
      <c r="E127" s="494" t="s">
        <v>29</v>
      </c>
      <c r="F127" s="371"/>
      <c r="G127" s="491">
        <f t="shared" si="3"/>
        <v>0</v>
      </c>
      <c r="H127" s="364"/>
      <c r="I127" s="358"/>
    </row>
    <row r="128" spans="2:9">
      <c r="B128" s="494">
        <f t="shared" ref="B128:B141" si="6">+B127+0.01</f>
        <v>5.0199999999999996</v>
      </c>
      <c r="C128" s="495" t="s">
        <v>1554</v>
      </c>
      <c r="D128" s="593">
        <v>70</v>
      </c>
      <c r="E128" s="494" t="s">
        <v>51</v>
      </c>
      <c r="F128" s="371"/>
      <c r="G128" s="491">
        <f t="shared" si="3"/>
        <v>0</v>
      </c>
      <c r="H128" s="364"/>
      <c r="I128" s="358"/>
    </row>
    <row r="129" spans="2:9">
      <c r="B129" s="494">
        <f t="shared" si="6"/>
        <v>5.0299999999999994</v>
      </c>
      <c r="C129" s="495" t="s">
        <v>1555</v>
      </c>
      <c r="D129" s="593">
        <v>5</v>
      </c>
      <c r="E129" s="494" t="s">
        <v>51</v>
      </c>
      <c r="F129" s="371"/>
      <c r="G129" s="491">
        <f t="shared" si="3"/>
        <v>0</v>
      </c>
      <c r="H129" s="364"/>
      <c r="I129" s="358"/>
    </row>
    <row r="130" spans="2:9">
      <c r="B130" s="494">
        <f t="shared" si="6"/>
        <v>5.0399999999999991</v>
      </c>
      <c r="C130" s="495" t="s">
        <v>1556</v>
      </c>
      <c r="D130" s="593">
        <v>50</v>
      </c>
      <c r="E130" s="494" t="s">
        <v>51</v>
      </c>
      <c r="F130" s="371"/>
      <c r="G130" s="491">
        <f t="shared" si="3"/>
        <v>0</v>
      </c>
      <c r="H130" s="364"/>
      <c r="I130" s="358"/>
    </row>
    <row r="131" spans="2:9">
      <c r="B131" s="494">
        <f t="shared" si="6"/>
        <v>5.0499999999999989</v>
      </c>
      <c r="C131" s="495" t="s">
        <v>1557</v>
      </c>
      <c r="D131" s="593">
        <v>20</v>
      </c>
      <c r="E131" s="494" t="s">
        <v>51</v>
      </c>
      <c r="F131" s="371"/>
      <c r="G131" s="491">
        <f t="shared" si="3"/>
        <v>0</v>
      </c>
      <c r="H131" s="364"/>
      <c r="I131" s="358"/>
    </row>
    <row r="132" spans="2:9">
      <c r="B132" s="494">
        <f t="shared" si="6"/>
        <v>5.0599999999999987</v>
      </c>
      <c r="C132" s="495" t="s">
        <v>1558</v>
      </c>
      <c r="D132" s="593">
        <v>80</v>
      </c>
      <c r="E132" s="494" t="s">
        <v>51</v>
      </c>
      <c r="F132" s="371"/>
      <c r="G132" s="491">
        <f t="shared" si="3"/>
        <v>0</v>
      </c>
      <c r="H132" s="364"/>
      <c r="I132" s="358"/>
    </row>
    <row r="133" spans="2:9">
      <c r="B133" s="494">
        <f t="shared" si="6"/>
        <v>5.0699999999999985</v>
      </c>
      <c r="C133" s="495" t="s">
        <v>1559</v>
      </c>
      <c r="D133" s="593">
        <v>152</v>
      </c>
      <c r="E133" s="494" t="s">
        <v>51</v>
      </c>
      <c r="F133" s="371"/>
      <c r="G133" s="491">
        <f t="shared" si="3"/>
        <v>0</v>
      </c>
      <c r="H133" s="364"/>
      <c r="I133" s="358"/>
    </row>
    <row r="134" spans="2:9">
      <c r="B134" s="494">
        <f t="shared" si="6"/>
        <v>5.0799999999999983</v>
      </c>
      <c r="C134" s="495" t="s">
        <v>1560</v>
      </c>
      <c r="D134" s="593">
        <v>30</v>
      </c>
      <c r="E134" s="494" t="s">
        <v>51</v>
      </c>
      <c r="F134" s="371"/>
      <c r="G134" s="491">
        <f t="shared" si="3"/>
        <v>0</v>
      </c>
      <c r="H134" s="364"/>
      <c r="I134" s="358"/>
    </row>
    <row r="135" spans="2:9">
      <c r="B135" s="494">
        <f t="shared" si="6"/>
        <v>5.0899999999999981</v>
      </c>
      <c r="C135" s="495" t="s">
        <v>1561</v>
      </c>
      <c r="D135" s="593">
        <v>140</v>
      </c>
      <c r="E135" s="494" t="s">
        <v>51</v>
      </c>
      <c r="F135" s="371"/>
      <c r="G135" s="491">
        <f t="shared" si="3"/>
        <v>0</v>
      </c>
      <c r="H135" s="364"/>
      <c r="I135" s="358"/>
    </row>
    <row r="136" spans="2:9">
      <c r="B136" s="494">
        <f t="shared" si="6"/>
        <v>5.0999999999999979</v>
      </c>
      <c r="C136" s="495" t="s">
        <v>1562</v>
      </c>
      <c r="D136" s="593">
        <v>3</v>
      </c>
      <c r="E136" s="494" t="s">
        <v>14</v>
      </c>
      <c r="F136" s="371"/>
      <c r="G136" s="491">
        <f t="shared" si="3"/>
        <v>0</v>
      </c>
      <c r="H136" s="364"/>
      <c r="I136" s="358"/>
    </row>
    <row r="137" spans="2:9">
      <c r="B137" s="494">
        <f t="shared" si="6"/>
        <v>5.1099999999999977</v>
      </c>
      <c r="C137" s="495" t="s">
        <v>1563</v>
      </c>
      <c r="D137" s="593">
        <v>5</v>
      </c>
      <c r="E137" s="494" t="s">
        <v>14</v>
      </c>
      <c r="F137" s="371"/>
      <c r="G137" s="491">
        <f t="shared" si="3"/>
        <v>0</v>
      </c>
      <c r="H137" s="364"/>
      <c r="I137" s="358"/>
    </row>
    <row r="138" spans="2:9">
      <c r="B138" s="494">
        <f t="shared" si="6"/>
        <v>5.1199999999999974</v>
      </c>
      <c r="C138" s="495" t="s">
        <v>1564</v>
      </c>
      <c r="D138" s="593">
        <v>2</v>
      </c>
      <c r="E138" s="494" t="s">
        <v>14</v>
      </c>
      <c r="F138" s="371"/>
      <c r="G138" s="491">
        <f t="shared" si="3"/>
        <v>0</v>
      </c>
      <c r="H138" s="364"/>
      <c r="I138" s="358"/>
    </row>
    <row r="139" spans="2:9">
      <c r="B139" s="494">
        <f t="shared" si="6"/>
        <v>5.1299999999999972</v>
      </c>
      <c r="C139" s="495" t="s">
        <v>1565</v>
      </c>
      <c r="D139" s="593">
        <v>1</v>
      </c>
      <c r="E139" s="494" t="s">
        <v>14</v>
      </c>
      <c r="F139" s="371"/>
      <c r="G139" s="491">
        <f t="shared" si="3"/>
        <v>0</v>
      </c>
      <c r="H139" s="364"/>
      <c r="I139" s="358"/>
    </row>
    <row r="140" spans="2:9">
      <c r="B140" s="494">
        <f t="shared" si="6"/>
        <v>5.139999999999997</v>
      </c>
      <c r="C140" s="495" t="s">
        <v>1566</v>
      </c>
      <c r="D140" s="593">
        <v>1</v>
      </c>
      <c r="E140" s="494" t="s">
        <v>14</v>
      </c>
      <c r="F140" s="371"/>
      <c r="G140" s="491">
        <f t="shared" ref="G140:G203" si="7">ROUND(D140*F140,2)</f>
        <v>0</v>
      </c>
      <c r="H140" s="364"/>
      <c r="I140" s="358"/>
    </row>
    <row r="141" spans="2:9">
      <c r="B141" s="494">
        <f t="shared" si="6"/>
        <v>5.1499999999999968</v>
      </c>
      <c r="C141" s="495" t="s">
        <v>1136</v>
      </c>
      <c r="D141" s="593">
        <v>1</v>
      </c>
      <c r="E141" s="494" t="s">
        <v>31</v>
      </c>
      <c r="F141" s="371"/>
      <c r="G141" s="491">
        <f t="shared" si="7"/>
        <v>0</v>
      </c>
      <c r="H141" s="364"/>
      <c r="I141" s="358"/>
    </row>
    <row r="142" spans="2:9">
      <c r="B142" s="494"/>
      <c r="C142" s="495"/>
      <c r="D142" s="593"/>
      <c r="E142" s="494"/>
      <c r="F142" s="371"/>
      <c r="G142" s="491">
        <f t="shared" si="7"/>
        <v>0</v>
      </c>
      <c r="H142" s="364">
        <f>SUM(G127:G141)</f>
        <v>0</v>
      </c>
      <c r="I142" s="358"/>
    </row>
    <row r="143" spans="2:9">
      <c r="B143" s="492">
        <f>B126+1</f>
        <v>6</v>
      </c>
      <c r="C143" s="368" t="s">
        <v>1567</v>
      </c>
      <c r="D143" s="593"/>
      <c r="E143" s="494"/>
      <c r="F143" s="371"/>
      <c r="G143" s="491">
        <f t="shared" si="7"/>
        <v>0</v>
      </c>
      <c r="H143" s="364"/>
      <c r="I143" s="358"/>
    </row>
    <row r="144" spans="2:9">
      <c r="B144" s="494">
        <f>+B143+0.01</f>
        <v>6.01</v>
      </c>
      <c r="C144" s="495" t="s">
        <v>1568</v>
      </c>
      <c r="D144" s="593">
        <v>60</v>
      </c>
      <c r="E144" s="494" t="s">
        <v>14</v>
      </c>
      <c r="F144" s="371"/>
      <c r="G144" s="491">
        <f t="shared" si="7"/>
        <v>0</v>
      </c>
      <c r="H144" s="364"/>
      <c r="I144" s="358"/>
    </row>
    <row r="145" spans="2:9">
      <c r="B145" s="494">
        <f t="shared" ref="B145:B155" si="8">+B144+0.01</f>
        <v>6.02</v>
      </c>
      <c r="C145" s="495" t="s">
        <v>1569</v>
      </c>
      <c r="D145" s="593">
        <v>120</v>
      </c>
      <c r="E145" s="494" t="s">
        <v>14</v>
      </c>
      <c r="F145" s="371"/>
      <c r="G145" s="491">
        <f t="shared" si="7"/>
        <v>0</v>
      </c>
      <c r="H145" s="364"/>
      <c r="I145" s="358"/>
    </row>
    <row r="146" spans="2:9">
      <c r="B146" s="494">
        <f t="shared" si="8"/>
        <v>6.0299999999999994</v>
      </c>
      <c r="C146" s="495" t="s">
        <v>1522</v>
      </c>
      <c r="D146" s="593">
        <v>120</v>
      </c>
      <c r="E146" s="494" t="s">
        <v>14</v>
      </c>
      <c r="F146" s="371"/>
      <c r="G146" s="491">
        <f t="shared" si="7"/>
        <v>0</v>
      </c>
      <c r="H146" s="364"/>
      <c r="I146" s="358"/>
    </row>
    <row r="147" spans="2:9">
      <c r="B147" s="494">
        <f t="shared" si="8"/>
        <v>6.0399999999999991</v>
      </c>
      <c r="C147" s="495" t="s">
        <v>1570</v>
      </c>
      <c r="D147" s="593">
        <v>120</v>
      </c>
      <c r="E147" s="494" t="s">
        <v>14</v>
      </c>
      <c r="F147" s="371"/>
      <c r="G147" s="491">
        <f t="shared" si="7"/>
        <v>0</v>
      </c>
      <c r="H147" s="364"/>
      <c r="I147" s="358"/>
    </row>
    <row r="148" spans="2:9">
      <c r="B148" s="494">
        <f t="shared" si="8"/>
        <v>6.0499999999999989</v>
      </c>
      <c r="C148" s="495" t="s">
        <v>1571</v>
      </c>
      <c r="D148" s="593">
        <v>120</v>
      </c>
      <c r="E148" s="494" t="s">
        <v>14</v>
      </c>
      <c r="F148" s="371"/>
      <c r="G148" s="491">
        <f t="shared" si="7"/>
        <v>0</v>
      </c>
      <c r="H148" s="364"/>
      <c r="I148" s="358"/>
    </row>
    <row r="149" spans="2:9">
      <c r="B149" s="494">
        <f t="shared" si="8"/>
        <v>6.0599999999999987</v>
      </c>
      <c r="C149" s="495" t="s">
        <v>1572</v>
      </c>
      <c r="D149" s="593">
        <v>120</v>
      </c>
      <c r="E149" s="494" t="s">
        <v>14</v>
      </c>
      <c r="F149" s="371"/>
      <c r="G149" s="491">
        <f t="shared" si="7"/>
        <v>0</v>
      </c>
      <c r="H149" s="364"/>
      <c r="I149" s="358"/>
    </row>
    <row r="150" spans="2:9">
      <c r="B150" s="494">
        <f t="shared" si="8"/>
        <v>6.0699999999999985</v>
      </c>
      <c r="C150" s="495" t="s">
        <v>1527</v>
      </c>
      <c r="D150" s="593">
        <v>12</v>
      </c>
      <c r="E150" s="494" t="s">
        <v>14</v>
      </c>
      <c r="F150" s="371"/>
      <c r="G150" s="491">
        <f t="shared" si="7"/>
        <v>0</v>
      </c>
      <c r="H150" s="364"/>
      <c r="I150" s="358"/>
    </row>
    <row r="151" spans="2:9">
      <c r="B151" s="494">
        <f t="shared" si="8"/>
        <v>6.0799999999999983</v>
      </c>
      <c r="C151" s="495" t="s">
        <v>1573</v>
      </c>
      <c r="D151" s="593">
        <v>3.4285714285714284</v>
      </c>
      <c r="E151" s="494" t="s">
        <v>14</v>
      </c>
      <c r="F151" s="371"/>
      <c r="G151" s="491">
        <f t="shared" si="7"/>
        <v>0</v>
      </c>
      <c r="H151" s="364"/>
      <c r="I151" s="358"/>
    </row>
    <row r="152" spans="2:9">
      <c r="B152" s="494">
        <f t="shared" si="8"/>
        <v>6.0899999999999981</v>
      </c>
      <c r="C152" s="495" t="s">
        <v>1574</v>
      </c>
      <c r="D152" s="593">
        <v>8.5</v>
      </c>
      <c r="E152" s="494" t="s">
        <v>25</v>
      </c>
      <c r="F152" s="371"/>
      <c r="G152" s="491">
        <f t="shared" si="7"/>
        <v>0</v>
      </c>
      <c r="H152" s="364"/>
      <c r="I152" s="358"/>
    </row>
    <row r="153" spans="2:9">
      <c r="B153" s="494">
        <f t="shared" si="8"/>
        <v>6.0999999999999979</v>
      </c>
      <c r="C153" s="495" t="s">
        <v>1575</v>
      </c>
      <c r="D153" s="593">
        <v>24</v>
      </c>
      <c r="E153" s="494" t="s">
        <v>14</v>
      </c>
      <c r="F153" s="371"/>
      <c r="G153" s="491">
        <f t="shared" si="7"/>
        <v>0</v>
      </c>
      <c r="H153" s="364"/>
      <c r="I153" s="358"/>
    </row>
    <row r="154" spans="2:9">
      <c r="B154" s="494">
        <f t="shared" si="8"/>
        <v>6.1099999999999977</v>
      </c>
      <c r="C154" s="495" t="s">
        <v>1576</v>
      </c>
      <c r="D154" s="593">
        <v>12</v>
      </c>
      <c r="E154" s="494" t="s">
        <v>14</v>
      </c>
      <c r="F154" s="371"/>
      <c r="G154" s="491">
        <f t="shared" si="7"/>
        <v>0</v>
      </c>
      <c r="H154" s="364"/>
      <c r="I154" s="358"/>
    </row>
    <row r="155" spans="2:9">
      <c r="B155" s="494">
        <f t="shared" si="8"/>
        <v>6.1199999999999974</v>
      </c>
      <c r="C155" s="495" t="s">
        <v>1136</v>
      </c>
      <c r="D155" s="593">
        <v>1</v>
      </c>
      <c r="E155" s="494" t="s">
        <v>31</v>
      </c>
      <c r="F155" s="371"/>
      <c r="G155" s="491">
        <f t="shared" si="7"/>
        <v>0</v>
      </c>
      <c r="H155" s="364"/>
      <c r="I155" s="358"/>
    </row>
    <row r="156" spans="2:9">
      <c r="B156" s="494"/>
      <c r="C156" s="495"/>
      <c r="D156" s="593"/>
      <c r="E156" s="494"/>
      <c r="F156" s="371"/>
      <c r="G156" s="491">
        <f t="shared" si="7"/>
        <v>0</v>
      </c>
      <c r="H156" s="364">
        <f>SUM(G144:G155)</f>
        <v>0</v>
      </c>
      <c r="I156" s="358"/>
    </row>
    <row r="157" spans="2:9">
      <c r="B157" s="492">
        <f>B143+1</f>
        <v>7</v>
      </c>
      <c r="C157" s="368" t="s">
        <v>1577</v>
      </c>
      <c r="D157" s="593"/>
      <c r="E157" s="494"/>
      <c r="F157" s="371"/>
      <c r="G157" s="491">
        <f t="shared" si="7"/>
        <v>0</v>
      </c>
      <c r="H157" s="364"/>
      <c r="I157" s="358"/>
    </row>
    <row r="158" spans="2:9">
      <c r="B158" s="494">
        <f>+B157+0.01</f>
        <v>7.01</v>
      </c>
      <c r="C158" s="495" t="s">
        <v>1578</v>
      </c>
      <c r="D158" s="593">
        <v>350</v>
      </c>
      <c r="E158" s="494" t="s">
        <v>51</v>
      </c>
      <c r="F158" s="371"/>
      <c r="G158" s="491">
        <f t="shared" si="7"/>
        <v>0</v>
      </c>
      <c r="H158" s="364"/>
      <c r="I158" s="358"/>
    </row>
    <row r="159" spans="2:9">
      <c r="B159" s="494">
        <f t="shared" ref="B159:B165" si="9">+B158+0.01</f>
        <v>7.02</v>
      </c>
      <c r="C159" s="495" t="s">
        <v>1579</v>
      </c>
      <c r="D159" s="593">
        <v>350</v>
      </c>
      <c r="E159" s="494" t="s">
        <v>51</v>
      </c>
      <c r="F159" s="371"/>
      <c r="G159" s="491">
        <f t="shared" si="7"/>
        <v>0</v>
      </c>
      <c r="H159" s="364"/>
      <c r="I159" s="358"/>
    </row>
    <row r="160" spans="2:9">
      <c r="B160" s="494">
        <f t="shared" si="9"/>
        <v>7.0299999999999994</v>
      </c>
      <c r="C160" s="495" t="s">
        <v>1514</v>
      </c>
      <c r="D160" s="593">
        <v>300</v>
      </c>
      <c r="E160" s="494" t="s">
        <v>51</v>
      </c>
      <c r="F160" s="371"/>
      <c r="G160" s="491">
        <f t="shared" si="7"/>
        <v>0</v>
      </c>
      <c r="H160" s="364"/>
      <c r="I160" s="358"/>
    </row>
    <row r="161" spans="2:9">
      <c r="B161" s="494">
        <f t="shared" si="9"/>
        <v>7.0399999999999991</v>
      </c>
      <c r="C161" s="495" t="s">
        <v>1580</v>
      </c>
      <c r="D161" s="593">
        <v>110</v>
      </c>
      <c r="E161" s="494" t="s">
        <v>14</v>
      </c>
      <c r="F161" s="371"/>
      <c r="G161" s="491">
        <f t="shared" si="7"/>
        <v>0</v>
      </c>
      <c r="H161" s="364"/>
      <c r="I161" s="358"/>
    </row>
    <row r="162" spans="2:9">
      <c r="B162" s="494">
        <f t="shared" si="9"/>
        <v>7.0499999999999989</v>
      </c>
      <c r="C162" s="495" t="s">
        <v>1581</v>
      </c>
      <c r="D162" s="593">
        <v>12</v>
      </c>
      <c r="E162" s="494" t="s">
        <v>14</v>
      </c>
      <c r="F162" s="371"/>
      <c r="G162" s="491">
        <f t="shared" si="7"/>
        <v>0</v>
      </c>
      <c r="H162" s="364"/>
      <c r="I162" s="358"/>
    </row>
    <row r="163" spans="2:9">
      <c r="B163" s="494">
        <f t="shared" si="9"/>
        <v>7.0599999999999987</v>
      </c>
      <c r="C163" s="495" t="s">
        <v>1582</v>
      </c>
      <c r="D163" s="593">
        <v>12</v>
      </c>
      <c r="E163" s="494" t="s">
        <v>14</v>
      </c>
      <c r="F163" s="371"/>
      <c r="G163" s="491">
        <f t="shared" si="7"/>
        <v>0</v>
      </c>
      <c r="H163" s="364"/>
      <c r="I163" s="358"/>
    </row>
    <row r="164" spans="2:9">
      <c r="B164" s="494">
        <f t="shared" si="9"/>
        <v>7.0699999999999985</v>
      </c>
      <c r="C164" s="495" t="s">
        <v>1583</v>
      </c>
      <c r="D164" s="593">
        <v>12</v>
      </c>
      <c r="E164" s="494" t="s">
        <v>14</v>
      </c>
      <c r="F164" s="371"/>
      <c r="G164" s="491">
        <f t="shared" si="7"/>
        <v>0</v>
      </c>
      <c r="H164" s="364"/>
      <c r="I164" s="358"/>
    </row>
    <row r="165" spans="2:9">
      <c r="B165" s="494">
        <f t="shared" si="9"/>
        <v>7.0799999999999983</v>
      </c>
      <c r="C165" s="495" t="s">
        <v>1192</v>
      </c>
      <c r="D165" s="593">
        <v>1</v>
      </c>
      <c r="E165" s="494" t="s">
        <v>31</v>
      </c>
      <c r="F165" s="371"/>
      <c r="G165" s="491">
        <f t="shared" si="7"/>
        <v>0</v>
      </c>
      <c r="H165" s="364"/>
      <c r="I165" s="358"/>
    </row>
    <row r="166" spans="2:9">
      <c r="B166" s="494"/>
      <c r="C166" s="495"/>
      <c r="D166" s="593"/>
      <c r="E166" s="494"/>
      <c r="F166" s="371"/>
      <c r="G166" s="491">
        <f t="shared" si="7"/>
        <v>0</v>
      </c>
      <c r="H166" s="364">
        <f>SUM(G158:G165)</f>
        <v>0</v>
      </c>
      <c r="I166" s="358"/>
    </row>
    <row r="167" spans="2:9">
      <c r="B167" s="492">
        <f>B157+1</f>
        <v>8</v>
      </c>
      <c r="C167" s="368" t="s">
        <v>1584</v>
      </c>
      <c r="D167" s="593"/>
      <c r="E167" s="494"/>
      <c r="F167" s="371"/>
      <c r="G167" s="491">
        <f t="shared" si="7"/>
        <v>0</v>
      </c>
      <c r="H167" s="364"/>
      <c r="I167" s="358"/>
    </row>
    <row r="168" spans="2:9">
      <c r="B168" s="494">
        <f>+B167+0.01</f>
        <v>8.01</v>
      </c>
      <c r="C168" s="495" t="s">
        <v>1585</v>
      </c>
      <c r="D168" s="593">
        <v>15</v>
      </c>
      <c r="E168" s="494" t="s">
        <v>14</v>
      </c>
      <c r="F168" s="371"/>
      <c r="G168" s="491">
        <f t="shared" si="7"/>
        <v>0</v>
      </c>
      <c r="H168" s="364"/>
      <c r="I168" s="358"/>
    </row>
    <row r="169" spans="2:9">
      <c r="B169" s="494">
        <f t="shared" ref="B169:B175" si="10">+B168+0.01</f>
        <v>8.02</v>
      </c>
      <c r="C169" s="495" t="s">
        <v>1586</v>
      </c>
      <c r="D169" s="593">
        <v>15</v>
      </c>
      <c r="E169" s="494" t="s">
        <v>14</v>
      </c>
      <c r="F169" s="371"/>
      <c r="G169" s="491">
        <f t="shared" si="7"/>
        <v>0</v>
      </c>
      <c r="H169" s="364"/>
      <c r="I169" s="358"/>
    </row>
    <row r="170" spans="2:9">
      <c r="B170" s="494">
        <f t="shared" si="10"/>
        <v>8.0299999999999994</v>
      </c>
      <c r="C170" s="495" t="s">
        <v>1587</v>
      </c>
      <c r="D170" s="593">
        <v>18</v>
      </c>
      <c r="E170" s="494" t="s">
        <v>14</v>
      </c>
      <c r="F170" s="371"/>
      <c r="G170" s="491">
        <f t="shared" si="7"/>
        <v>0</v>
      </c>
      <c r="H170" s="364"/>
      <c r="I170" s="358"/>
    </row>
    <row r="171" spans="2:9">
      <c r="B171" s="494">
        <f t="shared" si="10"/>
        <v>8.0399999999999991</v>
      </c>
      <c r="C171" s="495" t="s">
        <v>44</v>
      </c>
      <c r="D171" s="593">
        <v>0.25</v>
      </c>
      <c r="E171" s="494" t="s">
        <v>25</v>
      </c>
      <c r="F171" s="371"/>
      <c r="G171" s="491">
        <f t="shared" si="7"/>
        <v>0</v>
      </c>
      <c r="H171" s="364"/>
      <c r="I171" s="358"/>
    </row>
    <row r="172" spans="2:9">
      <c r="B172" s="494">
        <f>+B173+0.01</f>
        <v>8.0599999999999987</v>
      </c>
      <c r="C172" s="495" t="s">
        <v>1588</v>
      </c>
      <c r="D172" s="593">
        <v>288</v>
      </c>
      <c r="E172" s="494" t="s">
        <v>51</v>
      </c>
      <c r="F172" s="371"/>
      <c r="G172" s="491">
        <f t="shared" si="7"/>
        <v>0</v>
      </c>
      <c r="H172" s="364"/>
      <c r="I172" s="358"/>
    </row>
    <row r="173" spans="2:9">
      <c r="B173" s="494">
        <f>+B171+0.01</f>
        <v>8.0499999999999989</v>
      </c>
      <c r="C173" s="495" t="s">
        <v>1589</v>
      </c>
      <c r="D173" s="593">
        <v>36</v>
      </c>
      <c r="E173" s="494" t="s">
        <v>14</v>
      </c>
      <c r="F173" s="371"/>
      <c r="G173" s="491">
        <f t="shared" si="7"/>
        <v>0</v>
      </c>
      <c r="H173" s="364"/>
      <c r="I173" s="358"/>
    </row>
    <row r="174" spans="2:9">
      <c r="B174" s="494">
        <f>+B172+0.01</f>
        <v>8.0699999999999985</v>
      </c>
      <c r="C174" s="495" t="s">
        <v>1590</v>
      </c>
      <c r="D174" s="593">
        <v>36</v>
      </c>
      <c r="E174" s="494" t="s">
        <v>14</v>
      </c>
      <c r="F174" s="371"/>
      <c r="G174" s="491">
        <f t="shared" si="7"/>
        <v>0</v>
      </c>
      <c r="H174" s="364"/>
      <c r="I174" s="358"/>
    </row>
    <row r="175" spans="2:9">
      <c r="B175" s="494">
        <f t="shared" si="10"/>
        <v>8.0799999999999983</v>
      </c>
      <c r="C175" s="495" t="s">
        <v>1192</v>
      </c>
      <c r="D175" s="593">
        <v>1</v>
      </c>
      <c r="E175" s="494" t="s">
        <v>31</v>
      </c>
      <c r="F175" s="371"/>
      <c r="G175" s="491">
        <f t="shared" si="7"/>
        <v>0</v>
      </c>
      <c r="H175" s="364"/>
      <c r="I175" s="358"/>
    </row>
    <row r="176" spans="2:9">
      <c r="B176" s="494"/>
      <c r="C176" s="495"/>
      <c r="D176" s="593"/>
      <c r="E176" s="494"/>
      <c r="F176" s="371"/>
      <c r="G176" s="491">
        <f t="shared" si="7"/>
        <v>0</v>
      </c>
      <c r="H176" s="364">
        <f>SUM(G168:G175)</f>
        <v>0</v>
      </c>
      <c r="I176" s="358"/>
    </row>
    <row r="177" spans="2:9">
      <c r="B177" s="494"/>
      <c r="C177" s="495"/>
      <c r="D177" s="593"/>
      <c r="E177" s="494"/>
      <c r="F177" s="371"/>
      <c r="G177" s="491">
        <f t="shared" si="7"/>
        <v>0</v>
      </c>
      <c r="H177" s="364"/>
      <c r="I177" s="358"/>
    </row>
    <row r="178" spans="2:9">
      <c r="B178" s="492">
        <f>B167+1</f>
        <v>9</v>
      </c>
      <c r="C178" s="368" t="s">
        <v>1591</v>
      </c>
      <c r="D178" s="593"/>
      <c r="E178" s="494"/>
      <c r="F178" s="371"/>
      <c r="G178" s="491">
        <f t="shared" si="7"/>
        <v>0</v>
      </c>
      <c r="H178" s="364"/>
      <c r="I178" s="358"/>
    </row>
    <row r="179" spans="2:9">
      <c r="B179" s="494">
        <f>B178+0.01</f>
        <v>9.01</v>
      </c>
      <c r="C179" s="495" t="s">
        <v>1592</v>
      </c>
      <c r="D179" s="593">
        <v>1</v>
      </c>
      <c r="E179" s="494" t="s">
        <v>14</v>
      </c>
      <c r="F179" s="371"/>
      <c r="G179" s="491">
        <f t="shared" si="7"/>
        <v>0</v>
      </c>
      <c r="H179" s="364"/>
      <c r="I179" s="358"/>
    </row>
    <row r="180" spans="2:9">
      <c r="B180" s="494">
        <f t="shared" ref="B180:B189" si="11">B179+0.01</f>
        <v>9.02</v>
      </c>
      <c r="C180" s="495" t="s">
        <v>1549</v>
      </c>
      <c r="D180" s="593">
        <v>1</v>
      </c>
      <c r="E180" s="494" t="s">
        <v>14</v>
      </c>
      <c r="F180" s="371"/>
      <c r="G180" s="491">
        <f t="shared" si="7"/>
        <v>0</v>
      </c>
      <c r="H180" s="364"/>
      <c r="I180" s="358"/>
    </row>
    <row r="181" spans="2:9">
      <c r="B181" s="494">
        <f t="shared" si="11"/>
        <v>9.0299999999999994</v>
      </c>
      <c r="C181" s="495" t="s">
        <v>1550</v>
      </c>
      <c r="D181" s="593">
        <v>3</v>
      </c>
      <c r="E181" s="494" t="s">
        <v>14</v>
      </c>
      <c r="F181" s="371"/>
      <c r="G181" s="491">
        <f t="shared" si="7"/>
        <v>0</v>
      </c>
      <c r="H181" s="364"/>
      <c r="I181" s="358"/>
    </row>
    <row r="182" spans="2:9">
      <c r="B182" s="494">
        <f t="shared" si="11"/>
        <v>9.0399999999999991</v>
      </c>
      <c r="C182" s="495" t="s">
        <v>1593</v>
      </c>
      <c r="D182" s="593">
        <v>1</v>
      </c>
      <c r="E182" s="494" t="s">
        <v>14</v>
      </c>
      <c r="F182" s="371"/>
      <c r="G182" s="491">
        <f t="shared" si="7"/>
        <v>0</v>
      </c>
      <c r="H182" s="364"/>
      <c r="I182" s="358"/>
    </row>
    <row r="183" spans="2:9">
      <c r="B183" s="494">
        <f t="shared" si="11"/>
        <v>9.0499999999999989</v>
      </c>
      <c r="C183" s="495" t="s">
        <v>1594</v>
      </c>
      <c r="D183" s="593">
        <v>1</v>
      </c>
      <c r="E183" s="494" t="s">
        <v>14</v>
      </c>
      <c r="F183" s="371"/>
      <c r="G183" s="491">
        <f t="shared" si="7"/>
        <v>0</v>
      </c>
      <c r="H183" s="364"/>
      <c r="I183" s="358"/>
    </row>
    <row r="184" spans="2:9">
      <c r="B184" s="494">
        <f t="shared" si="11"/>
        <v>9.0599999999999987</v>
      </c>
      <c r="C184" s="495" t="s">
        <v>1595</v>
      </c>
      <c r="D184" s="593">
        <v>1</v>
      </c>
      <c r="E184" s="494" t="s">
        <v>14</v>
      </c>
      <c r="F184" s="371"/>
      <c r="G184" s="491">
        <f t="shared" si="7"/>
        <v>0</v>
      </c>
      <c r="H184" s="364"/>
      <c r="I184" s="358"/>
    </row>
    <row r="185" spans="2:9">
      <c r="B185" s="494">
        <f t="shared" si="11"/>
        <v>9.0699999999999985</v>
      </c>
      <c r="C185" s="495" t="s">
        <v>1596</v>
      </c>
      <c r="D185" s="593">
        <v>1</v>
      </c>
      <c r="E185" s="494" t="s">
        <v>14</v>
      </c>
      <c r="F185" s="371"/>
      <c r="G185" s="491">
        <f t="shared" si="7"/>
        <v>0</v>
      </c>
      <c r="H185" s="364"/>
      <c r="I185" s="358"/>
    </row>
    <row r="186" spans="2:9">
      <c r="B186" s="494">
        <f t="shared" si="11"/>
        <v>9.0799999999999983</v>
      </c>
      <c r="C186" s="495" t="s">
        <v>1597</v>
      </c>
      <c r="D186" s="593">
        <v>1</v>
      </c>
      <c r="E186" s="494" t="s">
        <v>14</v>
      </c>
      <c r="F186" s="371"/>
      <c r="G186" s="491">
        <f t="shared" si="7"/>
        <v>0</v>
      </c>
      <c r="H186" s="364"/>
      <c r="I186" s="358"/>
    </row>
    <row r="187" spans="2:9">
      <c r="B187" s="494">
        <f t="shared" si="11"/>
        <v>9.0899999999999981</v>
      </c>
      <c r="C187" s="495" t="s">
        <v>1551</v>
      </c>
      <c r="D187" s="593">
        <v>8</v>
      </c>
      <c r="E187" s="494" t="s">
        <v>14</v>
      </c>
      <c r="F187" s="371"/>
      <c r="G187" s="491">
        <f t="shared" si="7"/>
        <v>0</v>
      </c>
      <c r="H187" s="364"/>
      <c r="I187" s="358"/>
    </row>
    <row r="188" spans="2:9">
      <c r="B188" s="494">
        <f t="shared" si="11"/>
        <v>9.0999999999999979</v>
      </c>
      <c r="C188" s="495" t="s">
        <v>1598</v>
      </c>
      <c r="D188" s="593">
        <v>1</v>
      </c>
      <c r="E188" s="494" t="s">
        <v>14</v>
      </c>
      <c r="F188" s="371"/>
      <c r="G188" s="491">
        <f t="shared" si="7"/>
        <v>0</v>
      </c>
      <c r="H188" s="364"/>
      <c r="I188" s="358"/>
    </row>
    <row r="189" spans="2:9">
      <c r="B189" s="494">
        <f t="shared" si="11"/>
        <v>9.1099999999999977</v>
      </c>
      <c r="C189" s="495" t="s">
        <v>1136</v>
      </c>
      <c r="D189" s="593">
        <v>1</v>
      </c>
      <c r="E189" s="494" t="s">
        <v>31</v>
      </c>
      <c r="F189" s="371"/>
      <c r="G189" s="491">
        <f t="shared" si="7"/>
        <v>0</v>
      </c>
      <c r="H189" s="364"/>
      <c r="I189" s="358"/>
    </row>
    <row r="190" spans="2:9">
      <c r="B190" s="494"/>
      <c r="C190" s="495"/>
      <c r="D190" s="593"/>
      <c r="E190" s="494"/>
      <c r="F190" s="371"/>
      <c r="G190" s="491">
        <f t="shared" si="7"/>
        <v>0</v>
      </c>
      <c r="H190" s="364">
        <f>SUM(G179:G189)</f>
        <v>0</v>
      </c>
      <c r="I190" s="358"/>
    </row>
    <row r="191" spans="2:9">
      <c r="B191" s="492">
        <f>B178+1</f>
        <v>10</v>
      </c>
      <c r="C191" s="368" t="s">
        <v>1553</v>
      </c>
      <c r="D191" s="593"/>
      <c r="E191" s="494"/>
      <c r="F191" s="371"/>
      <c r="G191" s="491">
        <f t="shared" si="7"/>
        <v>0</v>
      </c>
      <c r="H191" s="364"/>
      <c r="I191" s="358"/>
    </row>
    <row r="192" spans="2:9">
      <c r="B192" s="494">
        <f>+B191+0.01</f>
        <v>10.01</v>
      </c>
      <c r="C192" s="495" t="s">
        <v>1528</v>
      </c>
      <c r="D192" s="593">
        <v>1.5</v>
      </c>
      <c r="E192" s="494" t="s">
        <v>29</v>
      </c>
      <c r="F192" s="371"/>
      <c r="G192" s="491">
        <f t="shared" si="7"/>
        <v>0</v>
      </c>
      <c r="H192" s="364"/>
      <c r="I192" s="358"/>
    </row>
    <row r="193" spans="2:9">
      <c r="B193" s="494">
        <f t="shared" ref="B193:B206" si="12">+B192+0.01</f>
        <v>10.02</v>
      </c>
      <c r="C193" s="495" t="s">
        <v>1554</v>
      </c>
      <c r="D193" s="593"/>
      <c r="E193" s="494" t="s">
        <v>51</v>
      </c>
      <c r="F193" s="371"/>
      <c r="G193" s="491">
        <f t="shared" si="7"/>
        <v>0</v>
      </c>
      <c r="H193" s="364"/>
      <c r="I193" s="358"/>
    </row>
    <row r="194" spans="2:9">
      <c r="B194" s="494">
        <f t="shared" si="12"/>
        <v>10.029999999999999</v>
      </c>
      <c r="C194" s="495" t="s">
        <v>1555</v>
      </c>
      <c r="D194" s="593">
        <v>50</v>
      </c>
      <c r="E194" s="494" t="s">
        <v>51</v>
      </c>
      <c r="F194" s="371"/>
      <c r="G194" s="491">
        <f t="shared" si="7"/>
        <v>0</v>
      </c>
      <c r="H194" s="364"/>
      <c r="I194" s="358"/>
    </row>
    <row r="195" spans="2:9">
      <c r="B195" s="494">
        <f t="shared" si="12"/>
        <v>10.039999999999999</v>
      </c>
      <c r="C195" s="495" t="s">
        <v>1556</v>
      </c>
      <c r="D195" s="593">
        <v>20</v>
      </c>
      <c r="E195" s="494" t="s">
        <v>51</v>
      </c>
      <c r="F195" s="371"/>
      <c r="G195" s="491">
        <f t="shared" si="7"/>
        <v>0</v>
      </c>
      <c r="H195" s="364"/>
      <c r="I195" s="358"/>
    </row>
    <row r="196" spans="2:9">
      <c r="B196" s="494">
        <f t="shared" si="12"/>
        <v>10.049999999999999</v>
      </c>
      <c r="C196" s="495" t="s">
        <v>1599</v>
      </c>
      <c r="D196" s="593">
        <v>5</v>
      </c>
      <c r="E196" s="494" t="s">
        <v>51</v>
      </c>
      <c r="F196" s="371"/>
      <c r="G196" s="491">
        <f t="shared" si="7"/>
        <v>0</v>
      </c>
      <c r="H196" s="364"/>
      <c r="I196" s="358"/>
    </row>
    <row r="197" spans="2:9">
      <c r="B197" s="494">
        <f t="shared" si="12"/>
        <v>10.059999999999999</v>
      </c>
      <c r="C197" s="495" t="s">
        <v>1557</v>
      </c>
      <c r="D197" s="593">
        <v>30</v>
      </c>
      <c r="E197" s="494" t="s">
        <v>51</v>
      </c>
      <c r="F197" s="371"/>
      <c r="G197" s="491">
        <f t="shared" si="7"/>
        <v>0</v>
      </c>
      <c r="H197" s="364"/>
      <c r="I197" s="358"/>
    </row>
    <row r="198" spans="2:9">
      <c r="B198" s="494">
        <f t="shared" si="12"/>
        <v>10.069999999999999</v>
      </c>
      <c r="C198" s="495" t="s">
        <v>1558</v>
      </c>
      <c r="D198" s="593">
        <v>12</v>
      </c>
      <c r="E198" s="494" t="s">
        <v>51</v>
      </c>
      <c r="F198" s="371"/>
      <c r="G198" s="491">
        <f t="shared" si="7"/>
        <v>0</v>
      </c>
      <c r="H198" s="364"/>
      <c r="I198" s="358"/>
    </row>
    <row r="199" spans="2:9">
      <c r="B199" s="494">
        <f t="shared" si="12"/>
        <v>10.079999999999998</v>
      </c>
      <c r="C199" s="495" t="s">
        <v>1559</v>
      </c>
      <c r="D199" s="593">
        <v>130</v>
      </c>
      <c r="E199" s="494" t="s">
        <v>51</v>
      </c>
      <c r="F199" s="371"/>
      <c r="G199" s="491">
        <f t="shared" si="7"/>
        <v>0</v>
      </c>
      <c r="H199" s="364"/>
      <c r="I199" s="358"/>
    </row>
    <row r="200" spans="2:9">
      <c r="B200" s="494">
        <f t="shared" si="12"/>
        <v>10.089999999999998</v>
      </c>
      <c r="C200" s="495" t="s">
        <v>1560</v>
      </c>
      <c r="D200" s="593">
        <v>45</v>
      </c>
      <c r="E200" s="494" t="s">
        <v>51</v>
      </c>
      <c r="F200" s="371"/>
      <c r="G200" s="491">
        <f t="shared" si="7"/>
        <v>0</v>
      </c>
      <c r="H200" s="364"/>
      <c r="I200" s="358"/>
    </row>
    <row r="201" spans="2:9">
      <c r="B201" s="494">
        <f t="shared" si="12"/>
        <v>10.099999999999998</v>
      </c>
      <c r="C201" s="495" t="s">
        <v>1561</v>
      </c>
      <c r="D201" s="593">
        <v>100</v>
      </c>
      <c r="E201" s="494" t="s">
        <v>51</v>
      </c>
      <c r="F201" s="371"/>
      <c r="G201" s="491">
        <f t="shared" si="7"/>
        <v>0</v>
      </c>
      <c r="H201" s="364"/>
      <c r="I201" s="358"/>
    </row>
    <row r="202" spans="2:9">
      <c r="B202" s="494">
        <f t="shared" si="12"/>
        <v>10.109999999999998</v>
      </c>
      <c r="C202" s="495" t="s">
        <v>1563</v>
      </c>
      <c r="D202" s="593">
        <v>3</v>
      </c>
      <c r="E202" s="494" t="s">
        <v>14</v>
      </c>
      <c r="F202" s="371"/>
      <c r="G202" s="491">
        <f t="shared" si="7"/>
        <v>0</v>
      </c>
      <c r="H202" s="364"/>
      <c r="I202" s="358"/>
    </row>
    <row r="203" spans="2:9">
      <c r="B203" s="494">
        <f t="shared" si="12"/>
        <v>10.119999999999997</v>
      </c>
      <c r="C203" s="495" t="s">
        <v>1564</v>
      </c>
      <c r="D203" s="593">
        <v>3</v>
      </c>
      <c r="E203" s="494" t="s">
        <v>14</v>
      </c>
      <c r="F203" s="371"/>
      <c r="G203" s="491">
        <f t="shared" si="7"/>
        <v>0</v>
      </c>
      <c r="H203" s="364"/>
      <c r="I203" s="358"/>
    </row>
    <row r="204" spans="2:9">
      <c r="B204" s="494">
        <f t="shared" si="12"/>
        <v>10.129999999999997</v>
      </c>
      <c r="C204" s="495" t="s">
        <v>1565</v>
      </c>
      <c r="D204" s="593">
        <v>1</v>
      </c>
      <c r="E204" s="494" t="s">
        <v>14</v>
      </c>
      <c r="F204" s="371"/>
      <c r="G204" s="491">
        <f t="shared" ref="G204:G267" si="13">ROUND(D204*F204,2)</f>
        <v>0</v>
      </c>
      <c r="H204" s="364"/>
      <c r="I204" s="358"/>
    </row>
    <row r="205" spans="2:9">
      <c r="B205" s="494">
        <f t="shared" si="12"/>
        <v>10.139999999999997</v>
      </c>
      <c r="C205" s="495" t="s">
        <v>1566</v>
      </c>
      <c r="D205" s="593">
        <v>1</v>
      </c>
      <c r="E205" s="494" t="s">
        <v>14</v>
      </c>
      <c r="F205" s="371"/>
      <c r="G205" s="491">
        <f t="shared" si="13"/>
        <v>0</v>
      </c>
      <c r="H205" s="364"/>
      <c r="I205" s="358"/>
    </row>
    <row r="206" spans="2:9">
      <c r="B206" s="494">
        <f t="shared" si="12"/>
        <v>10.149999999999997</v>
      </c>
      <c r="C206" s="495" t="s">
        <v>1136</v>
      </c>
      <c r="D206" s="593">
        <v>1</v>
      </c>
      <c r="E206" s="494" t="s">
        <v>31</v>
      </c>
      <c r="F206" s="371"/>
      <c r="G206" s="491">
        <f t="shared" si="13"/>
        <v>0</v>
      </c>
      <c r="H206" s="364"/>
      <c r="I206" s="358"/>
    </row>
    <row r="207" spans="2:9">
      <c r="B207" s="494"/>
      <c r="C207" s="495"/>
      <c r="D207" s="593"/>
      <c r="E207" s="494"/>
      <c r="F207" s="371"/>
      <c r="G207" s="491">
        <f t="shared" si="13"/>
        <v>0</v>
      </c>
      <c r="H207" s="364">
        <f>SUM(G192:G206)</f>
        <v>0</v>
      </c>
      <c r="I207" s="358"/>
    </row>
    <row r="208" spans="2:9">
      <c r="B208" s="492">
        <f>B191+1</f>
        <v>11</v>
      </c>
      <c r="C208" s="368" t="s">
        <v>1567</v>
      </c>
      <c r="D208" s="593"/>
      <c r="E208" s="494"/>
      <c r="F208" s="371"/>
      <c r="G208" s="491">
        <f t="shared" si="13"/>
        <v>0</v>
      </c>
      <c r="H208" s="364"/>
      <c r="I208" s="358"/>
    </row>
    <row r="209" spans="2:9">
      <c r="B209" s="494">
        <f>+B208+0.01</f>
        <v>11.01</v>
      </c>
      <c r="C209" s="495" t="s">
        <v>1568</v>
      </c>
      <c r="D209" s="593">
        <v>19</v>
      </c>
      <c r="E209" s="494" t="s">
        <v>14</v>
      </c>
      <c r="F209" s="371"/>
      <c r="G209" s="491">
        <f t="shared" si="13"/>
        <v>0</v>
      </c>
      <c r="H209" s="364"/>
      <c r="I209" s="358"/>
    </row>
    <row r="210" spans="2:9">
      <c r="B210" s="494">
        <f t="shared" ref="B210:B222" si="14">+B209+0.01</f>
        <v>11.02</v>
      </c>
      <c r="C210" s="495" t="s">
        <v>1569</v>
      </c>
      <c r="D210" s="593">
        <v>38</v>
      </c>
      <c r="E210" s="494" t="s">
        <v>14</v>
      </c>
      <c r="F210" s="371"/>
      <c r="G210" s="491">
        <f t="shared" si="13"/>
        <v>0</v>
      </c>
      <c r="H210" s="364"/>
      <c r="I210" s="358"/>
    </row>
    <row r="211" spans="2:9">
      <c r="B211" s="494">
        <f t="shared" si="14"/>
        <v>11.03</v>
      </c>
      <c r="C211" s="495" t="s">
        <v>1522</v>
      </c>
      <c r="D211" s="593">
        <v>38</v>
      </c>
      <c r="E211" s="494" t="s">
        <v>14</v>
      </c>
      <c r="F211" s="371"/>
      <c r="G211" s="491">
        <f t="shared" si="13"/>
        <v>0</v>
      </c>
      <c r="H211" s="364"/>
      <c r="I211" s="358"/>
    </row>
    <row r="212" spans="2:9">
      <c r="B212" s="494">
        <f t="shared" si="14"/>
        <v>11.04</v>
      </c>
      <c r="C212" s="495" t="s">
        <v>1570</v>
      </c>
      <c r="D212" s="593">
        <v>38</v>
      </c>
      <c r="E212" s="494" t="s">
        <v>14</v>
      </c>
      <c r="F212" s="371"/>
      <c r="G212" s="491">
        <f t="shared" si="13"/>
        <v>0</v>
      </c>
      <c r="H212" s="364"/>
      <c r="I212" s="358"/>
    </row>
    <row r="213" spans="2:9">
      <c r="B213" s="494">
        <f t="shared" si="14"/>
        <v>11.049999999999999</v>
      </c>
      <c r="C213" s="495" t="s">
        <v>1571</v>
      </c>
      <c r="D213" s="593">
        <v>38</v>
      </c>
      <c r="E213" s="494" t="s">
        <v>14</v>
      </c>
      <c r="F213" s="371"/>
      <c r="G213" s="491">
        <f t="shared" si="13"/>
        <v>0</v>
      </c>
      <c r="H213" s="364"/>
      <c r="I213" s="358"/>
    </row>
    <row r="214" spans="2:9">
      <c r="B214" s="494">
        <f t="shared" si="14"/>
        <v>11.059999999999999</v>
      </c>
      <c r="C214" s="495" t="s">
        <v>1572</v>
      </c>
      <c r="D214" s="593">
        <v>38</v>
      </c>
      <c r="E214" s="494" t="s">
        <v>14</v>
      </c>
      <c r="F214" s="371"/>
      <c r="G214" s="491">
        <f t="shared" si="13"/>
        <v>0</v>
      </c>
      <c r="H214" s="364"/>
      <c r="I214" s="358"/>
    </row>
    <row r="215" spans="2:9">
      <c r="B215" s="494">
        <f t="shared" si="14"/>
        <v>11.069999999999999</v>
      </c>
      <c r="C215" s="495" t="s">
        <v>1527</v>
      </c>
      <c r="D215" s="593">
        <v>4</v>
      </c>
      <c r="E215" s="494" t="s">
        <v>14</v>
      </c>
      <c r="F215" s="371"/>
      <c r="G215" s="491">
        <f t="shared" si="13"/>
        <v>0</v>
      </c>
      <c r="H215" s="364"/>
      <c r="I215" s="358"/>
    </row>
    <row r="216" spans="2:9">
      <c r="B216" s="494">
        <f t="shared" si="14"/>
        <v>11.079999999999998</v>
      </c>
      <c r="C216" s="495" t="s">
        <v>1573</v>
      </c>
      <c r="D216" s="593">
        <v>1.0714285714285714</v>
      </c>
      <c r="E216" s="494" t="s">
        <v>14</v>
      </c>
      <c r="F216" s="371"/>
      <c r="G216" s="491">
        <f t="shared" si="13"/>
        <v>0</v>
      </c>
      <c r="H216" s="364"/>
      <c r="I216" s="358"/>
    </row>
    <row r="217" spans="2:9">
      <c r="B217" s="494">
        <f t="shared" si="14"/>
        <v>11.089999999999998</v>
      </c>
      <c r="C217" s="495" t="s">
        <v>1574</v>
      </c>
      <c r="D217" s="593">
        <v>2.6785714285714284</v>
      </c>
      <c r="E217" s="494" t="s">
        <v>25</v>
      </c>
      <c r="F217" s="371"/>
      <c r="G217" s="491">
        <f t="shared" si="13"/>
        <v>0</v>
      </c>
      <c r="H217" s="364"/>
      <c r="I217" s="358"/>
    </row>
    <row r="218" spans="2:9">
      <c r="B218" s="494">
        <f t="shared" si="14"/>
        <v>11.099999999999998</v>
      </c>
      <c r="C218" s="495" t="s">
        <v>1575</v>
      </c>
      <c r="D218" s="593">
        <v>1</v>
      </c>
      <c r="E218" s="494" t="s">
        <v>14</v>
      </c>
      <c r="F218" s="371"/>
      <c r="G218" s="491">
        <f t="shared" si="13"/>
        <v>0</v>
      </c>
      <c r="H218" s="364"/>
      <c r="I218" s="358"/>
    </row>
    <row r="219" spans="2:9">
      <c r="B219" s="494">
        <f t="shared" si="14"/>
        <v>11.109999999999998</v>
      </c>
      <c r="C219" s="495" t="s">
        <v>1600</v>
      </c>
      <c r="D219" s="593">
        <v>6</v>
      </c>
      <c r="E219" s="494" t="s">
        <v>14</v>
      </c>
      <c r="F219" s="371"/>
      <c r="G219" s="491">
        <f t="shared" si="13"/>
        <v>0</v>
      </c>
      <c r="H219" s="364"/>
      <c r="I219" s="358"/>
    </row>
    <row r="220" spans="2:9">
      <c r="B220" s="494">
        <f t="shared" si="14"/>
        <v>11.119999999999997</v>
      </c>
      <c r="C220" s="495" t="s">
        <v>1576</v>
      </c>
      <c r="D220" s="593">
        <v>3</v>
      </c>
      <c r="E220" s="494" t="s">
        <v>14</v>
      </c>
      <c r="F220" s="371"/>
      <c r="G220" s="491">
        <f t="shared" si="13"/>
        <v>0</v>
      </c>
      <c r="H220" s="364"/>
      <c r="I220" s="358"/>
    </row>
    <row r="221" spans="2:9">
      <c r="B221" s="494">
        <f t="shared" si="14"/>
        <v>11.129999999999997</v>
      </c>
      <c r="C221" s="495" t="s">
        <v>1601</v>
      </c>
      <c r="D221" s="593">
        <v>1</v>
      </c>
      <c r="E221" s="494" t="s">
        <v>14</v>
      </c>
      <c r="F221" s="371"/>
      <c r="G221" s="491">
        <f t="shared" si="13"/>
        <v>0</v>
      </c>
      <c r="H221" s="364"/>
      <c r="I221" s="358"/>
    </row>
    <row r="222" spans="2:9">
      <c r="B222" s="494">
        <f t="shared" si="14"/>
        <v>11.139999999999997</v>
      </c>
      <c r="C222" s="495" t="s">
        <v>1136</v>
      </c>
      <c r="D222" s="593">
        <v>1</v>
      </c>
      <c r="E222" s="494" t="s">
        <v>31</v>
      </c>
      <c r="F222" s="371"/>
      <c r="G222" s="491">
        <f t="shared" si="13"/>
        <v>0</v>
      </c>
      <c r="H222" s="364"/>
      <c r="I222" s="358"/>
    </row>
    <row r="223" spans="2:9">
      <c r="B223" s="494"/>
      <c r="C223" s="495"/>
      <c r="D223" s="593"/>
      <c r="E223" s="494"/>
      <c r="F223" s="371"/>
      <c r="G223" s="491">
        <f t="shared" si="13"/>
        <v>0</v>
      </c>
      <c r="H223" s="364">
        <f>SUM(G209:G222)</f>
        <v>0</v>
      </c>
      <c r="I223" s="358"/>
    </row>
    <row r="224" spans="2:9">
      <c r="B224" s="492">
        <f>B208+1</f>
        <v>12</v>
      </c>
      <c r="C224" s="368" t="s">
        <v>1577</v>
      </c>
      <c r="D224" s="593"/>
      <c r="E224" s="494"/>
      <c r="F224" s="371"/>
      <c r="G224" s="491">
        <f t="shared" si="13"/>
        <v>0</v>
      </c>
      <c r="H224" s="364"/>
      <c r="I224" s="358"/>
    </row>
    <row r="225" spans="2:9">
      <c r="B225" s="494">
        <f>+B224+0.01</f>
        <v>12.01</v>
      </c>
      <c r="C225" s="495" t="s">
        <v>1578</v>
      </c>
      <c r="D225" s="593">
        <v>250</v>
      </c>
      <c r="E225" s="494" t="s">
        <v>51</v>
      </c>
      <c r="F225" s="371"/>
      <c r="G225" s="491">
        <f t="shared" si="13"/>
        <v>0</v>
      </c>
      <c r="H225" s="364"/>
      <c r="I225" s="358"/>
    </row>
    <row r="226" spans="2:9">
      <c r="B226" s="494">
        <f t="shared" ref="B226:B232" si="15">+B225+0.01</f>
        <v>12.02</v>
      </c>
      <c r="C226" s="495" t="s">
        <v>1579</v>
      </c>
      <c r="D226" s="593">
        <v>250</v>
      </c>
      <c r="E226" s="494" t="s">
        <v>51</v>
      </c>
      <c r="F226" s="371"/>
      <c r="G226" s="491">
        <f t="shared" si="13"/>
        <v>0</v>
      </c>
      <c r="H226" s="364"/>
      <c r="I226" s="358"/>
    </row>
    <row r="227" spans="2:9">
      <c r="B227" s="494">
        <f t="shared" si="15"/>
        <v>12.03</v>
      </c>
      <c r="C227" s="495" t="s">
        <v>1514</v>
      </c>
      <c r="D227" s="593">
        <v>200</v>
      </c>
      <c r="E227" s="494" t="s">
        <v>51</v>
      </c>
      <c r="F227" s="371"/>
      <c r="G227" s="491">
        <f t="shared" si="13"/>
        <v>0</v>
      </c>
      <c r="H227" s="364"/>
      <c r="I227" s="358"/>
    </row>
    <row r="228" spans="2:9">
      <c r="B228" s="494">
        <f t="shared" si="15"/>
        <v>12.04</v>
      </c>
      <c r="C228" s="495" t="s">
        <v>1580</v>
      </c>
      <c r="D228" s="593">
        <v>110</v>
      </c>
      <c r="E228" s="494" t="s">
        <v>14</v>
      </c>
      <c r="F228" s="371"/>
      <c r="G228" s="491">
        <f t="shared" si="13"/>
        <v>0</v>
      </c>
      <c r="H228" s="364"/>
      <c r="I228" s="358"/>
    </row>
    <row r="229" spans="2:9">
      <c r="B229" s="494">
        <f t="shared" si="15"/>
        <v>12.049999999999999</v>
      </c>
      <c r="C229" s="495" t="s">
        <v>1581</v>
      </c>
      <c r="D229" s="593">
        <v>8</v>
      </c>
      <c r="E229" s="494" t="s">
        <v>14</v>
      </c>
      <c r="F229" s="371"/>
      <c r="G229" s="491">
        <f t="shared" si="13"/>
        <v>0</v>
      </c>
      <c r="H229" s="364"/>
      <c r="I229" s="358"/>
    </row>
    <row r="230" spans="2:9">
      <c r="B230" s="494">
        <f t="shared" si="15"/>
        <v>12.059999999999999</v>
      </c>
      <c r="C230" s="495" t="s">
        <v>1582</v>
      </c>
      <c r="D230" s="593">
        <v>8</v>
      </c>
      <c r="E230" s="494" t="s">
        <v>14</v>
      </c>
      <c r="F230" s="371"/>
      <c r="G230" s="491">
        <f t="shared" si="13"/>
        <v>0</v>
      </c>
      <c r="H230" s="364"/>
      <c r="I230" s="358"/>
    </row>
    <row r="231" spans="2:9">
      <c r="B231" s="494">
        <f t="shared" si="15"/>
        <v>12.069999999999999</v>
      </c>
      <c r="C231" s="495" t="s">
        <v>1583</v>
      </c>
      <c r="D231" s="593">
        <v>8</v>
      </c>
      <c r="E231" s="494" t="s">
        <v>14</v>
      </c>
      <c r="F231" s="371"/>
      <c r="G231" s="491">
        <f t="shared" si="13"/>
        <v>0</v>
      </c>
      <c r="H231" s="364"/>
      <c r="I231" s="358"/>
    </row>
    <row r="232" spans="2:9">
      <c r="B232" s="494">
        <f t="shared" si="15"/>
        <v>12.079999999999998</v>
      </c>
      <c r="C232" s="495" t="s">
        <v>1192</v>
      </c>
      <c r="D232" s="593">
        <v>1</v>
      </c>
      <c r="E232" s="494" t="s">
        <v>31</v>
      </c>
      <c r="F232" s="371"/>
      <c r="G232" s="491">
        <f t="shared" si="13"/>
        <v>0</v>
      </c>
      <c r="H232" s="364"/>
      <c r="I232" s="358"/>
    </row>
    <row r="233" spans="2:9">
      <c r="B233" s="494"/>
      <c r="C233" s="495"/>
      <c r="D233" s="593"/>
      <c r="E233" s="494"/>
      <c r="F233" s="371"/>
      <c r="G233" s="491">
        <f t="shared" si="13"/>
        <v>0</v>
      </c>
      <c r="H233" s="364">
        <f>SUM(G225:G232)</f>
        <v>0</v>
      </c>
      <c r="I233" s="358"/>
    </row>
    <row r="234" spans="2:9">
      <c r="B234" s="492">
        <f>B224+1</f>
        <v>13</v>
      </c>
      <c r="C234" s="368" t="s">
        <v>1584</v>
      </c>
      <c r="D234" s="593"/>
      <c r="E234" s="494"/>
      <c r="F234" s="371"/>
      <c r="G234" s="491">
        <f t="shared" si="13"/>
        <v>0</v>
      </c>
      <c r="H234" s="364"/>
      <c r="I234" s="358"/>
    </row>
    <row r="235" spans="2:9">
      <c r="B235" s="494">
        <f>+B234+0.01</f>
        <v>13.01</v>
      </c>
      <c r="C235" s="495" t="s">
        <v>1585</v>
      </c>
      <c r="D235" s="593">
        <v>10</v>
      </c>
      <c r="E235" s="494" t="s">
        <v>14</v>
      </c>
      <c r="F235" s="371"/>
      <c r="G235" s="491">
        <f t="shared" si="13"/>
        <v>0</v>
      </c>
      <c r="H235" s="364"/>
      <c r="I235" s="358"/>
    </row>
    <row r="236" spans="2:9">
      <c r="B236" s="494">
        <f t="shared" ref="B236:B242" si="16">+B235+0.01</f>
        <v>13.02</v>
      </c>
      <c r="C236" s="495" t="s">
        <v>1586</v>
      </c>
      <c r="D236" s="593">
        <v>10</v>
      </c>
      <c r="E236" s="494" t="s">
        <v>14</v>
      </c>
      <c r="F236" s="371"/>
      <c r="G236" s="491">
        <f t="shared" si="13"/>
        <v>0</v>
      </c>
      <c r="H236" s="364"/>
      <c r="I236" s="358"/>
    </row>
    <row r="237" spans="2:9">
      <c r="B237" s="494">
        <f t="shared" si="16"/>
        <v>13.03</v>
      </c>
      <c r="C237" s="495" t="s">
        <v>1587</v>
      </c>
      <c r="D237" s="593">
        <v>12</v>
      </c>
      <c r="E237" s="494" t="s">
        <v>14</v>
      </c>
      <c r="F237" s="371"/>
      <c r="G237" s="491">
        <f t="shared" si="13"/>
        <v>0</v>
      </c>
      <c r="H237" s="364"/>
      <c r="I237" s="358"/>
    </row>
    <row r="238" spans="2:9">
      <c r="B238" s="494">
        <f t="shared" si="16"/>
        <v>13.04</v>
      </c>
      <c r="C238" s="495" t="s">
        <v>44</v>
      </c>
      <c r="D238" s="593">
        <v>0.25</v>
      </c>
      <c r="E238" s="494" t="s">
        <v>25</v>
      </c>
      <c r="F238" s="371"/>
      <c r="G238" s="491">
        <f t="shared" si="13"/>
        <v>0</v>
      </c>
      <c r="H238" s="364"/>
      <c r="I238" s="358"/>
    </row>
    <row r="239" spans="2:9">
      <c r="B239" s="494">
        <f>+B240+0.01</f>
        <v>13.059999999999999</v>
      </c>
      <c r="C239" s="495" t="s">
        <v>1588</v>
      </c>
      <c r="D239" s="593">
        <v>192</v>
      </c>
      <c r="E239" s="494" t="s">
        <v>51</v>
      </c>
      <c r="F239" s="371"/>
      <c r="G239" s="491">
        <f t="shared" si="13"/>
        <v>0</v>
      </c>
      <c r="H239" s="364"/>
      <c r="I239" s="358"/>
    </row>
    <row r="240" spans="2:9">
      <c r="B240" s="494">
        <f>+B238+0.01</f>
        <v>13.049999999999999</v>
      </c>
      <c r="C240" s="495" t="s">
        <v>1589</v>
      </c>
      <c r="D240" s="593">
        <v>24</v>
      </c>
      <c r="E240" s="494" t="s">
        <v>14</v>
      </c>
      <c r="F240" s="371"/>
      <c r="G240" s="491">
        <f t="shared" si="13"/>
        <v>0</v>
      </c>
      <c r="H240" s="364"/>
      <c r="I240" s="358"/>
    </row>
    <row r="241" spans="2:9">
      <c r="B241" s="494">
        <f>+B239+0.01</f>
        <v>13.069999999999999</v>
      </c>
      <c r="C241" s="495" t="s">
        <v>1590</v>
      </c>
      <c r="D241" s="593">
        <v>24</v>
      </c>
      <c r="E241" s="494" t="s">
        <v>14</v>
      </c>
      <c r="F241" s="371"/>
      <c r="G241" s="491">
        <f t="shared" si="13"/>
        <v>0</v>
      </c>
      <c r="H241" s="364"/>
      <c r="I241" s="358"/>
    </row>
    <row r="242" spans="2:9">
      <c r="B242" s="494">
        <f t="shared" si="16"/>
        <v>13.079999999999998</v>
      </c>
      <c r="C242" s="495" t="s">
        <v>1192</v>
      </c>
      <c r="D242" s="593">
        <v>1</v>
      </c>
      <c r="E242" s="494" t="s">
        <v>31</v>
      </c>
      <c r="F242" s="371"/>
      <c r="G242" s="491">
        <f t="shared" si="13"/>
        <v>0</v>
      </c>
      <c r="H242" s="364"/>
      <c r="I242" s="358"/>
    </row>
    <row r="243" spans="2:9">
      <c r="B243" s="494"/>
      <c r="C243" s="495"/>
      <c r="D243" s="593"/>
      <c r="E243" s="494"/>
      <c r="F243" s="371"/>
      <c r="G243" s="491">
        <f t="shared" si="13"/>
        <v>0</v>
      </c>
      <c r="H243" s="364">
        <f>SUM(G235:G242)</f>
        <v>0</v>
      </c>
      <c r="I243" s="358"/>
    </row>
    <row r="244" spans="2:9">
      <c r="B244" s="492">
        <f>B234+1</f>
        <v>14</v>
      </c>
      <c r="C244" s="368" t="s">
        <v>1602</v>
      </c>
      <c r="D244" s="593"/>
      <c r="E244" s="494"/>
      <c r="F244" s="371"/>
      <c r="G244" s="491">
        <f t="shared" si="13"/>
        <v>0</v>
      </c>
      <c r="H244" s="364"/>
      <c r="I244" s="358"/>
    </row>
    <row r="245" spans="2:9">
      <c r="B245" s="494">
        <f>B244+0.01</f>
        <v>14.01</v>
      </c>
      <c r="C245" s="495" t="s">
        <v>1603</v>
      </c>
      <c r="D245" s="593">
        <v>1</v>
      </c>
      <c r="E245" s="494" t="s">
        <v>14</v>
      </c>
      <c r="F245" s="371"/>
      <c r="G245" s="491">
        <f t="shared" si="13"/>
        <v>0</v>
      </c>
      <c r="H245" s="364"/>
      <c r="I245" s="358"/>
    </row>
    <row r="246" spans="2:9">
      <c r="B246" s="494">
        <f t="shared" ref="B246:B255" si="17">B245+0.01</f>
        <v>14.02</v>
      </c>
      <c r="C246" s="495" t="s">
        <v>1549</v>
      </c>
      <c r="D246" s="593">
        <v>1</v>
      </c>
      <c r="E246" s="494" t="s">
        <v>14</v>
      </c>
      <c r="F246" s="371"/>
      <c r="G246" s="491">
        <f t="shared" si="13"/>
        <v>0</v>
      </c>
      <c r="H246" s="364"/>
      <c r="I246" s="358"/>
    </row>
    <row r="247" spans="2:9">
      <c r="B247" s="494">
        <f t="shared" si="17"/>
        <v>14.03</v>
      </c>
      <c r="C247" s="495" t="s">
        <v>1604</v>
      </c>
      <c r="D247" s="593">
        <v>1</v>
      </c>
      <c r="E247" s="494" t="s">
        <v>14</v>
      </c>
      <c r="F247" s="371"/>
      <c r="G247" s="491">
        <f t="shared" si="13"/>
        <v>0</v>
      </c>
      <c r="H247" s="364"/>
      <c r="I247" s="358"/>
    </row>
    <row r="248" spans="2:9">
      <c r="B248" s="494">
        <f t="shared" si="17"/>
        <v>14.04</v>
      </c>
      <c r="C248" s="495" t="s">
        <v>1605</v>
      </c>
      <c r="D248" s="593">
        <v>4</v>
      </c>
      <c r="E248" s="494" t="s">
        <v>14</v>
      </c>
      <c r="F248" s="371"/>
      <c r="G248" s="491">
        <f t="shared" si="13"/>
        <v>0</v>
      </c>
      <c r="H248" s="364"/>
      <c r="I248" s="358"/>
    </row>
    <row r="249" spans="2:9">
      <c r="B249" s="494">
        <f t="shared" si="17"/>
        <v>14.049999999999999</v>
      </c>
      <c r="C249" s="495" t="s">
        <v>1550</v>
      </c>
      <c r="D249" s="593">
        <v>2</v>
      </c>
      <c r="E249" s="494" t="s">
        <v>14</v>
      </c>
      <c r="F249" s="371"/>
      <c r="G249" s="491">
        <f t="shared" si="13"/>
        <v>0</v>
      </c>
      <c r="H249" s="364"/>
      <c r="I249" s="358"/>
    </row>
    <row r="250" spans="2:9">
      <c r="B250" s="494">
        <f t="shared" si="17"/>
        <v>14.059999999999999</v>
      </c>
      <c r="C250" s="495" t="s">
        <v>1606</v>
      </c>
      <c r="D250" s="593">
        <v>2</v>
      </c>
      <c r="E250" s="494" t="s">
        <v>14</v>
      </c>
      <c r="F250" s="371"/>
      <c r="G250" s="491">
        <f t="shared" si="13"/>
        <v>0</v>
      </c>
      <c r="H250" s="364"/>
      <c r="I250" s="358"/>
    </row>
    <row r="251" spans="2:9">
      <c r="B251" s="494">
        <f t="shared" si="17"/>
        <v>14.069999999999999</v>
      </c>
      <c r="C251" s="495" t="s">
        <v>1607</v>
      </c>
      <c r="D251" s="593">
        <v>2</v>
      </c>
      <c r="E251" s="494" t="s">
        <v>14</v>
      </c>
      <c r="F251" s="371"/>
      <c r="G251" s="491">
        <f t="shared" si="13"/>
        <v>0</v>
      </c>
      <c r="H251" s="364"/>
      <c r="I251" s="358"/>
    </row>
    <row r="252" spans="2:9">
      <c r="B252" s="494">
        <f t="shared" si="17"/>
        <v>14.079999999999998</v>
      </c>
      <c r="C252" s="495" t="s">
        <v>1597</v>
      </c>
      <c r="D252" s="593">
        <v>1</v>
      </c>
      <c r="E252" s="494" t="s">
        <v>14</v>
      </c>
      <c r="F252" s="371"/>
      <c r="G252" s="491">
        <f t="shared" si="13"/>
        <v>0</v>
      </c>
      <c r="H252" s="364"/>
      <c r="I252" s="358"/>
    </row>
    <row r="253" spans="2:9">
      <c r="B253" s="494">
        <f t="shared" si="17"/>
        <v>14.089999999999998</v>
      </c>
      <c r="C253" s="495" t="s">
        <v>1551</v>
      </c>
      <c r="D253" s="593">
        <v>12</v>
      </c>
      <c r="E253" s="494" t="s">
        <v>14</v>
      </c>
      <c r="F253" s="371"/>
      <c r="G253" s="491">
        <f t="shared" si="13"/>
        <v>0</v>
      </c>
      <c r="H253" s="364"/>
      <c r="I253" s="358"/>
    </row>
    <row r="254" spans="2:9">
      <c r="B254" s="494">
        <f t="shared" si="17"/>
        <v>14.099999999999998</v>
      </c>
      <c r="C254" s="496" t="s">
        <v>1608</v>
      </c>
      <c r="D254" s="593">
        <v>1</v>
      </c>
      <c r="E254" s="494" t="s">
        <v>14</v>
      </c>
      <c r="F254" s="371"/>
      <c r="G254" s="491">
        <f t="shared" si="13"/>
        <v>0</v>
      </c>
      <c r="H254" s="364"/>
      <c r="I254" s="358"/>
    </row>
    <row r="255" spans="2:9">
      <c r="B255" s="494">
        <f t="shared" si="17"/>
        <v>14.109999999999998</v>
      </c>
      <c r="C255" s="495" t="s">
        <v>1136</v>
      </c>
      <c r="D255" s="593">
        <v>1</v>
      </c>
      <c r="E255" s="494" t="s">
        <v>31</v>
      </c>
      <c r="F255" s="371"/>
      <c r="G255" s="491">
        <f t="shared" si="13"/>
        <v>0</v>
      </c>
      <c r="H255" s="364"/>
      <c r="I255" s="358"/>
    </row>
    <row r="256" spans="2:9">
      <c r="B256" s="494"/>
      <c r="C256" s="495"/>
      <c r="D256" s="593"/>
      <c r="E256" s="494"/>
      <c r="F256" s="371"/>
      <c r="G256" s="491">
        <f t="shared" si="13"/>
        <v>0</v>
      </c>
      <c r="H256" s="364">
        <f>SUM(G245:G255)</f>
        <v>0</v>
      </c>
      <c r="I256" s="358"/>
    </row>
    <row r="257" spans="2:9">
      <c r="B257" s="492">
        <f>B244+1</f>
        <v>15</v>
      </c>
      <c r="C257" s="497" t="s">
        <v>1553</v>
      </c>
      <c r="D257" s="593"/>
      <c r="E257" s="494"/>
      <c r="F257" s="371"/>
      <c r="G257" s="491">
        <f t="shared" si="13"/>
        <v>0</v>
      </c>
      <c r="H257" s="364"/>
      <c r="I257" s="358"/>
    </row>
    <row r="258" spans="2:9">
      <c r="B258" s="494">
        <f>+B257+0.01</f>
        <v>15.01</v>
      </c>
      <c r="C258" s="498" t="s">
        <v>1528</v>
      </c>
      <c r="D258" s="593">
        <v>3</v>
      </c>
      <c r="E258" s="494" t="s">
        <v>29</v>
      </c>
      <c r="F258" s="371"/>
      <c r="G258" s="491">
        <f t="shared" si="13"/>
        <v>0</v>
      </c>
      <c r="H258" s="364"/>
      <c r="I258" s="358"/>
    </row>
    <row r="259" spans="2:9">
      <c r="B259" s="494">
        <f t="shared" ref="B259:B271" si="18">+B258+0.01</f>
        <v>15.02</v>
      </c>
      <c r="C259" s="498" t="s">
        <v>1554</v>
      </c>
      <c r="D259" s="593">
        <v>50</v>
      </c>
      <c r="E259" s="494" t="s">
        <v>51</v>
      </c>
      <c r="F259" s="371"/>
      <c r="G259" s="491">
        <f t="shared" si="13"/>
        <v>0</v>
      </c>
      <c r="H259" s="364"/>
      <c r="I259" s="358"/>
    </row>
    <row r="260" spans="2:9">
      <c r="B260" s="494">
        <f t="shared" si="18"/>
        <v>15.03</v>
      </c>
      <c r="C260" s="498" t="s">
        <v>1555</v>
      </c>
      <c r="D260" s="593">
        <v>5</v>
      </c>
      <c r="E260" s="494" t="s">
        <v>51</v>
      </c>
      <c r="F260" s="371"/>
      <c r="G260" s="491">
        <f t="shared" si="13"/>
        <v>0</v>
      </c>
      <c r="H260" s="364"/>
      <c r="I260" s="358"/>
    </row>
    <row r="261" spans="2:9">
      <c r="B261" s="494">
        <f t="shared" si="18"/>
        <v>15.04</v>
      </c>
      <c r="C261" s="498" t="s">
        <v>1557</v>
      </c>
      <c r="D261" s="593">
        <v>40</v>
      </c>
      <c r="E261" s="494" t="s">
        <v>51</v>
      </c>
      <c r="F261" s="371"/>
      <c r="G261" s="491">
        <f t="shared" si="13"/>
        <v>0</v>
      </c>
      <c r="H261" s="364"/>
      <c r="I261" s="358"/>
    </row>
    <row r="262" spans="2:9">
      <c r="B262" s="494">
        <f t="shared" si="18"/>
        <v>15.049999999999999</v>
      </c>
      <c r="C262" s="498" t="s">
        <v>1558</v>
      </c>
      <c r="D262" s="593">
        <v>80</v>
      </c>
      <c r="E262" s="494" t="s">
        <v>51</v>
      </c>
      <c r="F262" s="371"/>
      <c r="G262" s="491">
        <f t="shared" si="13"/>
        <v>0</v>
      </c>
      <c r="H262" s="364"/>
      <c r="I262" s="358"/>
    </row>
    <row r="263" spans="2:9">
      <c r="B263" s="494">
        <f t="shared" si="18"/>
        <v>15.059999999999999</v>
      </c>
      <c r="C263" s="498" t="s">
        <v>1559</v>
      </c>
      <c r="D263" s="593">
        <v>75</v>
      </c>
      <c r="E263" s="494" t="s">
        <v>51</v>
      </c>
      <c r="F263" s="371"/>
      <c r="G263" s="491">
        <f t="shared" si="13"/>
        <v>0</v>
      </c>
      <c r="H263" s="364"/>
      <c r="I263" s="358"/>
    </row>
    <row r="264" spans="2:9">
      <c r="B264" s="494">
        <f t="shared" si="18"/>
        <v>15.069999999999999</v>
      </c>
      <c r="C264" s="498" t="s">
        <v>1560</v>
      </c>
      <c r="D264" s="593">
        <v>50</v>
      </c>
      <c r="E264" s="494" t="s">
        <v>51</v>
      </c>
      <c r="F264" s="371"/>
      <c r="G264" s="491">
        <f t="shared" si="13"/>
        <v>0</v>
      </c>
      <c r="H264" s="364"/>
      <c r="I264" s="358"/>
    </row>
    <row r="265" spans="2:9">
      <c r="B265" s="494">
        <f t="shared" si="18"/>
        <v>15.079999999999998</v>
      </c>
      <c r="C265" s="498" t="s">
        <v>1561</v>
      </c>
      <c r="D265" s="593">
        <v>110</v>
      </c>
      <c r="E265" s="494" t="s">
        <v>51</v>
      </c>
      <c r="F265" s="371"/>
      <c r="G265" s="491">
        <f t="shared" si="13"/>
        <v>0</v>
      </c>
      <c r="H265" s="364"/>
      <c r="I265" s="358"/>
    </row>
    <row r="266" spans="2:9">
      <c r="B266" s="494">
        <f t="shared" si="18"/>
        <v>15.089999999999998</v>
      </c>
      <c r="C266" s="498" t="s">
        <v>1609</v>
      </c>
      <c r="D266" s="593">
        <v>20</v>
      </c>
      <c r="E266" s="494" t="s">
        <v>51</v>
      </c>
      <c r="F266" s="371"/>
      <c r="G266" s="491">
        <f t="shared" si="13"/>
        <v>0</v>
      </c>
      <c r="H266" s="364"/>
      <c r="I266" s="358"/>
    </row>
    <row r="267" spans="2:9">
      <c r="B267" s="494">
        <f t="shared" si="18"/>
        <v>15.099999999999998</v>
      </c>
      <c r="C267" s="498" t="s">
        <v>1562</v>
      </c>
      <c r="D267" s="593">
        <v>1</v>
      </c>
      <c r="E267" s="494" t="s">
        <v>14</v>
      </c>
      <c r="F267" s="371"/>
      <c r="G267" s="491">
        <f t="shared" si="13"/>
        <v>0</v>
      </c>
      <c r="H267" s="364"/>
      <c r="I267" s="358"/>
    </row>
    <row r="268" spans="2:9">
      <c r="B268" s="494">
        <f t="shared" si="18"/>
        <v>15.109999999999998</v>
      </c>
      <c r="C268" s="498" t="s">
        <v>1564</v>
      </c>
      <c r="D268" s="593">
        <v>4</v>
      </c>
      <c r="E268" s="494" t="s">
        <v>14</v>
      </c>
      <c r="F268" s="371"/>
      <c r="G268" s="491">
        <f t="shared" ref="G268:G331" si="19">ROUND(D268*F268,2)</f>
        <v>0</v>
      </c>
      <c r="H268" s="364"/>
      <c r="I268" s="358"/>
    </row>
    <row r="269" spans="2:9">
      <c r="B269" s="494">
        <f t="shared" si="18"/>
        <v>15.119999999999997</v>
      </c>
      <c r="C269" s="498" t="s">
        <v>1565</v>
      </c>
      <c r="D269" s="593">
        <v>3</v>
      </c>
      <c r="E269" s="494" t="s">
        <v>14</v>
      </c>
      <c r="F269" s="371"/>
      <c r="G269" s="491">
        <f t="shared" si="19"/>
        <v>0</v>
      </c>
      <c r="H269" s="364"/>
      <c r="I269" s="358"/>
    </row>
    <row r="270" spans="2:9">
      <c r="B270" s="494">
        <f t="shared" si="18"/>
        <v>15.129999999999997</v>
      </c>
      <c r="C270" s="498" t="s">
        <v>1566</v>
      </c>
      <c r="D270" s="593">
        <v>1</v>
      </c>
      <c r="E270" s="494" t="s">
        <v>14</v>
      </c>
      <c r="F270" s="371"/>
      <c r="G270" s="491">
        <f t="shared" si="19"/>
        <v>0</v>
      </c>
      <c r="H270" s="364"/>
      <c r="I270" s="358"/>
    </row>
    <row r="271" spans="2:9">
      <c r="B271" s="494">
        <f t="shared" si="18"/>
        <v>15.139999999999997</v>
      </c>
      <c r="C271" s="498" t="s">
        <v>1136</v>
      </c>
      <c r="D271" s="593">
        <v>1</v>
      </c>
      <c r="E271" s="494" t="s">
        <v>31</v>
      </c>
      <c r="F271" s="371"/>
      <c r="G271" s="491">
        <f t="shared" si="19"/>
        <v>0</v>
      </c>
      <c r="H271" s="364"/>
      <c r="I271" s="358"/>
    </row>
    <row r="272" spans="2:9">
      <c r="B272" s="494"/>
      <c r="C272" s="498"/>
      <c r="D272" s="593"/>
      <c r="E272" s="494"/>
      <c r="F272" s="371"/>
      <c r="G272" s="491">
        <f t="shared" si="19"/>
        <v>0</v>
      </c>
      <c r="H272" s="364">
        <f>SUM(G258:G271)</f>
        <v>0</v>
      </c>
      <c r="I272" s="358"/>
    </row>
    <row r="273" spans="2:9">
      <c r="B273" s="492">
        <f>B257+1</f>
        <v>16</v>
      </c>
      <c r="C273" s="497" t="s">
        <v>1567</v>
      </c>
      <c r="D273" s="593"/>
      <c r="E273" s="494"/>
      <c r="F273" s="371"/>
      <c r="G273" s="491">
        <f t="shared" si="19"/>
        <v>0</v>
      </c>
      <c r="H273" s="364"/>
      <c r="I273" s="358"/>
    </row>
    <row r="274" spans="2:9">
      <c r="B274" s="494">
        <f>+B273+0.01</f>
        <v>16.010000000000002</v>
      </c>
      <c r="C274" s="498" t="s">
        <v>1568</v>
      </c>
      <c r="D274" s="593">
        <v>48</v>
      </c>
      <c r="E274" s="494" t="s">
        <v>14</v>
      </c>
      <c r="F274" s="371"/>
      <c r="G274" s="491">
        <f t="shared" si="19"/>
        <v>0</v>
      </c>
      <c r="H274" s="364"/>
      <c r="I274" s="358"/>
    </row>
    <row r="275" spans="2:9">
      <c r="B275" s="494">
        <f t="shared" ref="B275:B289" si="20">+B274+0.01</f>
        <v>16.020000000000003</v>
      </c>
      <c r="C275" s="498" t="s">
        <v>1569</v>
      </c>
      <c r="D275" s="593">
        <v>95</v>
      </c>
      <c r="E275" s="494" t="s">
        <v>14</v>
      </c>
      <c r="F275" s="371"/>
      <c r="G275" s="491">
        <f t="shared" si="19"/>
        <v>0</v>
      </c>
      <c r="H275" s="364"/>
      <c r="I275" s="358"/>
    </row>
    <row r="276" spans="2:9">
      <c r="B276" s="494">
        <f t="shared" si="20"/>
        <v>16.030000000000005</v>
      </c>
      <c r="C276" s="498" t="s">
        <v>1522</v>
      </c>
      <c r="D276" s="593">
        <v>95</v>
      </c>
      <c r="E276" s="494" t="s">
        <v>14</v>
      </c>
      <c r="F276" s="371"/>
      <c r="G276" s="491">
        <f t="shared" si="19"/>
        <v>0</v>
      </c>
      <c r="H276" s="364"/>
      <c r="I276" s="358"/>
    </row>
    <row r="277" spans="2:9">
      <c r="B277" s="494">
        <f t="shared" si="20"/>
        <v>16.040000000000006</v>
      </c>
      <c r="C277" s="498" t="s">
        <v>1570</v>
      </c>
      <c r="D277" s="593">
        <v>95</v>
      </c>
      <c r="E277" s="494" t="s">
        <v>14</v>
      </c>
      <c r="F277" s="371"/>
      <c r="G277" s="491">
        <f t="shared" si="19"/>
        <v>0</v>
      </c>
      <c r="H277" s="364"/>
      <c r="I277" s="358"/>
    </row>
    <row r="278" spans="2:9">
      <c r="B278" s="494">
        <f t="shared" si="20"/>
        <v>16.050000000000008</v>
      </c>
      <c r="C278" s="498" t="s">
        <v>1571</v>
      </c>
      <c r="D278" s="593">
        <v>95</v>
      </c>
      <c r="E278" s="494" t="s">
        <v>14</v>
      </c>
      <c r="F278" s="371"/>
      <c r="G278" s="491">
        <f t="shared" si="19"/>
        <v>0</v>
      </c>
      <c r="H278" s="364"/>
      <c r="I278" s="358"/>
    </row>
    <row r="279" spans="2:9">
      <c r="B279" s="494">
        <f t="shared" si="20"/>
        <v>16.060000000000009</v>
      </c>
      <c r="C279" s="498" t="s">
        <v>1572</v>
      </c>
      <c r="D279" s="593">
        <v>95</v>
      </c>
      <c r="E279" s="494" t="s">
        <v>14</v>
      </c>
      <c r="F279" s="371"/>
      <c r="G279" s="491">
        <f t="shared" si="19"/>
        <v>0</v>
      </c>
      <c r="H279" s="364"/>
      <c r="I279" s="358"/>
    </row>
    <row r="280" spans="2:9">
      <c r="B280" s="494">
        <f t="shared" si="20"/>
        <v>16.070000000000011</v>
      </c>
      <c r="C280" s="498" t="s">
        <v>1527</v>
      </c>
      <c r="D280" s="593">
        <v>9.5</v>
      </c>
      <c r="E280" s="494" t="s">
        <v>14</v>
      </c>
      <c r="F280" s="371"/>
      <c r="G280" s="491">
        <f t="shared" si="19"/>
        <v>0</v>
      </c>
      <c r="H280" s="364"/>
      <c r="I280" s="358"/>
    </row>
    <row r="281" spans="2:9">
      <c r="B281" s="494">
        <f t="shared" si="20"/>
        <v>16.080000000000013</v>
      </c>
      <c r="C281" s="498" t="s">
        <v>1573</v>
      </c>
      <c r="D281" s="593">
        <v>3</v>
      </c>
      <c r="E281" s="494" t="s">
        <v>14</v>
      </c>
      <c r="F281" s="371"/>
      <c r="G281" s="491">
        <f t="shared" si="19"/>
        <v>0</v>
      </c>
      <c r="H281" s="364"/>
      <c r="I281" s="358"/>
    </row>
    <row r="282" spans="2:9">
      <c r="B282" s="494">
        <f t="shared" si="20"/>
        <v>16.090000000000014</v>
      </c>
      <c r="C282" s="498" t="s">
        <v>1574</v>
      </c>
      <c r="D282" s="593">
        <v>6.75</v>
      </c>
      <c r="E282" s="494" t="s">
        <v>25</v>
      </c>
      <c r="F282" s="371"/>
      <c r="G282" s="491">
        <f t="shared" si="19"/>
        <v>0</v>
      </c>
      <c r="H282" s="364"/>
      <c r="I282" s="358"/>
    </row>
    <row r="283" spans="2:9">
      <c r="B283" s="494">
        <f t="shared" si="20"/>
        <v>16.100000000000016</v>
      </c>
      <c r="C283" s="498" t="s">
        <v>1600</v>
      </c>
      <c r="D283" s="593">
        <v>9</v>
      </c>
      <c r="E283" s="494" t="s">
        <v>14</v>
      </c>
      <c r="F283" s="371"/>
      <c r="G283" s="491">
        <f t="shared" si="19"/>
        <v>0</v>
      </c>
      <c r="H283" s="364"/>
      <c r="I283" s="358"/>
    </row>
    <row r="284" spans="2:9">
      <c r="B284" s="494">
        <f t="shared" si="20"/>
        <v>16.110000000000017</v>
      </c>
      <c r="C284" s="498" t="s">
        <v>1610</v>
      </c>
      <c r="D284" s="593">
        <v>15</v>
      </c>
      <c r="E284" s="494" t="s">
        <v>14</v>
      </c>
      <c r="F284" s="371"/>
      <c r="G284" s="491">
        <f t="shared" si="19"/>
        <v>0</v>
      </c>
      <c r="H284" s="364"/>
      <c r="I284" s="358"/>
    </row>
    <row r="285" spans="2:9">
      <c r="B285" s="494">
        <f t="shared" si="20"/>
        <v>16.120000000000019</v>
      </c>
      <c r="C285" s="498" t="s">
        <v>1611</v>
      </c>
      <c r="D285" s="593">
        <v>1</v>
      </c>
      <c r="E285" s="494" t="s">
        <v>14</v>
      </c>
      <c r="F285" s="371"/>
      <c r="G285" s="491">
        <f t="shared" si="19"/>
        <v>0</v>
      </c>
      <c r="H285" s="364"/>
      <c r="I285" s="358"/>
    </row>
    <row r="286" spans="2:9">
      <c r="B286" s="494">
        <f t="shared" si="20"/>
        <v>16.13000000000002</v>
      </c>
      <c r="C286" s="498" t="s">
        <v>1612</v>
      </c>
      <c r="D286" s="593">
        <v>4</v>
      </c>
      <c r="E286" s="494" t="s">
        <v>14</v>
      </c>
      <c r="F286" s="371"/>
      <c r="G286" s="491">
        <f t="shared" si="19"/>
        <v>0</v>
      </c>
      <c r="H286" s="364"/>
      <c r="I286" s="358"/>
    </row>
    <row r="287" spans="2:9">
      <c r="B287" s="494">
        <f t="shared" si="20"/>
        <v>16.140000000000022</v>
      </c>
      <c r="C287" s="498" t="s">
        <v>1576</v>
      </c>
      <c r="D287" s="593">
        <v>2</v>
      </c>
      <c r="E287" s="494" t="s">
        <v>14</v>
      </c>
      <c r="F287" s="371"/>
      <c r="G287" s="491">
        <f t="shared" si="19"/>
        <v>0</v>
      </c>
      <c r="H287" s="364"/>
      <c r="I287" s="358"/>
    </row>
    <row r="288" spans="2:9">
      <c r="B288" s="494">
        <f t="shared" si="20"/>
        <v>16.150000000000023</v>
      </c>
      <c r="C288" s="498" t="s">
        <v>1613</v>
      </c>
      <c r="D288" s="593">
        <v>2</v>
      </c>
      <c r="E288" s="494" t="s">
        <v>14</v>
      </c>
      <c r="F288" s="371"/>
      <c r="G288" s="491">
        <f t="shared" si="19"/>
        <v>0</v>
      </c>
      <c r="H288" s="364"/>
      <c r="I288" s="358"/>
    </row>
    <row r="289" spans="2:9">
      <c r="B289" s="494">
        <f t="shared" si="20"/>
        <v>16.160000000000025</v>
      </c>
      <c r="C289" s="498" t="s">
        <v>1136</v>
      </c>
      <c r="D289" s="593">
        <v>1</v>
      </c>
      <c r="E289" s="494" t="s">
        <v>31</v>
      </c>
      <c r="F289" s="371"/>
      <c r="G289" s="491">
        <f t="shared" si="19"/>
        <v>0</v>
      </c>
      <c r="H289" s="364"/>
      <c r="I289" s="358"/>
    </row>
    <row r="290" spans="2:9">
      <c r="B290" s="494"/>
      <c r="C290" s="498"/>
      <c r="D290" s="593"/>
      <c r="E290" s="494"/>
      <c r="F290" s="371"/>
      <c r="G290" s="491">
        <f t="shared" si="19"/>
        <v>0</v>
      </c>
      <c r="H290" s="364">
        <f>SUM(G274:G289)</f>
        <v>0</v>
      </c>
      <c r="I290" s="358"/>
    </row>
    <row r="291" spans="2:9">
      <c r="B291" s="492">
        <f>B273+1</f>
        <v>17</v>
      </c>
      <c r="C291" s="497" t="s">
        <v>1577</v>
      </c>
      <c r="D291" s="593"/>
      <c r="E291" s="494"/>
      <c r="F291" s="371"/>
      <c r="G291" s="491">
        <f t="shared" si="19"/>
        <v>0</v>
      </c>
      <c r="H291" s="364"/>
      <c r="I291" s="358"/>
    </row>
    <row r="292" spans="2:9">
      <c r="B292" s="494">
        <f>+B291+0.01</f>
        <v>17.010000000000002</v>
      </c>
      <c r="C292" s="498" t="s">
        <v>1578</v>
      </c>
      <c r="D292" s="593">
        <v>350</v>
      </c>
      <c r="E292" s="494" t="s">
        <v>51</v>
      </c>
      <c r="F292" s="371"/>
      <c r="G292" s="491">
        <f t="shared" si="19"/>
        <v>0</v>
      </c>
      <c r="H292" s="364"/>
      <c r="I292" s="358"/>
    </row>
    <row r="293" spans="2:9">
      <c r="B293" s="494">
        <f t="shared" ref="B293:B299" si="21">+B292+0.01</f>
        <v>17.020000000000003</v>
      </c>
      <c r="C293" s="498" t="s">
        <v>1579</v>
      </c>
      <c r="D293" s="593">
        <v>350</v>
      </c>
      <c r="E293" s="494" t="s">
        <v>51</v>
      </c>
      <c r="F293" s="371"/>
      <c r="G293" s="491">
        <f t="shared" si="19"/>
        <v>0</v>
      </c>
      <c r="H293" s="364"/>
      <c r="I293" s="358"/>
    </row>
    <row r="294" spans="2:9">
      <c r="B294" s="494">
        <f t="shared" si="21"/>
        <v>17.030000000000005</v>
      </c>
      <c r="C294" s="498" t="s">
        <v>1514</v>
      </c>
      <c r="D294" s="593">
        <v>300</v>
      </c>
      <c r="E294" s="494" t="s">
        <v>51</v>
      </c>
      <c r="F294" s="371"/>
      <c r="G294" s="491">
        <f t="shared" si="19"/>
        <v>0</v>
      </c>
      <c r="H294" s="364"/>
      <c r="I294" s="358"/>
    </row>
    <row r="295" spans="2:9">
      <c r="B295" s="494">
        <f t="shared" si="21"/>
        <v>17.040000000000006</v>
      </c>
      <c r="C295" s="498" t="s">
        <v>1580</v>
      </c>
      <c r="D295" s="593">
        <v>110</v>
      </c>
      <c r="E295" s="494" t="s">
        <v>14</v>
      </c>
      <c r="F295" s="371"/>
      <c r="G295" s="491">
        <f t="shared" si="19"/>
        <v>0</v>
      </c>
      <c r="H295" s="364"/>
      <c r="I295" s="358"/>
    </row>
    <row r="296" spans="2:9">
      <c r="B296" s="494">
        <f t="shared" si="21"/>
        <v>17.050000000000008</v>
      </c>
      <c r="C296" s="498" t="s">
        <v>1581</v>
      </c>
      <c r="D296" s="593">
        <v>12</v>
      </c>
      <c r="E296" s="494" t="s">
        <v>14</v>
      </c>
      <c r="F296" s="371"/>
      <c r="G296" s="491">
        <f t="shared" si="19"/>
        <v>0</v>
      </c>
      <c r="H296" s="364"/>
      <c r="I296" s="358"/>
    </row>
    <row r="297" spans="2:9">
      <c r="B297" s="494">
        <f t="shared" si="21"/>
        <v>17.060000000000009</v>
      </c>
      <c r="C297" s="498" t="s">
        <v>1582</v>
      </c>
      <c r="D297" s="593">
        <v>12</v>
      </c>
      <c r="E297" s="494" t="s">
        <v>14</v>
      </c>
      <c r="F297" s="371"/>
      <c r="G297" s="491">
        <f t="shared" si="19"/>
        <v>0</v>
      </c>
      <c r="H297" s="364"/>
      <c r="I297" s="358"/>
    </row>
    <row r="298" spans="2:9">
      <c r="B298" s="494">
        <f t="shared" si="21"/>
        <v>17.070000000000011</v>
      </c>
      <c r="C298" s="498" t="s">
        <v>1583</v>
      </c>
      <c r="D298" s="593">
        <v>12</v>
      </c>
      <c r="E298" s="494" t="s">
        <v>14</v>
      </c>
      <c r="F298" s="371"/>
      <c r="G298" s="491">
        <f t="shared" si="19"/>
        <v>0</v>
      </c>
      <c r="H298" s="364"/>
      <c r="I298" s="358"/>
    </row>
    <row r="299" spans="2:9">
      <c r="B299" s="494">
        <f t="shared" si="21"/>
        <v>17.080000000000013</v>
      </c>
      <c r="C299" s="498" t="s">
        <v>1192</v>
      </c>
      <c r="D299" s="593">
        <v>1</v>
      </c>
      <c r="E299" s="494" t="s">
        <v>31</v>
      </c>
      <c r="F299" s="371"/>
      <c r="G299" s="491">
        <f t="shared" si="19"/>
        <v>0</v>
      </c>
      <c r="H299" s="364"/>
      <c r="I299" s="358"/>
    </row>
    <row r="300" spans="2:9">
      <c r="B300" s="494"/>
      <c r="C300" s="498"/>
      <c r="D300" s="593"/>
      <c r="E300" s="494"/>
      <c r="F300" s="371"/>
      <c r="G300" s="491">
        <f t="shared" si="19"/>
        <v>0</v>
      </c>
      <c r="H300" s="364">
        <f>SUM(G292:G299)</f>
        <v>0</v>
      </c>
      <c r="I300" s="358"/>
    </row>
    <row r="301" spans="2:9">
      <c r="B301" s="492">
        <f>B291+1</f>
        <v>18</v>
      </c>
      <c r="C301" s="497" t="s">
        <v>1584</v>
      </c>
      <c r="D301" s="593"/>
      <c r="E301" s="494"/>
      <c r="F301" s="371"/>
      <c r="G301" s="491">
        <f t="shared" si="19"/>
        <v>0</v>
      </c>
      <c r="H301" s="364"/>
      <c r="I301" s="358"/>
    </row>
    <row r="302" spans="2:9">
      <c r="B302" s="494">
        <f>+B301+0.01</f>
        <v>18.010000000000002</v>
      </c>
      <c r="C302" s="498" t="s">
        <v>1585</v>
      </c>
      <c r="D302" s="593">
        <v>15</v>
      </c>
      <c r="E302" s="494" t="s">
        <v>14</v>
      </c>
      <c r="F302" s="371"/>
      <c r="G302" s="491">
        <f t="shared" si="19"/>
        <v>0</v>
      </c>
      <c r="H302" s="364"/>
      <c r="I302" s="358"/>
    </row>
    <row r="303" spans="2:9">
      <c r="B303" s="494">
        <f t="shared" ref="B303:B309" si="22">+B302+0.01</f>
        <v>18.020000000000003</v>
      </c>
      <c r="C303" s="498" t="s">
        <v>1586</v>
      </c>
      <c r="D303" s="593">
        <v>15</v>
      </c>
      <c r="E303" s="494" t="s">
        <v>14</v>
      </c>
      <c r="F303" s="371"/>
      <c r="G303" s="491">
        <f t="shared" si="19"/>
        <v>0</v>
      </c>
      <c r="H303" s="364"/>
      <c r="I303" s="358"/>
    </row>
    <row r="304" spans="2:9">
      <c r="B304" s="494">
        <f t="shared" si="22"/>
        <v>18.030000000000005</v>
      </c>
      <c r="C304" s="498" t="s">
        <v>1587</v>
      </c>
      <c r="D304" s="593">
        <v>18</v>
      </c>
      <c r="E304" s="494" t="s">
        <v>14</v>
      </c>
      <c r="F304" s="371"/>
      <c r="G304" s="491">
        <f t="shared" si="19"/>
        <v>0</v>
      </c>
      <c r="H304" s="364"/>
      <c r="I304" s="358"/>
    </row>
    <row r="305" spans="2:9">
      <c r="B305" s="494">
        <f t="shared" si="22"/>
        <v>18.040000000000006</v>
      </c>
      <c r="C305" s="498" t="s">
        <v>44</v>
      </c>
      <c r="D305" s="593">
        <v>0.25</v>
      </c>
      <c r="E305" s="494" t="s">
        <v>25</v>
      </c>
      <c r="F305" s="371"/>
      <c r="G305" s="491">
        <f t="shared" si="19"/>
        <v>0</v>
      </c>
      <c r="H305" s="364"/>
      <c r="I305" s="358"/>
    </row>
    <row r="306" spans="2:9">
      <c r="B306" s="494">
        <f>+B307+0.01</f>
        <v>18.060000000000009</v>
      </c>
      <c r="C306" s="498" t="s">
        <v>1588</v>
      </c>
      <c r="D306" s="593">
        <v>288</v>
      </c>
      <c r="E306" s="494" t="s">
        <v>51</v>
      </c>
      <c r="F306" s="371"/>
      <c r="G306" s="491">
        <f t="shared" si="19"/>
        <v>0</v>
      </c>
      <c r="H306" s="364"/>
      <c r="I306" s="358"/>
    </row>
    <row r="307" spans="2:9">
      <c r="B307" s="494">
        <f>+B305+0.01</f>
        <v>18.050000000000008</v>
      </c>
      <c r="C307" s="498" t="s">
        <v>1589</v>
      </c>
      <c r="D307" s="593">
        <v>36</v>
      </c>
      <c r="E307" s="494" t="s">
        <v>14</v>
      </c>
      <c r="F307" s="371"/>
      <c r="G307" s="491">
        <f t="shared" si="19"/>
        <v>0</v>
      </c>
      <c r="H307" s="364"/>
      <c r="I307" s="358"/>
    </row>
    <row r="308" spans="2:9">
      <c r="B308" s="494">
        <f>+B306+0.01</f>
        <v>18.070000000000011</v>
      </c>
      <c r="C308" s="498" t="s">
        <v>1590</v>
      </c>
      <c r="D308" s="593">
        <v>36</v>
      </c>
      <c r="E308" s="494" t="s">
        <v>14</v>
      </c>
      <c r="F308" s="371"/>
      <c r="G308" s="491">
        <f t="shared" si="19"/>
        <v>0</v>
      </c>
      <c r="H308" s="364"/>
      <c r="I308" s="358"/>
    </row>
    <row r="309" spans="2:9">
      <c r="B309" s="494">
        <f t="shared" si="22"/>
        <v>18.080000000000013</v>
      </c>
      <c r="C309" s="498" t="s">
        <v>1192</v>
      </c>
      <c r="D309" s="593">
        <v>1</v>
      </c>
      <c r="E309" s="494" t="s">
        <v>31</v>
      </c>
      <c r="F309" s="371"/>
      <c r="G309" s="491">
        <f t="shared" si="19"/>
        <v>0</v>
      </c>
      <c r="H309" s="364"/>
      <c r="I309" s="358"/>
    </row>
    <row r="310" spans="2:9">
      <c r="B310" s="494"/>
      <c r="C310" s="498"/>
      <c r="D310" s="593"/>
      <c r="E310" s="494"/>
      <c r="F310" s="371"/>
      <c r="G310" s="491">
        <f t="shared" si="19"/>
        <v>0</v>
      </c>
      <c r="H310" s="364">
        <f>SUM(G302:G309)</f>
        <v>0</v>
      </c>
      <c r="I310" s="358"/>
    </row>
    <row r="311" spans="2:9">
      <c r="B311" s="492">
        <f>B301+1</f>
        <v>19</v>
      </c>
      <c r="C311" s="497" t="s">
        <v>1614</v>
      </c>
      <c r="D311" s="593"/>
      <c r="E311" s="494"/>
      <c r="F311" s="371"/>
      <c r="G311" s="491">
        <f t="shared" si="19"/>
        <v>0</v>
      </c>
      <c r="H311" s="364"/>
      <c r="I311" s="358"/>
    </row>
    <row r="312" spans="2:9">
      <c r="B312" s="494">
        <f>B311+0.01</f>
        <v>19.010000000000002</v>
      </c>
      <c r="C312" s="498" t="s">
        <v>1615</v>
      </c>
      <c r="D312" s="593">
        <v>1</v>
      </c>
      <c r="E312" s="494" t="s">
        <v>14</v>
      </c>
      <c r="F312" s="371"/>
      <c r="G312" s="491">
        <f t="shared" si="19"/>
        <v>0</v>
      </c>
      <c r="H312" s="364"/>
      <c r="I312" s="358"/>
    </row>
    <row r="313" spans="2:9">
      <c r="B313" s="494">
        <f t="shared" ref="B313:B318" si="23">B312+0.01</f>
        <v>19.020000000000003</v>
      </c>
      <c r="C313" s="498" t="s">
        <v>1549</v>
      </c>
      <c r="D313" s="593">
        <v>1</v>
      </c>
      <c r="E313" s="494" t="s">
        <v>14</v>
      </c>
      <c r="F313" s="371"/>
      <c r="G313" s="491">
        <f t="shared" si="19"/>
        <v>0</v>
      </c>
      <c r="H313" s="364"/>
      <c r="I313" s="358"/>
    </row>
    <row r="314" spans="2:9">
      <c r="B314" s="494">
        <f t="shared" si="23"/>
        <v>19.030000000000005</v>
      </c>
      <c r="C314" s="498" t="s">
        <v>1604</v>
      </c>
      <c r="D314" s="593">
        <v>1</v>
      </c>
      <c r="E314" s="494" t="s">
        <v>14</v>
      </c>
      <c r="F314" s="371"/>
      <c r="G314" s="491">
        <f t="shared" si="19"/>
        <v>0</v>
      </c>
      <c r="H314" s="364"/>
      <c r="I314" s="358"/>
    </row>
    <row r="315" spans="2:9">
      <c r="B315" s="494">
        <f t="shared" si="23"/>
        <v>19.040000000000006</v>
      </c>
      <c r="C315" s="498" t="s">
        <v>1606</v>
      </c>
      <c r="D315" s="593">
        <v>6</v>
      </c>
      <c r="E315" s="494" t="s">
        <v>14</v>
      </c>
      <c r="F315" s="371"/>
      <c r="G315" s="491">
        <f t="shared" si="19"/>
        <v>0</v>
      </c>
      <c r="H315" s="364"/>
      <c r="I315" s="358"/>
    </row>
    <row r="316" spans="2:9">
      <c r="B316" s="494">
        <f t="shared" si="23"/>
        <v>19.050000000000008</v>
      </c>
      <c r="C316" s="498" t="s">
        <v>1551</v>
      </c>
      <c r="D316" s="593">
        <v>7</v>
      </c>
      <c r="E316" s="494" t="s">
        <v>14</v>
      </c>
      <c r="F316" s="371"/>
      <c r="G316" s="491">
        <f t="shared" si="19"/>
        <v>0</v>
      </c>
      <c r="H316" s="364"/>
      <c r="I316" s="358"/>
    </row>
    <row r="317" spans="2:9">
      <c r="B317" s="494">
        <f t="shared" si="23"/>
        <v>19.060000000000009</v>
      </c>
      <c r="C317" s="498" t="s">
        <v>1616</v>
      </c>
      <c r="D317" s="593">
        <v>1</v>
      </c>
      <c r="E317" s="494" t="s">
        <v>14</v>
      </c>
      <c r="F317" s="371"/>
      <c r="G317" s="491">
        <f t="shared" si="19"/>
        <v>0</v>
      </c>
      <c r="H317" s="364"/>
      <c r="I317" s="358"/>
    </row>
    <row r="318" spans="2:9">
      <c r="B318" s="494">
        <f t="shared" si="23"/>
        <v>19.070000000000011</v>
      </c>
      <c r="C318" s="498" t="s">
        <v>1136</v>
      </c>
      <c r="D318" s="593">
        <v>1</v>
      </c>
      <c r="E318" s="494" t="s">
        <v>31</v>
      </c>
      <c r="F318" s="371"/>
      <c r="G318" s="491">
        <f t="shared" si="19"/>
        <v>0</v>
      </c>
      <c r="H318" s="364"/>
      <c r="I318" s="358"/>
    </row>
    <row r="319" spans="2:9">
      <c r="B319" s="494"/>
      <c r="C319" s="498"/>
      <c r="D319" s="593"/>
      <c r="E319" s="494"/>
      <c r="F319" s="371"/>
      <c r="G319" s="491">
        <f t="shared" si="19"/>
        <v>0</v>
      </c>
      <c r="H319" s="364">
        <f>SUM(G312:G318)</f>
        <v>0</v>
      </c>
      <c r="I319" s="358"/>
    </row>
    <row r="320" spans="2:9">
      <c r="B320" s="492">
        <f>B311+1</f>
        <v>20</v>
      </c>
      <c r="C320" s="497" t="s">
        <v>1553</v>
      </c>
      <c r="D320" s="593"/>
      <c r="E320" s="494"/>
      <c r="F320" s="371"/>
      <c r="G320" s="491">
        <f t="shared" si="19"/>
        <v>0</v>
      </c>
      <c r="H320" s="364"/>
      <c r="I320" s="358"/>
    </row>
    <row r="321" spans="2:9">
      <c r="B321" s="494">
        <f>+B320+0.01</f>
        <v>20.010000000000002</v>
      </c>
      <c r="C321" s="498" t="s">
        <v>1528</v>
      </c>
      <c r="D321" s="593">
        <v>1.5</v>
      </c>
      <c r="E321" s="494" t="s">
        <v>29</v>
      </c>
      <c r="F321" s="371"/>
      <c r="G321" s="491">
        <f t="shared" si="19"/>
        <v>0</v>
      </c>
      <c r="H321" s="364"/>
      <c r="I321" s="358"/>
    </row>
    <row r="322" spans="2:9">
      <c r="B322" s="494">
        <f t="shared" ref="B322:B332" si="24">+B321+0.01</f>
        <v>20.020000000000003</v>
      </c>
      <c r="C322" s="498" t="s">
        <v>1556</v>
      </c>
      <c r="D322" s="593">
        <v>50</v>
      </c>
      <c r="E322" s="494" t="s">
        <v>51</v>
      </c>
      <c r="F322" s="371"/>
      <c r="G322" s="491">
        <f t="shared" si="19"/>
        <v>0</v>
      </c>
      <c r="H322" s="364"/>
      <c r="I322" s="358"/>
    </row>
    <row r="323" spans="2:9">
      <c r="B323" s="494">
        <f t="shared" si="24"/>
        <v>20.030000000000005</v>
      </c>
      <c r="C323" s="498" t="s">
        <v>1557</v>
      </c>
      <c r="D323" s="593">
        <v>40</v>
      </c>
      <c r="E323" s="494" t="s">
        <v>51</v>
      </c>
      <c r="F323" s="371"/>
      <c r="G323" s="491">
        <f t="shared" si="19"/>
        <v>0</v>
      </c>
      <c r="H323" s="364"/>
      <c r="I323" s="358"/>
    </row>
    <row r="324" spans="2:9">
      <c r="B324" s="494">
        <f t="shared" si="24"/>
        <v>20.040000000000006</v>
      </c>
      <c r="C324" s="498" t="s">
        <v>1558</v>
      </c>
      <c r="D324" s="593">
        <v>12</v>
      </c>
      <c r="E324" s="494" t="s">
        <v>51</v>
      </c>
      <c r="F324" s="371"/>
      <c r="G324" s="491">
        <f t="shared" si="19"/>
        <v>0</v>
      </c>
      <c r="H324" s="364"/>
      <c r="I324" s="358"/>
    </row>
    <row r="325" spans="2:9">
      <c r="B325" s="494">
        <f t="shared" si="24"/>
        <v>20.050000000000008</v>
      </c>
      <c r="C325" s="498" t="s">
        <v>1559</v>
      </c>
      <c r="D325" s="593">
        <v>12</v>
      </c>
      <c r="E325" s="494" t="s">
        <v>51</v>
      </c>
      <c r="F325" s="371"/>
      <c r="G325" s="491">
        <f t="shared" si="19"/>
        <v>0</v>
      </c>
      <c r="H325" s="364"/>
      <c r="I325" s="358"/>
    </row>
    <row r="326" spans="2:9">
      <c r="B326" s="494">
        <f t="shared" si="24"/>
        <v>20.060000000000009</v>
      </c>
      <c r="C326" s="498" t="s">
        <v>1560</v>
      </c>
      <c r="D326" s="593">
        <v>130</v>
      </c>
      <c r="E326" s="494" t="s">
        <v>51</v>
      </c>
      <c r="F326" s="371"/>
      <c r="G326" s="491">
        <f t="shared" si="19"/>
        <v>0</v>
      </c>
      <c r="H326" s="364"/>
      <c r="I326" s="358"/>
    </row>
    <row r="327" spans="2:9">
      <c r="B327" s="494">
        <f t="shared" si="24"/>
        <v>20.070000000000011</v>
      </c>
      <c r="C327" s="498" t="s">
        <v>1561</v>
      </c>
      <c r="D327" s="593">
        <v>40</v>
      </c>
      <c r="E327" s="494" t="s">
        <v>51</v>
      </c>
      <c r="F327" s="371"/>
      <c r="G327" s="491">
        <f t="shared" si="19"/>
        <v>0</v>
      </c>
      <c r="H327" s="364"/>
      <c r="I327" s="358"/>
    </row>
    <row r="328" spans="2:9">
      <c r="B328" s="494">
        <f t="shared" si="24"/>
        <v>20.080000000000013</v>
      </c>
      <c r="C328" s="498" t="s">
        <v>1609</v>
      </c>
      <c r="D328" s="593">
        <v>60</v>
      </c>
      <c r="E328" s="494" t="s">
        <v>51</v>
      </c>
      <c r="F328" s="371"/>
      <c r="G328" s="491">
        <f t="shared" si="19"/>
        <v>0</v>
      </c>
      <c r="H328" s="364"/>
      <c r="I328" s="358"/>
    </row>
    <row r="329" spans="2:9">
      <c r="B329" s="494">
        <f t="shared" si="24"/>
        <v>20.090000000000014</v>
      </c>
      <c r="C329" s="498" t="s">
        <v>1563</v>
      </c>
      <c r="D329" s="593">
        <v>1</v>
      </c>
      <c r="E329" s="494" t="s">
        <v>14</v>
      </c>
      <c r="F329" s="371"/>
      <c r="G329" s="491">
        <f t="shared" si="19"/>
        <v>0</v>
      </c>
      <c r="H329" s="364"/>
      <c r="I329" s="358"/>
    </row>
    <row r="330" spans="2:9">
      <c r="B330" s="494">
        <f t="shared" si="24"/>
        <v>20.100000000000016</v>
      </c>
      <c r="C330" s="498" t="s">
        <v>1564</v>
      </c>
      <c r="D330" s="593">
        <v>4</v>
      </c>
      <c r="E330" s="494" t="s">
        <v>14</v>
      </c>
      <c r="F330" s="371"/>
      <c r="G330" s="491">
        <f t="shared" si="19"/>
        <v>0</v>
      </c>
      <c r="H330" s="364"/>
      <c r="I330" s="358"/>
    </row>
    <row r="331" spans="2:9">
      <c r="B331" s="494">
        <f t="shared" si="24"/>
        <v>20.110000000000017</v>
      </c>
      <c r="C331" s="498" t="s">
        <v>1565</v>
      </c>
      <c r="D331" s="593">
        <v>1</v>
      </c>
      <c r="E331" s="494" t="s">
        <v>14</v>
      </c>
      <c r="F331" s="371"/>
      <c r="G331" s="491">
        <f t="shared" si="19"/>
        <v>0</v>
      </c>
      <c r="H331" s="364"/>
      <c r="I331" s="358"/>
    </row>
    <row r="332" spans="2:9">
      <c r="B332" s="494">
        <f t="shared" si="24"/>
        <v>20.120000000000019</v>
      </c>
      <c r="C332" s="498" t="s">
        <v>1136</v>
      </c>
      <c r="D332" s="593">
        <v>1</v>
      </c>
      <c r="E332" s="494" t="s">
        <v>31</v>
      </c>
      <c r="F332" s="371"/>
      <c r="G332" s="491">
        <f t="shared" ref="G332:G395" si="25">ROUND(D332*F332,2)</f>
        <v>0</v>
      </c>
      <c r="H332" s="364"/>
      <c r="I332" s="358"/>
    </row>
    <row r="333" spans="2:9">
      <c r="B333" s="494"/>
      <c r="C333" s="498"/>
      <c r="D333" s="593"/>
      <c r="E333" s="494"/>
      <c r="F333" s="371"/>
      <c r="G333" s="491">
        <f t="shared" si="25"/>
        <v>0</v>
      </c>
      <c r="H333" s="364">
        <f>SUM(G321:G332)</f>
        <v>0</v>
      </c>
      <c r="I333" s="358"/>
    </row>
    <row r="334" spans="2:9">
      <c r="B334" s="492">
        <f>B320+1</f>
        <v>21</v>
      </c>
      <c r="C334" s="497" t="s">
        <v>1567</v>
      </c>
      <c r="D334" s="593"/>
      <c r="E334" s="494"/>
      <c r="F334" s="371"/>
      <c r="G334" s="491">
        <f t="shared" si="25"/>
        <v>0</v>
      </c>
      <c r="H334" s="364"/>
      <c r="I334" s="358"/>
    </row>
    <row r="335" spans="2:9">
      <c r="B335" s="494">
        <f>+B334+0.01</f>
        <v>21.01</v>
      </c>
      <c r="C335" s="498" t="s">
        <v>1568</v>
      </c>
      <c r="D335" s="593">
        <v>23</v>
      </c>
      <c r="E335" s="494" t="s">
        <v>14</v>
      </c>
      <c r="F335" s="371"/>
      <c r="G335" s="491">
        <f t="shared" si="25"/>
        <v>0</v>
      </c>
      <c r="H335" s="364"/>
      <c r="I335" s="358"/>
    </row>
    <row r="336" spans="2:9">
      <c r="B336" s="494">
        <f t="shared" ref="B336:B348" si="26">+B335+0.01</f>
        <v>21.020000000000003</v>
      </c>
      <c r="C336" s="498" t="s">
        <v>1569</v>
      </c>
      <c r="D336" s="593">
        <v>45</v>
      </c>
      <c r="E336" s="494" t="s">
        <v>14</v>
      </c>
      <c r="F336" s="371"/>
      <c r="G336" s="491">
        <f t="shared" si="25"/>
        <v>0</v>
      </c>
      <c r="H336" s="364"/>
      <c r="I336" s="358"/>
    </row>
    <row r="337" spans="2:9">
      <c r="B337" s="494">
        <f t="shared" si="26"/>
        <v>21.030000000000005</v>
      </c>
      <c r="C337" s="498" t="s">
        <v>1522</v>
      </c>
      <c r="D337" s="593">
        <v>45</v>
      </c>
      <c r="E337" s="494" t="s">
        <v>14</v>
      </c>
      <c r="F337" s="371"/>
      <c r="G337" s="491">
        <f t="shared" si="25"/>
        <v>0</v>
      </c>
      <c r="H337" s="364"/>
      <c r="I337" s="358"/>
    </row>
    <row r="338" spans="2:9">
      <c r="B338" s="494">
        <f t="shared" si="26"/>
        <v>21.040000000000006</v>
      </c>
      <c r="C338" s="498" t="s">
        <v>1570</v>
      </c>
      <c r="D338" s="593">
        <v>45</v>
      </c>
      <c r="E338" s="494" t="s">
        <v>14</v>
      </c>
      <c r="F338" s="371"/>
      <c r="G338" s="491">
        <f t="shared" si="25"/>
        <v>0</v>
      </c>
      <c r="H338" s="364"/>
      <c r="I338" s="358"/>
    </row>
    <row r="339" spans="2:9">
      <c r="B339" s="494">
        <f t="shared" si="26"/>
        <v>21.050000000000008</v>
      </c>
      <c r="C339" s="498" t="s">
        <v>1571</v>
      </c>
      <c r="D339" s="593">
        <v>45</v>
      </c>
      <c r="E339" s="494" t="s">
        <v>14</v>
      </c>
      <c r="F339" s="371"/>
      <c r="G339" s="491">
        <f t="shared" si="25"/>
        <v>0</v>
      </c>
      <c r="H339" s="364"/>
      <c r="I339" s="358"/>
    </row>
    <row r="340" spans="2:9">
      <c r="B340" s="494">
        <f t="shared" si="26"/>
        <v>21.060000000000009</v>
      </c>
      <c r="C340" s="498" t="s">
        <v>1572</v>
      </c>
      <c r="D340" s="593">
        <v>45</v>
      </c>
      <c r="E340" s="494" t="s">
        <v>14</v>
      </c>
      <c r="F340" s="371"/>
      <c r="G340" s="491">
        <f t="shared" si="25"/>
        <v>0</v>
      </c>
      <c r="H340" s="364"/>
      <c r="I340" s="358"/>
    </row>
    <row r="341" spans="2:9">
      <c r="B341" s="494">
        <f t="shared" si="26"/>
        <v>21.070000000000011</v>
      </c>
      <c r="C341" s="498" t="s">
        <v>1527</v>
      </c>
      <c r="D341" s="593">
        <v>5</v>
      </c>
      <c r="E341" s="494" t="s">
        <v>14</v>
      </c>
      <c r="F341" s="371"/>
      <c r="G341" s="491">
        <f t="shared" si="25"/>
        <v>0</v>
      </c>
      <c r="H341" s="364"/>
      <c r="I341" s="358"/>
    </row>
    <row r="342" spans="2:9">
      <c r="B342" s="494">
        <f t="shared" si="26"/>
        <v>21.080000000000013</v>
      </c>
      <c r="C342" s="498" t="s">
        <v>1573</v>
      </c>
      <c r="D342" s="593">
        <v>1</v>
      </c>
      <c r="E342" s="494" t="s">
        <v>14</v>
      </c>
      <c r="F342" s="371"/>
      <c r="G342" s="491">
        <f t="shared" si="25"/>
        <v>0</v>
      </c>
      <c r="H342" s="364"/>
      <c r="I342" s="358"/>
    </row>
    <row r="343" spans="2:9">
      <c r="B343" s="494">
        <f t="shared" si="26"/>
        <v>21.090000000000014</v>
      </c>
      <c r="C343" s="498" t="s">
        <v>1574</v>
      </c>
      <c r="D343" s="593">
        <v>3.25</v>
      </c>
      <c r="E343" s="494" t="s">
        <v>25</v>
      </c>
      <c r="F343" s="371"/>
      <c r="G343" s="491">
        <f t="shared" si="25"/>
        <v>0</v>
      </c>
      <c r="H343" s="364"/>
      <c r="I343" s="358"/>
    </row>
    <row r="344" spans="2:9">
      <c r="B344" s="494">
        <f t="shared" si="26"/>
        <v>21.100000000000016</v>
      </c>
      <c r="C344" s="498" t="s">
        <v>1600</v>
      </c>
      <c r="D344" s="593">
        <v>7</v>
      </c>
      <c r="E344" s="494" t="s">
        <v>14</v>
      </c>
      <c r="F344" s="371"/>
      <c r="G344" s="491">
        <f t="shared" si="25"/>
        <v>0</v>
      </c>
      <c r="H344" s="364"/>
      <c r="I344" s="358"/>
    </row>
    <row r="345" spans="2:9">
      <c r="B345" s="494">
        <f t="shared" si="26"/>
        <v>21.110000000000017</v>
      </c>
      <c r="C345" s="498" t="s">
        <v>1610</v>
      </c>
      <c r="D345" s="593">
        <v>2</v>
      </c>
      <c r="E345" s="494" t="s">
        <v>14</v>
      </c>
      <c r="F345" s="371"/>
      <c r="G345" s="491">
        <f t="shared" si="25"/>
        <v>0</v>
      </c>
      <c r="H345" s="364"/>
      <c r="I345" s="358"/>
    </row>
    <row r="346" spans="2:9">
      <c r="B346" s="494">
        <f t="shared" si="26"/>
        <v>21.120000000000019</v>
      </c>
      <c r="C346" s="498" t="s">
        <v>1611</v>
      </c>
      <c r="D346" s="593">
        <v>1</v>
      </c>
      <c r="E346" s="494" t="s">
        <v>14</v>
      </c>
      <c r="F346" s="371"/>
      <c r="G346" s="491">
        <f t="shared" si="25"/>
        <v>0</v>
      </c>
      <c r="H346" s="364"/>
      <c r="I346" s="358"/>
    </row>
    <row r="347" spans="2:9">
      <c r="B347" s="494">
        <f t="shared" si="26"/>
        <v>21.13000000000002</v>
      </c>
      <c r="C347" s="498" t="s">
        <v>1613</v>
      </c>
      <c r="D347" s="593">
        <v>6</v>
      </c>
      <c r="E347" s="494" t="s">
        <v>14</v>
      </c>
      <c r="F347" s="371"/>
      <c r="G347" s="491">
        <f t="shared" si="25"/>
        <v>0</v>
      </c>
      <c r="H347" s="364"/>
      <c r="I347" s="358"/>
    </row>
    <row r="348" spans="2:9">
      <c r="B348" s="494">
        <f t="shared" si="26"/>
        <v>21.140000000000022</v>
      </c>
      <c r="C348" s="498" t="s">
        <v>1136</v>
      </c>
      <c r="D348" s="593">
        <v>1</v>
      </c>
      <c r="E348" s="494" t="s">
        <v>31</v>
      </c>
      <c r="F348" s="371"/>
      <c r="G348" s="491">
        <f t="shared" si="25"/>
        <v>0</v>
      </c>
      <c r="H348" s="364"/>
      <c r="I348" s="358"/>
    </row>
    <row r="349" spans="2:9">
      <c r="B349" s="494"/>
      <c r="C349" s="498"/>
      <c r="D349" s="593"/>
      <c r="E349" s="494"/>
      <c r="F349" s="371"/>
      <c r="G349" s="491">
        <f t="shared" si="25"/>
        <v>0</v>
      </c>
      <c r="H349" s="364">
        <f>SUM(G335:G348)</f>
        <v>0</v>
      </c>
      <c r="I349" s="358"/>
    </row>
    <row r="350" spans="2:9">
      <c r="B350" s="492">
        <f>B334+1</f>
        <v>22</v>
      </c>
      <c r="C350" s="497" t="s">
        <v>1577</v>
      </c>
      <c r="D350" s="593"/>
      <c r="E350" s="494"/>
      <c r="F350" s="371"/>
      <c r="G350" s="491">
        <f t="shared" si="25"/>
        <v>0</v>
      </c>
      <c r="H350" s="364"/>
      <c r="I350" s="358"/>
    </row>
    <row r="351" spans="2:9">
      <c r="B351" s="494">
        <f>+B350+0.01</f>
        <v>22.01</v>
      </c>
      <c r="C351" s="498" t="s">
        <v>1578</v>
      </c>
      <c r="D351" s="593">
        <v>225</v>
      </c>
      <c r="E351" s="494" t="s">
        <v>51</v>
      </c>
      <c r="F351" s="371"/>
      <c r="G351" s="491">
        <f t="shared" si="25"/>
        <v>0</v>
      </c>
      <c r="H351" s="364"/>
      <c r="I351" s="358"/>
    </row>
    <row r="352" spans="2:9">
      <c r="B352" s="494">
        <f t="shared" ref="B352:B358" si="27">+B351+0.01</f>
        <v>22.020000000000003</v>
      </c>
      <c r="C352" s="498" t="s">
        <v>1579</v>
      </c>
      <c r="D352" s="593">
        <v>225</v>
      </c>
      <c r="E352" s="494" t="s">
        <v>51</v>
      </c>
      <c r="F352" s="371"/>
      <c r="G352" s="491">
        <f t="shared" si="25"/>
        <v>0</v>
      </c>
      <c r="H352" s="364"/>
      <c r="I352" s="358"/>
    </row>
    <row r="353" spans="2:9">
      <c r="B353" s="494">
        <f t="shared" si="27"/>
        <v>22.030000000000005</v>
      </c>
      <c r="C353" s="498" t="s">
        <v>1514</v>
      </c>
      <c r="D353" s="593">
        <v>175</v>
      </c>
      <c r="E353" s="494" t="s">
        <v>51</v>
      </c>
      <c r="F353" s="371"/>
      <c r="G353" s="491">
        <f t="shared" si="25"/>
        <v>0</v>
      </c>
      <c r="H353" s="364"/>
      <c r="I353" s="358"/>
    </row>
    <row r="354" spans="2:9">
      <c r="B354" s="494">
        <f t="shared" si="27"/>
        <v>22.040000000000006</v>
      </c>
      <c r="C354" s="498" t="s">
        <v>1580</v>
      </c>
      <c r="D354" s="593">
        <v>110</v>
      </c>
      <c r="E354" s="494" t="s">
        <v>14</v>
      </c>
      <c r="F354" s="371"/>
      <c r="G354" s="491">
        <f t="shared" si="25"/>
        <v>0</v>
      </c>
      <c r="H354" s="364"/>
      <c r="I354" s="358"/>
    </row>
    <row r="355" spans="2:9">
      <c r="B355" s="494">
        <f t="shared" si="27"/>
        <v>22.050000000000008</v>
      </c>
      <c r="C355" s="498" t="s">
        <v>1581</v>
      </c>
      <c r="D355" s="593">
        <v>7</v>
      </c>
      <c r="E355" s="494" t="s">
        <v>14</v>
      </c>
      <c r="F355" s="371"/>
      <c r="G355" s="491">
        <f t="shared" si="25"/>
        <v>0</v>
      </c>
      <c r="H355" s="364"/>
      <c r="I355" s="358"/>
    </row>
    <row r="356" spans="2:9">
      <c r="B356" s="494">
        <f t="shared" si="27"/>
        <v>22.060000000000009</v>
      </c>
      <c r="C356" s="498" t="s">
        <v>1582</v>
      </c>
      <c r="D356" s="593">
        <v>7</v>
      </c>
      <c r="E356" s="494" t="s">
        <v>14</v>
      </c>
      <c r="F356" s="371"/>
      <c r="G356" s="491">
        <f t="shared" si="25"/>
        <v>0</v>
      </c>
      <c r="H356" s="364"/>
      <c r="I356" s="358"/>
    </row>
    <row r="357" spans="2:9">
      <c r="B357" s="494">
        <f t="shared" si="27"/>
        <v>22.070000000000011</v>
      </c>
      <c r="C357" s="498" t="s">
        <v>1583</v>
      </c>
      <c r="D357" s="593">
        <v>7</v>
      </c>
      <c r="E357" s="494" t="s">
        <v>14</v>
      </c>
      <c r="F357" s="371"/>
      <c r="G357" s="491">
        <f t="shared" si="25"/>
        <v>0</v>
      </c>
      <c r="H357" s="364"/>
      <c r="I357" s="358"/>
    </row>
    <row r="358" spans="2:9">
      <c r="B358" s="494">
        <f t="shared" si="27"/>
        <v>22.080000000000013</v>
      </c>
      <c r="C358" s="498" t="s">
        <v>1192</v>
      </c>
      <c r="D358" s="593">
        <v>1</v>
      </c>
      <c r="E358" s="494" t="s">
        <v>31</v>
      </c>
      <c r="F358" s="371"/>
      <c r="G358" s="491">
        <f t="shared" si="25"/>
        <v>0</v>
      </c>
      <c r="H358" s="364"/>
      <c r="I358" s="358"/>
    </row>
    <row r="359" spans="2:9">
      <c r="B359" s="494"/>
      <c r="C359" s="498"/>
      <c r="D359" s="593"/>
      <c r="E359" s="494"/>
      <c r="F359" s="371"/>
      <c r="G359" s="491">
        <f t="shared" si="25"/>
        <v>0</v>
      </c>
      <c r="H359" s="364">
        <f>SUM(G351:G358)</f>
        <v>0</v>
      </c>
      <c r="I359" s="358"/>
    </row>
    <row r="360" spans="2:9">
      <c r="B360" s="492">
        <f>B350+1</f>
        <v>23</v>
      </c>
      <c r="C360" s="497" t="s">
        <v>1584</v>
      </c>
      <c r="D360" s="593"/>
      <c r="E360" s="494"/>
      <c r="F360" s="371"/>
      <c r="G360" s="491">
        <f t="shared" si="25"/>
        <v>0</v>
      </c>
      <c r="H360" s="364"/>
      <c r="I360" s="358"/>
    </row>
    <row r="361" spans="2:9">
      <c r="B361" s="494">
        <f>+B360+0.01</f>
        <v>23.01</v>
      </c>
      <c r="C361" s="498" t="s">
        <v>1585</v>
      </c>
      <c r="D361" s="593">
        <v>9</v>
      </c>
      <c r="E361" s="494" t="s">
        <v>14</v>
      </c>
      <c r="F361" s="371"/>
      <c r="G361" s="491">
        <f t="shared" si="25"/>
        <v>0</v>
      </c>
      <c r="H361" s="364"/>
      <c r="I361" s="358"/>
    </row>
    <row r="362" spans="2:9">
      <c r="B362" s="494">
        <f t="shared" ref="B362:B368" si="28">+B361+0.01</f>
        <v>23.020000000000003</v>
      </c>
      <c r="C362" s="498" t="s">
        <v>1586</v>
      </c>
      <c r="D362" s="593">
        <v>9</v>
      </c>
      <c r="E362" s="494" t="s">
        <v>14</v>
      </c>
      <c r="F362" s="371"/>
      <c r="G362" s="491">
        <f t="shared" si="25"/>
        <v>0</v>
      </c>
      <c r="H362" s="364"/>
      <c r="I362" s="358"/>
    </row>
    <row r="363" spans="2:9">
      <c r="B363" s="494">
        <f t="shared" si="28"/>
        <v>23.030000000000005</v>
      </c>
      <c r="C363" s="498" t="s">
        <v>1587</v>
      </c>
      <c r="D363" s="593">
        <v>11</v>
      </c>
      <c r="E363" s="494" t="s">
        <v>14</v>
      </c>
      <c r="F363" s="371"/>
      <c r="G363" s="491">
        <f t="shared" si="25"/>
        <v>0</v>
      </c>
      <c r="H363" s="364"/>
      <c r="I363" s="358"/>
    </row>
    <row r="364" spans="2:9">
      <c r="B364" s="494">
        <f t="shared" si="28"/>
        <v>23.040000000000006</v>
      </c>
      <c r="C364" s="498" t="s">
        <v>44</v>
      </c>
      <c r="D364" s="593">
        <v>0.25</v>
      </c>
      <c r="E364" s="494" t="s">
        <v>25</v>
      </c>
      <c r="F364" s="371"/>
      <c r="G364" s="491">
        <f t="shared" si="25"/>
        <v>0</v>
      </c>
      <c r="H364" s="364"/>
      <c r="I364" s="358"/>
    </row>
    <row r="365" spans="2:9">
      <c r="B365" s="494">
        <f>+B366+0.01</f>
        <v>23.060000000000009</v>
      </c>
      <c r="C365" s="498" t="s">
        <v>1588</v>
      </c>
      <c r="D365" s="593">
        <v>168</v>
      </c>
      <c r="E365" s="494" t="s">
        <v>51</v>
      </c>
      <c r="F365" s="371"/>
      <c r="G365" s="491">
        <f t="shared" si="25"/>
        <v>0</v>
      </c>
      <c r="H365" s="364"/>
      <c r="I365" s="358"/>
    </row>
    <row r="366" spans="2:9">
      <c r="B366" s="494">
        <f>+B364+0.01</f>
        <v>23.050000000000008</v>
      </c>
      <c r="C366" s="498" t="s">
        <v>1589</v>
      </c>
      <c r="D366" s="593">
        <v>21</v>
      </c>
      <c r="E366" s="494" t="s">
        <v>14</v>
      </c>
      <c r="F366" s="371"/>
      <c r="G366" s="491">
        <f t="shared" si="25"/>
        <v>0</v>
      </c>
      <c r="H366" s="364"/>
      <c r="I366" s="358"/>
    </row>
    <row r="367" spans="2:9">
      <c r="B367" s="494">
        <f>+B365+0.01</f>
        <v>23.070000000000011</v>
      </c>
      <c r="C367" s="498" t="s">
        <v>1590</v>
      </c>
      <c r="D367" s="593">
        <v>21</v>
      </c>
      <c r="E367" s="494" t="s">
        <v>14</v>
      </c>
      <c r="F367" s="371"/>
      <c r="G367" s="491">
        <f t="shared" si="25"/>
        <v>0</v>
      </c>
      <c r="H367" s="364"/>
      <c r="I367" s="358"/>
    </row>
    <row r="368" spans="2:9">
      <c r="B368" s="494">
        <f t="shared" si="28"/>
        <v>23.080000000000013</v>
      </c>
      <c r="C368" s="498" t="s">
        <v>1192</v>
      </c>
      <c r="D368" s="593">
        <v>1</v>
      </c>
      <c r="E368" s="494" t="s">
        <v>31</v>
      </c>
      <c r="F368" s="371"/>
      <c r="G368" s="491">
        <f t="shared" si="25"/>
        <v>0</v>
      </c>
      <c r="H368" s="364"/>
      <c r="I368" s="358"/>
    </row>
    <row r="369" spans="2:9">
      <c r="B369" s="494"/>
      <c r="C369" s="498"/>
      <c r="D369" s="593"/>
      <c r="E369" s="494"/>
      <c r="F369" s="371"/>
      <c r="G369" s="491">
        <f t="shared" si="25"/>
        <v>0</v>
      </c>
      <c r="H369" s="364">
        <f>SUM(G361:G368)</f>
        <v>0</v>
      </c>
      <c r="I369" s="358"/>
    </row>
    <row r="370" spans="2:9">
      <c r="B370" s="492">
        <f>B360+1</f>
        <v>24</v>
      </c>
      <c r="C370" s="497" t="s">
        <v>1617</v>
      </c>
      <c r="D370" s="593"/>
      <c r="E370" s="494"/>
      <c r="F370" s="371"/>
      <c r="G370" s="491">
        <f t="shared" si="25"/>
        <v>0</v>
      </c>
      <c r="H370" s="364"/>
      <c r="I370" s="358"/>
    </row>
    <row r="371" spans="2:9">
      <c r="B371" s="494">
        <f>B370+0.01</f>
        <v>24.01</v>
      </c>
      <c r="C371" s="498" t="s">
        <v>1618</v>
      </c>
      <c r="D371" s="593">
        <v>1</v>
      </c>
      <c r="E371" s="494" t="s">
        <v>14</v>
      </c>
      <c r="F371" s="371"/>
      <c r="G371" s="491">
        <f t="shared" si="25"/>
        <v>0</v>
      </c>
      <c r="H371" s="364"/>
      <c r="I371" s="358"/>
    </row>
    <row r="372" spans="2:9">
      <c r="B372" s="494">
        <f t="shared" ref="B372:B380" si="29">B371+0.01</f>
        <v>24.020000000000003</v>
      </c>
      <c r="C372" s="498" t="s">
        <v>1549</v>
      </c>
      <c r="D372" s="593">
        <v>1</v>
      </c>
      <c r="E372" s="494" t="s">
        <v>14</v>
      </c>
      <c r="F372" s="371"/>
      <c r="G372" s="491">
        <f t="shared" si="25"/>
        <v>0</v>
      </c>
      <c r="H372" s="364"/>
      <c r="I372" s="358"/>
    </row>
    <row r="373" spans="2:9">
      <c r="B373" s="494">
        <f t="shared" si="29"/>
        <v>24.030000000000005</v>
      </c>
      <c r="C373" s="498" t="s">
        <v>1619</v>
      </c>
      <c r="D373" s="593">
        <v>1</v>
      </c>
      <c r="E373" s="494" t="s">
        <v>14</v>
      </c>
      <c r="F373" s="371"/>
      <c r="G373" s="491">
        <f t="shared" si="25"/>
        <v>0</v>
      </c>
      <c r="H373" s="364"/>
      <c r="I373" s="358"/>
    </row>
    <row r="374" spans="2:9">
      <c r="B374" s="494">
        <f t="shared" si="29"/>
        <v>24.040000000000006</v>
      </c>
      <c r="C374" s="498" t="s">
        <v>1620</v>
      </c>
      <c r="D374" s="593">
        <v>1</v>
      </c>
      <c r="E374" s="494" t="s">
        <v>14</v>
      </c>
      <c r="F374" s="371"/>
      <c r="G374" s="491">
        <f t="shared" si="25"/>
        <v>0</v>
      </c>
      <c r="H374" s="364"/>
      <c r="I374" s="358"/>
    </row>
    <row r="375" spans="2:9">
      <c r="B375" s="494">
        <f t="shared" si="29"/>
        <v>24.050000000000008</v>
      </c>
      <c r="C375" s="498" t="s">
        <v>1605</v>
      </c>
      <c r="D375" s="593">
        <v>2</v>
      </c>
      <c r="E375" s="494" t="s">
        <v>14</v>
      </c>
      <c r="F375" s="371"/>
      <c r="G375" s="491">
        <f t="shared" si="25"/>
        <v>0</v>
      </c>
      <c r="H375" s="364"/>
      <c r="I375" s="358"/>
    </row>
    <row r="376" spans="2:9">
      <c r="B376" s="494">
        <f t="shared" si="29"/>
        <v>24.060000000000009</v>
      </c>
      <c r="C376" s="498" t="s">
        <v>1593</v>
      </c>
      <c r="D376" s="593">
        <v>1</v>
      </c>
      <c r="E376" s="494" t="s">
        <v>14</v>
      </c>
      <c r="F376" s="371"/>
      <c r="G376" s="491">
        <f t="shared" si="25"/>
        <v>0</v>
      </c>
      <c r="H376" s="364"/>
      <c r="I376" s="358"/>
    </row>
    <row r="377" spans="2:9">
      <c r="B377" s="494">
        <f t="shared" si="29"/>
        <v>24.070000000000011</v>
      </c>
      <c r="C377" s="498" t="s">
        <v>1606</v>
      </c>
      <c r="D377" s="593">
        <v>3</v>
      </c>
      <c r="E377" s="494" t="s">
        <v>14</v>
      </c>
      <c r="F377" s="371"/>
      <c r="G377" s="491">
        <f t="shared" si="25"/>
        <v>0</v>
      </c>
      <c r="H377" s="364"/>
      <c r="I377" s="358"/>
    </row>
    <row r="378" spans="2:9">
      <c r="B378" s="494">
        <f t="shared" si="29"/>
        <v>24.080000000000013</v>
      </c>
      <c r="C378" s="498" t="s">
        <v>1551</v>
      </c>
      <c r="D378" s="593">
        <v>8</v>
      </c>
      <c r="E378" s="494" t="s">
        <v>14</v>
      </c>
      <c r="F378" s="371"/>
      <c r="G378" s="491">
        <f t="shared" si="25"/>
        <v>0</v>
      </c>
      <c r="H378" s="364"/>
      <c r="I378" s="358"/>
    </row>
    <row r="379" spans="2:9">
      <c r="B379" s="494">
        <f t="shared" si="29"/>
        <v>24.090000000000014</v>
      </c>
      <c r="C379" s="498" t="s">
        <v>1621</v>
      </c>
      <c r="D379" s="593">
        <v>1</v>
      </c>
      <c r="E379" s="494" t="s">
        <v>14</v>
      </c>
      <c r="F379" s="371"/>
      <c r="G379" s="491">
        <f t="shared" si="25"/>
        <v>0</v>
      </c>
      <c r="H379" s="364"/>
      <c r="I379" s="358"/>
    </row>
    <row r="380" spans="2:9">
      <c r="B380" s="494">
        <f t="shared" si="29"/>
        <v>24.100000000000016</v>
      </c>
      <c r="C380" s="498" t="s">
        <v>1136</v>
      </c>
      <c r="D380" s="593">
        <v>1</v>
      </c>
      <c r="E380" s="494" t="s">
        <v>31</v>
      </c>
      <c r="F380" s="371"/>
      <c r="G380" s="491">
        <f t="shared" si="25"/>
        <v>0</v>
      </c>
      <c r="H380" s="364"/>
      <c r="I380" s="358"/>
    </row>
    <row r="381" spans="2:9">
      <c r="B381" s="494"/>
      <c r="C381" s="498"/>
      <c r="D381" s="593"/>
      <c r="E381" s="494"/>
      <c r="F381" s="371"/>
      <c r="G381" s="491">
        <f t="shared" si="25"/>
        <v>0</v>
      </c>
      <c r="H381" s="364">
        <f>SUM(G371:G380)</f>
        <v>0</v>
      </c>
      <c r="I381" s="358"/>
    </row>
    <row r="382" spans="2:9">
      <c r="B382" s="492">
        <f>B370+1</f>
        <v>25</v>
      </c>
      <c r="C382" s="497" t="s">
        <v>1553</v>
      </c>
      <c r="D382" s="593"/>
      <c r="E382" s="494"/>
      <c r="F382" s="371"/>
      <c r="G382" s="491">
        <f t="shared" si="25"/>
        <v>0</v>
      </c>
      <c r="H382" s="364"/>
      <c r="I382" s="358"/>
    </row>
    <row r="383" spans="2:9">
      <c r="B383" s="494">
        <f>+B382+0.01</f>
        <v>25.01</v>
      </c>
      <c r="C383" s="498" t="s">
        <v>1528</v>
      </c>
      <c r="D383" s="593">
        <v>2</v>
      </c>
      <c r="E383" s="494" t="s">
        <v>29</v>
      </c>
      <c r="F383" s="371"/>
      <c r="G383" s="491">
        <f t="shared" si="25"/>
        <v>0</v>
      </c>
      <c r="H383" s="364"/>
      <c r="I383" s="358"/>
    </row>
    <row r="384" spans="2:9">
      <c r="B384" s="494">
        <f t="shared" ref="B384:B396" si="30">+B383+0.01</f>
        <v>25.020000000000003</v>
      </c>
      <c r="C384" s="498" t="s">
        <v>1554</v>
      </c>
      <c r="D384" s="593"/>
      <c r="E384" s="494" t="s">
        <v>51</v>
      </c>
      <c r="F384" s="371"/>
      <c r="G384" s="491">
        <f t="shared" si="25"/>
        <v>0</v>
      </c>
      <c r="H384" s="364"/>
      <c r="I384" s="358"/>
    </row>
    <row r="385" spans="2:9">
      <c r="B385" s="494">
        <f t="shared" si="30"/>
        <v>25.030000000000005</v>
      </c>
      <c r="C385" s="498" t="s">
        <v>1555</v>
      </c>
      <c r="D385" s="593">
        <v>55</v>
      </c>
      <c r="E385" s="494" t="s">
        <v>51</v>
      </c>
      <c r="F385" s="371"/>
      <c r="G385" s="491">
        <f t="shared" si="25"/>
        <v>0</v>
      </c>
      <c r="H385" s="364"/>
      <c r="I385" s="358"/>
    </row>
    <row r="386" spans="2:9">
      <c r="B386" s="494">
        <f t="shared" si="30"/>
        <v>25.040000000000006</v>
      </c>
      <c r="C386" s="498" t="s">
        <v>1556</v>
      </c>
      <c r="D386" s="593">
        <v>30</v>
      </c>
      <c r="E386" s="494" t="s">
        <v>51</v>
      </c>
      <c r="F386" s="371"/>
      <c r="G386" s="491">
        <f t="shared" si="25"/>
        <v>0</v>
      </c>
      <c r="H386" s="364"/>
      <c r="I386" s="358"/>
    </row>
    <row r="387" spans="2:9">
      <c r="B387" s="494">
        <f t="shared" si="30"/>
        <v>25.050000000000008</v>
      </c>
      <c r="C387" s="498" t="s">
        <v>1599</v>
      </c>
      <c r="D387" s="593">
        <v>5</v>
      </c>
      <c r="E387" s="494" t="s">
        <v>51</v>
      </c>
      <c r="F387" s="371"/>
      <c r="G387" s="491">
        <f t="shared" si="25"/>
        <v>0</v>
      </c>
      <c r="H387" s="364"/>
      <c r="I387" s="358"/>
    </row>
    <row r="388" spans="2:9">
      <c r="B388" s="494">
        <f t="shared" si="30"/>
        <v>25.060000000000009</v>
      </c>
      <c r="C388" s="498" t="s">
        <v>1557</v>
      </c>
      <c r="D388" s="593">
        <v>30</v>
      </c>
      <c r="E388" s="494" t="s">
        <v>51</v>
      </c>
      <c r="F388" s="371"/>
      <c r="G388" s="491">
        <f t="shared" si="25"/>
        <v>0</v>
      </c>
      <c r="H388" s="364"/>
      <c r="I388" s="358"/>
    </row>
    <row r="389" spans="2:9">
      <c r="B389" s="494">
        <f t="shared" si="30"/>
        <v>25.070000000000011</v>
      </c>
      <c r="C389" s="498" t="s">
        <v>1559</v>
      </c>
      <c r="D389" s="593">
        <v>115</v>
      </c>
      <c r="E389" s="494" t="s">
        <v>51</v>
      </c>
      <c r="F389" s="371"/>
      <c r="G389" s="491">
        <f t="shared" si="25"/>
        <v>0</v>
      </c>
      <c r="H389" s="364"/>
      <c r="I389" s="358"/>
    </row>
    <row r="390" spans="2:9">
      <c r="B390" s="494">
        <f t="shared" si="30"/>
        <v>25.080000000000013</v>
      </c>
      <c r="C390" s="498" t="s">
        <v>1560</v>
      </c>
      <c r="D390" s="593">
        <v>55</v>
      </c>
      <c r="E390" s="494" t="s">
        <v>51</v>
      </c>
      <c r="F390" s="371"/>
      <c r="G390" s="491">
        <f t="shared" si="25"/>
        <v>0</v>
      </c>
      <c r="H390" s="364"/>
      <c r="I390" s="358"/>
    </row>
    <row r="391" spans="2:9">
      <c r="B391" s="494">
        <f t="shared" si="30"/>
        <v>25.090000000000014</v>
      </c>
      <c r="C391" s="498" t="s">
        <v>1561</v>
      </c>
      <c r="D391" s="593">
        <v>85</v>
      </c>
      <c r="E391" s="494" t="s">
        <v>51</v>
      </c>
      <c r="F391" s="371"/>
      <c r="G391" s="491">
        <f t="shared" si="25"/>
        <v>0</v>
      </c>
      <c r="H391" s="364"/>
      <c r="I391" s="358"/>
    </row>
    <row r="392" spans="2:9">
      <c r="B392" s="494">
        <f t="shared" si="30"/>
        <v>25.100000000000016</v>
      </c>
      <c r="C392" s="498" t="s">
        <v>1609</v>
      </c>
      <c r="D392" s="593">
        <v>31</v>
      </c>
      <c r="E392" s="494" t="s">
        <v>51</v>
      </c>
      <c r="F392" s="371"/>
      <c r="G392" s="491">
        <f t="shared" si="25"/>
        <v>0</v>
      </c>
      <c r="H392" s="364"/>
      <c r="I392" s="358"/>
    </row>
    <row r="393" spans="2:9">
      <c r="B393" s="494">
        <f t="shared" si="30"/>
        <v>25.110000000000017</v>
      </c>
      <c r="C393" s="498" t="s">
        <v>1563</v>
      </c>
      <c r="D393" s="593">
        <v>4</v>
      </c>
      <c r="E393" s="494" t="s">
        <v>14</v>
      </c>
      <c r="F393" s="371"/>
      <c r="G393" s="491">
        <f t="shared" si="25"/>
        <v>0</v>
      </c>
      <c r="H393" s="364"/>
      <c r="I393" s="358"/>
    </row>
    <row r="394" spans="2:9">
      <c r="B394" s="494">
        <f t="shared" si="30"/>
        <v>25.120000000000019</v>
      </c>
      <c r="C394" s="498" t="s">
        <v>1564</v>
      </c>
      <c r="D394" s="593">
        <v>3</v>
      </c>
      <c r="E394" s="494" t="s">
        <v>14</v>
      </c>
      <c r="F394" s="371"/>
      <c r="G394" s="491">
        <f t="shared" si="25"/>
        <v>0</v>
      </c>
      <c r="H394" s="364"/>
      <c r="I394" s="358"/>
    </row>
    <row r="395" spans="2:9">
      <c r="B395" s="494">
        <f t="shared" si="30"/>
        <v>25.13000000000002</v>
      </c>
      <c r="C395" s="498" t="s">
        <v>1566</v>
      </c>
      <c r="D395" s="593">
        <v>1</v>
      </c>
      <c r="E395" s="494" t="s">
        <v>14</v>
      </c>
      <c r="F395" s="371"/>
      <c r="G395" s="491">
        <f t="shared" si="25"/>
        <v>0</v>
      </c>
      <c r="H395" s="364"/>
      <c r="I395" s="358"/>
    </row>
    <row r="396" spans="2:9">
      <c r="B396" s="494">
        <f t="shared" si="30"/>
        <v>25.140000000000022</v>
      </c>
      <c r="C396" s="498" t="s">
        <v>1136</v>
      </c>
      <c r="D396" s="593">
        <v>1</v>
      </c>
      <c r="E396" s="494" t="s">
        <v>31</v>
      </c>
      <c r="F396" s="371"/>
      <c r="G396" s="491">
        <f t="shared" ref="G396:G459" si="31">ROUND(D396*F396,2)</f>
        <v>0</v>
      </c>
      <c r="H396" s="364"/>
      <c r="I396" s="358"/>
    </row>
    <row r="397" spans="2:9">
      <c r="B397" s="494"/>
      <c r="C397" s="498"/>
      <c r="D397" s="593"/>
      <c r="E397" s="494"/>
      <c r="F397" s="371"/>
      <c r="G397" s="491">
        <f t="shared" si="31"/>
        <v>0</v>
      </c>
      <c r="H397" s="364">
        <f>SUM(G383:G396)</f>
        <v>0</v>
      </c>
      <c r="I397" s="358"/>
    </row>
    <row r="398" spans="2:9">
      <c r="B398" s="492">
        <f>B382+1</f>
        <v>26</v>
      </c>
      <c r="C398" s="497" t="s">
        <v>1567</v>
      </c>
      <c r="D398" s="593"/>
      <c r="E398" s="494"/>
      <c r="F398" s="371"/>
      <c r="G398" s="491">
        <f t="shared" si="31"/>
        <v>0</v>
      </c>
      <c r="H398" s="364"/>
      <c r="I398" s="358"/>
    </row>
    <row r="399" spans="2:9">
      <c r="B399" s="494">
        <f>+B398+0.01</f>
        <v>26.01</v>
      </c>
      <c r="C399" s="498" t="s">
        <v>1568</v>
      </c>
      <c r="D399" s="593">
        <v>45</v>
      </c>
      <c r="E399" s="494" t="s">
        <v>14</v>
      </c>
      <c r="F399" s="371"/>
      <c r="G399" s="491">
        <f t="shared" si="31"/>
        <v>0</v>
      </c>
      <c r="H399" s="364"/>
      <c r="I399" s="358"/>
    </row>
    <row r="400" spans="2:9">
      <c r="B400" s="494">
        <f t="shared" ref="B400:B417" si="32">+B399+0.01</f>
        <v>26.020000000000003</v>
      </c>
      <c r="C400" s="498" t="s">
        <v>1569</v>
      </c>
      <c r="D400" s="593">
        <v>90</v>
      </c>
      <c r="E400" s="494" t="s">
        <v>14</v>
      </c>
      <c r="F400" s="371"/>
      <c r="G400" s="491">
        <f t="shared" si="31"/>
        <v>0</v>
      </c>
      <c r="H400" s="364"/>
      <c r="I400" s="358"/>
    </row>
    <row r="401" spans="2:9">
      <c r="B401" s="494">
        <f t="shared" si="32"/>
        <v>26.030000000000005</v>
      </c>
      <c r="C401" s="498" t="s">
        <v>1522</v>
      </c>
      <c r="D401" s="593">
        <v>90</v>
      </c>
      <c r="E401" s="494" t="s">
        <v>14</v>
      </c>
      <c r="F401" s="371"/>
      <c r="G401" s="491">
        <f t="shared" si="31"/>
        <v>0</v>
      </c>
      <c r="H401" s="364"/>
      <c r="I401" s="358"/>
    </row>
    <row r="402" spans="2:9">
      <c r="B402" s="494">
        <f t="shared" si="32"/>
        <v>26.040000000000006</v>
      </c>
      <c r="C402" s="498" t="s">
        <v>1570</v>
      </c>
      <c r="D402" s="593">
        <v>90</v>
      </c>
      <c r="E402" s="494" t="s">
        <v>14</v>
      </c>
      <c r="F402" s="371"/>
      <c r="G402" s="491">
        <f t="shared" si="31"/>
        <v>0</v>
      </c>
      <c r="H402" s="364"/>
      <c r="I402" s="358"/>
    </row>
    <row r="403" spans="2:9">
      <c r="B403" s="494">
        <f t="shared" si="32"/>
        <v>26.050000000000008</v>
      </c>
      <c r="C403" s="498" t="s">
        <v>1571</v>
      </c>
      <c r="D403" s="593">
        <v>90</v>
      </c>
      <c r="E403" s="494" t="s">
        <v>14</v>
      </c>
      <c r="F403" s="371"/>
      <c r="G403" s="491">
        <f t="shared" si="31"/>
        <v>0</v>
      </c>
      <c r="H403" s="364"/>
      <c r="I403" s="358"/>
    </row>
    <row r="404" spans="2:9">
      <c r="B404" s="494">
        <f t="shared" si="32"/>
        <v>26.060000000000009</v>
      </c>
      <c r="C404" s="498" t="s">
        <v>1572</v>
      </c>
      <c r="D404" s="593">
        <v>90</v>
      </c>
      <c r="E404" s="494" t="s">
        <v>14</v>
      </c>
      <c r="F404" s="371"/>
      <c r="G404" s="491">
        <f t="shared" si="31"/>
        <v>0</v>
      </c>
      <c r="H404" s="364"/>
      <c r="I404" s="358"/>
    </row>
    <row r="405" spans="2:9">
      <c r="B405" s="494">
        <f t="shared" si="32"/>
        <v>26.070000000000011</v>
      </c>
      <c r="C405" s="498" t="s">
        <v>1527</v>
      </c>
      <c r="D405" s="593">
        <v>9</v>
      </c>
      <c r="E405" s="494" t="s">
        <v>14</v>
      </c>
      <c r="F405" s="371"/>
      <c r="G405" s="491">
        <f t="shared" si="31"/>
        <v>0</v>
      </c>
      <c r="H405" s="364"/>
      <c r="I405" s="358"/>
    </row>
    <row r="406" spans="2:9">
      <c r="B406" s="494">
        <f t="shared" si="32"/>
        <v>26.080000000000013</v>
      </c>
      <c r="C406" s="498" t="s">
        <v>1573</v>
      </c>
      <c r="D406" s="593">
        <v>3</v>
      </c>
      <c r="E406" s="494" t="s">
        <v>14</v>
      </c>
      <c r="F406" s="371"/>
      <c r="G406" s="491">
        <f t="shared" si="31"/>
        <v>0</v>
      </c>
      <c r="H406" s="364"/>
      <c r="I406" s="358"/>
    </row>
    <row r="407" spans="2:9">
      <c r="B407" s="494">
        <f t="shared" si="32"/>
        <v>26.090000000000014</v>
      </c>
      <c r="C407" s="498" t="s">
        <v>1574</v>
      </c>
      <c r="D407" s="593">
        <v>6.5</v>
      </c>
      <c r="E407" s="494" t="s">
        <v>25</v>
      </c>
      <c r="F407" s="371"/>
      <c r="G407" s="491">
        <f t="shared" si="31"/>
        <v>0</v>
      </c>
      <c r="H407" s="364"/>
      <c r="I407" s="358"/>
    </row>
    <row r="408" spans="2:9">
      <c r="B408" s="494">
        <f t="shared" si="32"/>
        <v>26.100000000000016</v>
      </c>
      <c r="C408" s="498" t="s">
        <v>1575</v>
      </c>
      <c r="D408" s="593">
        <v>1</v>
      </c>
      <c r="E408" s="494" t="s">
        <v>14</v>
      </c>
      <c r="F408" s="371"/>
      <c r="G408" s="491">
        <f t="shared" si="31"/>
        <v>0</v>
      </c>
      <c r="H408" s="364"/>
      <c r="I408" s="358"/>
    </row>
    <row r="409" spans="2:9">
      <c r="B409" s="494">
        <f t="shared" si="32"/>
        <v>26.110000000000017</v>
      </c>
      <c r="C409" s="498" t="s">
        <v>1600</v>
      </c>
      <c r="D409" s="593">
        <v>13</v>
      </c>
      <c r="E409" s="494" t="s">
        <v>14</v>
      </c>
      <c r="F409" s="371"/>
      <c r="G409" s="491">
        <f t="shared" si="31"/>
        <v>0</v>
      </c>
      <c r="H409" s="364"/>
      <c r="I409" s="358"/>
    </row>
    <row r="410" spans="2:9">
      <c r="B410" s="494">
        <f t="shared" si="32"/>
        <v>26.120000000000019</v>
      </c>
      <c r="C410" s="498" t="s">
        <v>1610</v>
      </c>
      <c r="D410" s="593">
        <v>8</v>
      </c>
      <c r="E410" s="494" t="s">
        <v>14</v>
      </c>
      <c r="F410" s="371"/>
      <c r="G410" s="491">
        <f t="shared" si="31"/>
        <v>0</v>
      </c>
      <c r="H410" s="364"/>
      <c r="I410" s="358"/>
    </row>
    <row r="411" spans="2:9">
      <c r="B411" s="494">
        <f t="shared" si="32"/>
        <v>26.13000000000002</v>
      </c>
      <c r="C411" s="498" t="s">
        <v>1622</v>
      </c>
      <c r="D411" s="593">
        <v>1</v>
      </c>
      <c r="E411" s="494" t="s">
        <v>14</v>
      </c>
      <c r="F411" s="371"/>
      <c r="G411" s="491">
        <f t="shared" si="31"/>
        <v>0</v>
      </c>
      <c r="H411" s="364"/>
      <c r="I411" s="358"/>
    </row>
    <row r="412" spans="2:9">
      <c r="B412" s="494">
        <f t="shared" si="32"/>
        <v>26.140000000000022</v>
      </c>
      <c r="C412" s="498" t="s">
        <v>1623</v>
      </c>
      <c r="D412" s="593">
        <v>1</v>
      </c>
      <c r="E412" s="494" t="s">
        <v>14</v>
      </c>
      <c r="F412" s="371"/>
      <c r="G412" s="491">
        <f t="shared" si="31"/>
        <v>0</v>
      </c>
      <c r="H412" s="364"/>
      <c r="I412" s="358"/>
    </row>
    <row r="413" spans="2:9">
      <c r="B413" s="494">
        <f t="shared" si="32"/>
        <v>26.150000000000023</v>
      </c>
      <c r="C413" s="498" t="s">
        <v>1612</v>
      </c>
      <c r="D413" s="593">
        <v>2</v>
      </c>
      <c r="E413" s="494" t="s">
        <v>14</v>
      </c>
      <c r="F413" s="371"/>
      <c r="G413" s="491">
        <f t="shared" si="31"/>
        <v>0</v>
      </c>
      <c r="H413" s="364"/>
      <c r="I413" s="358"/>
    </row>
    <row r="414" spans="2:9">
      <c r="B414" s="494">
        <f t="shared" si="32"/>
        <v>26.160000000000025</v>
      </c>
      <c r="C414" s="498" t="s">
        <v>1576</v>
      </c>
      <c r="D414" s="593">
        <v>0</v>
      </c>
      <c r="E414" s="494" t="s">
        <v>14</v>
      </c>
      <c r="F414" s="371"/>
      <c r="G414" s="491">
        <f t="shared" si="31"/>
        <v>0</v>
      </c>
      <c r="H414" s="364"/>
      <c r="I414" s="358"/>
    </row>
    <row r="415" spans="2:9">
      <c r="B415" s="494">
        <f t="shared" si="32"/>
        <v>26.170000000000027</v>
      </c>
      <c r="C415" s="498" t="s">
        <v>1601</v>
      </c>
      <c r="D415" s="593">
        <v>1</v>
      </c>
      <c r="E415" s="494" t="s">
        <v>14</v>
      </c>
      <c r="F415" s="371"/>
      <c r="G415" s="491">
        <f t="shared" si="31"/>
        <v>0</v>
      </c>
      <c r="H415" s="364"/>
      <c r="I415" s="358"/>
    </row>
    <row r="416" spans="2:9">
      <c r="B416" s="494">
        <f t="shared" si="32"/>
        <v>26.180000000000028</v>
      </c>
      <c r="C416" s="498" t="s">
        <v>1613</v>
      </c>
      <c r="D416" s="593">
        <v>3</v>
      </c>
      <c r="E416" s="494" t="s">
        <v>14</v>
      </c>
      <c r="F416" s="371"/>
      <c r="G416" s="491">
        <f t="shared" si="31"/>
        <v>0</v>
      </c>
      <c r="H416" s="364"/>
      <c r="I416" s="358"/>
    </row>
    <row r="417" spans="2:9">
      <c r="B417" s="494">
        <f t="shared" si="32"/>
        <v>26.19000000000003</v>
      </c>
      <c r="C417" s="498" t="s">
        <v>1136</v>
      </c>
      <c r="D417" s="593">
        <v>1</v>
      </c>
      <c r="E417" s="494" t="s">
        <v>31</v>
      </c>
      <c r="F417" s="371"/>
      <c r="G417" s="491">
        <f t="shared" si="31"/>
        <v>0</v>
      </c>
      <c r="H417" s="364"/>
      <c r="I417" s="358"/>
    </row>
    <row r="418" spans="2:9">
      <c r="B418" s="494"/>
      <c r="C418" s="498"/>
      <c r="D418" s="593"/>
      <c r="E418" s="494"/>
      <c r="F418" s="371"/>
      <c r="G418" s="491">
        <f t="shared" si="31"/>
        <v>0</v>
      </c>
      <c r="H418" s="364">
        <f>SUM(G399:G417)</f>
        <v>0</v>
      </c>
      <c r="I418" s="358"/>
    </row>
    <row r="419" spans="2:9">
      <c r="B419" s="492">
        <f>B398+1</f>
        <v>27</v>
      </c>
      <c r="C419" s="497" t="s">
        <v>1577</v>
      </c>
      <c r="D419" s="593"/>
      <c r="E419" s="494"/>
      <c r="F419" s="371"/>
      <c r="G419" s="491">
        <f t="shared" si="31"/>
        <v>0</v>
      </c>
      <c r="H419" s="364"/>
      <c r="I419" s="358"/>
    </row>
    <row r="420" spans="2:9">
      <c r="B420" s="494">
        <f>+B419+0.01</f>
        <v>27.01</v>
      </c>
      <c r="C420" s="498" t="s">
        <v>1578</v>
      </c>
      <c r="D420" s="593">
        <v>250</v>
      </c>
      <c r="E420" s="494" t="s">
        <v>51</v>
      </c>
      <c r="F420" s="499"/>
      <c r="G420" s="491">
        <f t="shared" si="31"/>
        <v>0</v>
      </c>
      <c r="H420" s="364"/>
      <c r="I420" s="358"/>
    </row>
    <row r="421" spans="2:9">
      <c r="B421" s="494">
        <f t="shared" ref="B421:B427" si="33">+B420+0.01</f>
        <v>27.020000000000003</v>
      </c>
      <c r="C421" s="498" t="s">
        <v>1579</v>
      </c>
      <c r="D421" s="593">
        <v>250</v>
      </c>
      <c r="E421" s="494" t="s">
        <v>51</v>
      </c>
      <c r="F421" s="499"/>
      <c r="G421" s="491">
        <f t="shared" si="31"/>
        <v>0</v>
      </c>
      <c r="H421" s="364"/>
      <c r="I421" s="358"/>
    </row>
    <row r="422" spans="2:9">
      <c r="B422" s="494">
        <f t="shared" si="33"/>
        <v>27.030000000000005</v>
      </c>
      <c r="C422" s="498" t="s">
        <v>1514</v>
      </c>
      <c r="D422" s="593">
        <v>200</v>
      </c>
      <c r="E422" s="494" t="s">
        <v>51</v>
      </c>
      <c r="F422" s="499"/>
      <c r="G422" s="491">
        <f t="shared" si="31"/>
        <v>0</v>
      </c>
      <c r="H422" s="364"/>
      <c r="I422" s="358"/>
    </row>
    <row r="423" spans="2:9">
      <c r="B423" s="494">
        <f t="shared" si="33"/>
        <v>27.040000000000006</v>
      </c>
      <c r="C423" s="498" t="s">
        <v>1580</v>
      </c>
      <c r="D423" s="593">
        <v>110</v>
      </c>
      <c r="E423" s="494" t="s">
        <v>14</v>
      </c>
      <c r="F423" s="499"/>
      <c r="G423" s="491">
        <f t="shared" si="31"/>
        <v>0</v>
      </c>
      <c r="H423" s="364"/>
      <c r="I423" s="358"/>
    </row>
    <row r="424" spans="2:9">
      <c r="B424" s="494">
        <f t="shared" si="33"/>
        <v>27.050000000000008</v>
      </c>
      <c r="C424" s="498" t="s">
        <v>1581</v>
      </c>
      <c r="D424" s="593">
        <v>8</v>
      </c>
      <c r="E424" s="494" t="s">
        <v>14</v>
      </c>
      <c r="F424" s="499"/>
      <c r="G424" s="491">
        <f t="shared" si="31"/>
        <v>0</v>
      </c>
      <c r="H424" s="364"/>
      <c r="I424" s="358"/>
    </row>
    <row r="425" spans="2:9">
      <c r="B425" s="494">
        <f t="shared" si="33"/>
        <v>27.060000000000009</v>
      </c>
      <c r="C425" s="498" t="s">
        <v>1582</v>
      </c>
      <c r="D425" s="593">
        <v>8</v>
      </c>
      <c r="E425" s="494" t="s">
        <v>14</v>
      </c>
      <c r="F425" s="499"/>
      <c r="G425" s="491">
        <f t="shared" si="31"/>
        <v>0</v>
      </c>
      <c r="H425" s="364"/>
      <c r="I425" s="358"/>
    </row>
    <row r="426" spans="2:9">
      <c r="B426" s="494">
        <f t="shared" si="33"/>
        <v>27.070000000000011</v>
      </c>
      <c r="C426" s="498" t="s">
        <v>1583</v>
      </c>
      <c r="D426" s="593">
        <v>8</v>
      </c>
      <c r="E426" s="494" t="s">
        <v>14</v>
      </c>
      <c r="F426" s="499"/>
      <c r="G426" s="491">
        <f t="shared" si="31"/>
        <v>0</v>
      </c>
      <c r="H426" s="364"/>
      <c r="I426" s="358"/>
    </row>
    <row r="427" spans="2:9">
      <c r="B427" s="494">
        <f t="shared" si="33"/>
        <v>27.080000000000013</v>
      </c>
      <c r="C427" s="498" t="s">
        <v>1192</v>
      </c>
      <c r="D427" s="593">
        <v>1</v>
      </c>
      <c r="E427" s="494" t="s">
        <v>31</v>
      </c>
      <c r="F427" s="499"/>
      <c r="G427" s="491">
        <f t="shared" si="31"/>
        <v>0</v>
      </c>
      <c r="H427" s="364"/>
      <c r="I427" s="358"/>
    </row>
    <row r="428" spans="2:9">
      <c r="B428" s="494"/>
      <c r="C428" s="498"/>
      <c r="D428" s="593"/>
      <c r="E428" s="494"/>
      <c r="F428" s="371"/>
      <c r="G428" s="491">
        <f t="shared" si="31"/>
        <v>0</v>
      </c>
      <c r="H428" s="364">
        <f>SUM(G420:G427)</f>
        <v>0</v>
      </c>
      <c r="I428" s="358"/>
    </row>
    <row r="429" spans="2:9">
      <c r="B429" s="492">
        <f>B419+1</f>
        <v>28</v>
      </c>
      <c r="C429" s="497" t="s">
        <v>1584</v>
      </c>
      <c r="D429" s="593"/>
      <c r="E429" s="494"/>
      <c r="F429" s="371"/>
      <c r="G429" s="491">
        <f t="shared" si="31"/>
        <v>0</v>
      </c>
      <c r="H429" s="364"/>
      <c r="I429" s="358"/>
    </row>
    <row r="430" spans="2:9">
      <c r="B430" s="494">
        <f>+B429+0.01</f>
        <v>28.01</v>
      </c>
      <c r="C430" s="498" t="s">
        <v>1585</v>
      </c>
      <c r="D430" s="593">
        <v>10</v>
      </c>
      <c r="E430" s="494" t="s">
        <v>14</v>
      </c>
      <c r="F430" s="371"/>
      <c r="G430" s="491">
        <f t="shared" si="31"/>
        <v>0</v>
      </c>
      <c r="H430" s="364"/>
      <c r="I430" s="358"/>
    </row>
    <row r="431" spans="2:9">
      <c r="B431" s="494">
        <f t="shared" ref="B431:B437" si="34">+B430+0.01</f>
        <v>28.020000000000003</v>
      </c>
      <c r="C431" s="498" t="s">
        <v>1586</v>
      </c>
      <c r="D431" s="593">
        <v>10</v>
      </c>
      <c r="E431" s="494" t="s">
        <v>14</v>
      </c>
      <c r="F431" s="371"/>
      <c r="G431" s="491">
        <f t="shared" si="31"/>
        <v>0</v>
      </c>
      <c r="H431" s="364"/>
      <c r="I431" s="358"/>
    </row>
    <row r="432" spans="2:9">
      <c r="B432" s="494">
        <f t="shared" si="34"/>
        <v>28.030000000000005</v>
      </c>
      <c r="C432" s="498" t="s">
        <v>1587</v>
      </c>
      <c r="D432" s="593">
        <v>12</v>
      </c>
      <c r="E432" s="494" t="s">
        <v>14</v>
      </c>
      <c r="F432" s="371"/>
      <c r="G432" s="491">
        <f t="shared" si="31"/>
        <v>0</v>
      </c>
      <c r="H432" s="364"/>
      <c r="I432" s="358"/>
    </row>
    <row r="433" spans="2:9">
      <c r="B433" s="494">
        <f t="shared" si="34"/>
        <v>28.040000000000006</v>
      </c>
      <c r="C433" s="498" t="s">
        <v>44</v>
      </c>
      <c r="D433" s="593">
        <v>0.25</v>
      </c>
      <c r="E433" s="494" t="s">
        <v>25</v>
      </c>
      <c r="F433" s="371"/>
      <c r="G433" s="491">
        <f t="shared" si="31"/>
        <v>0</v>
      </c>
      <c r="H433" s="364"/>
      <c r="I433" s="358"/>
    </row>
    <row r="434" spans="2:9">
      <c r="B434" s="494">
        <f>+B435+0.01</f>
        <v>28.060000000000009</v>
      </c>
      <c r="C434" s="498" t="s">
        <v>1588</v>
      </c>
      <c r="D434" s="593">
        <v>192</v>
      </c>
      <c r="E434" s="494" t="s">
        <v>51</v>
      </c>
      <c r="F434" s="371"/>
      <c r="G434" s="491">
        <f t="shared" si="31"/>
        <v>0</v>
      </c>
      <c r="H434" s="364"/>
      <c r="I434" s="358"/>
    </row>
    <row r="435" spans="2:9">
      <c r="B435" s="494">
        <f>+B433+0.01</f>
        <v>28.050000000000008</v>
      </c>
      <c r="C435" s="498" t="s">
        <v>1589</v>
      </c>
      <c r="D435" s="593">
        <v>24</v>
      </c>
      <c r="E435" s="494" t="s">
        <v>14</v>
      </c>
      <c r="F435" s="371"/>
      <c r="G435" s="491">
        <f t="shared" si="31"/>
        <v>0</v>
      </c>
      <c r="H435" s="364"/>
      <c r="I435" s="358"/>
    </row>
    <row r="436" spans="2:9">
      <c r="B436" s="494">
        <f>+B434+0.01</f>
        <v>28.070000000000011</v>
      </c>
      <c r="C436" s="498" t="s">
        <v>1590</v>
      </c>
      <c r="D436" s="593">
        <v>24</v>
      </c>
      <c r="E436" s="494" t="s">
        <v>14</v>
      </c>
      <c r="F436" s="371"/>
      <c r="G436" s="491">
        <f t="shared" si="31"/>
        <v>0</v>
      </c>
      <c r="H436" s="364"/>
      <c r="I436" s="358"/>
    </row>
    <row r="437" spans="2:9">
      <c r="B437" s="494">
        <f t="shared" si="34"/>
        <v>28.080000000000013</v>
      </c>
      <c r="C437" s="498" t="s">
        <v>1192</v>
      </c>
      <c r="D437" s="593">
        <v>1</v>
      </c>
      <c r="E437" s="494" t="s">
        <v>31</v>
      </c>
      <c r="F437" s="371"/>
      <c r="G437" s="491">
        <f t="shared" si="31"/>
        <v>0</v>
      </c>
      <c r="H437" s="364"/>
      <c r="I437" s="358"/>
    </row>
    <row r="438" spans="2:9">
      <c r="B438" s="494"/>
      <c r="C438" s="498"/>
      <c r="D438" s="593"/>
      <c r="E438" s="494"/>
      <c r="F438" s="371"/>
      <c r="G438" s="491">
        <f t="shared" si="31"/>
        <v>0</v>
      </c>
      <c r="H438" s="364">
        <f>SUM(G430:G437)</f>
        <v>0</v>
      </c>
      <c r="I438" s="358"/>
    </row>
    <row r="439" spans="2:9">
      <c r="B439" s="494"/>
      <c r="C439" s="498"/>
      <c r="D439" s="593"/>
      <c r="E439" s="494"/>
      <c r="F439" s="371"/>
      <c r="G439" s="491">
        <f t="shared" si="31"/>
        <v>0</v>
      </c>
      <c r="H439" s="364"/>
      <c r="I439" s="358"/>
    </row>
    <row r="440" spans="2:9">
      <c r="B440" s="492">
        <f>B429+1</f>
        <v>29</v>
      </c>
      <c r="C440" s="497" t="s">
        <v>1624</v>
      </c>
      <c r="D440" s="593"/>
      <c r="E440" s="494"/>
      <c r="F440" s="371"/>
      <c r="G440" s="491">
        <f t="shared" si="31"/>
        <v>0</v>
      </c>
      <c r="H440" s="364"/>
      <c r="I440" s="358"/>
    </row>
    <row r="441" spans="2:9">
      <c r="B441" s="494">
        <f>B440+0.01</f>
        <v>29.01</v>
      </c>
      <c r="C441" s="498" t="s">
        <v>1625</v>
      </c>
      <c r="D441" s="593">
        <v>1</v>
      </c>
      <c r="E441" s="494" t="s">
        <v>14</v>
      </c>
      <c r="F441" s="371"/>
      <c r="G441" s="491">
        <f t="shared" si="31"/>
        <v>0</v>
      </c>
      <c r="H441" s="364"/>
      <c r="I441" s="358"/>
    </row>
    <row r="442" spans="2:9">
      <c r="B442" s="494">
        <f t="shared" ref="B442:B448" si="35">B441+0.01</f>
        <v>29.020000000000003</v>
      </c>
      <c r="C442" s="498" t="s">
        <v>1549</v>
      </c>
      <c r="D442" s="593">
        <v>1</v>
      </c>
      <c r="E442" s="494" t="s">
        <v>14</v>
      </c>
      <c r="F442" s="371"/>
      <c r="G442" s="491">
        <f t="shared" si="31"/>
        <v>0</v>
      </c>
      <c r="H442" s="364"/>
      <c r="I442" s="358"/>
    </row>
    <row r="443" spans="2:9">
      <c r="B443" s="494">
        <f t="shared" si="35"/>
        <v>29.030000000000005</v>
      </c>
      <c r="C443" s="498" t="s">
        <v>1604</v>
      </c>
      <c r="D443" s="593">
        <v>1</v>
      </c>
      <c r="E443" s="494" t="s">
        <v>14</v>
      </c>
      <c r="F443" s="371"/>
      <c r="G443" s="491">
        <f t="shared" si="31"/>
        <v>0</v>
      </c>
      <c r="H443" s="364"/>
      <c r="I443" s="358"/>
    </row>
    <row r="444" spans="2:9">
      <c r="B444" s="494">
        <f t="shared" si="35"/>
        <v>29.040000000000006</v>
      </c>
      <c r="C444" s="498" t="s">
        <v>1550</v>
      </c>
      <c r="D444" s="593">
        <v>2</v>
      </c>
      <c r="E444" s="494" t="s">
        <v>14</v>
      </c>
      <c r="F444" s="371"/>
      <c r="G444" s="491">
        <f t="shared" si="31"/>
        <v>0</v>
      </c>
      <c r="H444" s="364"/>
      <c r="I444" s="358"/>
    </row>
    <row r="445" spans="2:9">
      <c r="B445" s="494">
        <f t="shared" si="35"/>
        <v>29.050000000000008</v>
      </c>
      <c r="C445" s="498" t="s">
        <v>1606</v>
      </c>
      <c r="D445" s="593">
        <v>4</v>
      </c>
      <c r="E445" s="494" t="s">
        <v>14</v>
      </c>
      <c r="F445" s="371"/>
      <c r="G445" s="491">
        <f t="shared" si="31"/>
        <v>0</v>
      </c>
      <c r="H445" s="364"/>
      <c r="I445" s="358"/>
    </row>
    <row r="446" spans="2:9">
      <c r="B446" s="494">
        <f t="shared" si="35"/>
        <v>29.060000000000009</v>
      </c>
      <c r="C446" s="498" t="s">
        <v>1551</v>
      </c>
      <c r="D446" s="593">
        <v>7</v>
      </c>
      <c r="E446" s="494" t="s">
        <v>14</v>
      </c>
      <c r="F446" s="371"/>
      <c r="G446" s="491">
        <f t="shared" si="31"/>
        <v>0</v>
      </c>
      <c r="H446" s="364"/>
      <c r="I446" s="358"/>
    </row>
    <row r="447" spans="2:9">
      <c r="B447" s="494">
        <f t="shared" si="35"/>
        <v>29.070000000000011</v>
      </c>
      <c r="C447" s="498" t="s">
        <v>1616</v>
      </c>
      <c r="D447" s="593">
        <v>1</v>
      </c>
      <c r="E447" s="494" t="s">
        <v>14</v>
      </c>
      <c r="F447" s="371"/>
      <c r="G447" s="491">
        <f t="shared" si="31"/>
        <v>0</v>
      </c>
      <c r="H447" s="364"/>
      <c r="I447" s="358"/>
    </row>
    <row r="448" spans="2:9">
      <c r="B448" s="494">
        <f t="shared" si="35"/>
        <v>29.080000000000013</v>
      </c>
      <c r="C448" s="498" t="s">
        <v>1136</v>
      </c>
      <c r="D448" s="593">
        <v>1</v>
      </c>
      <c r="E448" s="494" t="s">
        <v>31</v>
      </c>
      <c r="F448" s="371"/>
      <c r="G448" s="491">
        <f t="shared" si="31"/>
        <v>0</v>
      </c>
      <c r="H448" s="364"/>
      <c r="I448" s="358"/>
    </row>
    <row r="449" spans="2:9">
      <c r="B449" s="494"/>
      <c r="C449" s="498"/>
      <c r="D449" s="593"/>
      <c r="E449" s="494"/>
      <c r="F449" s="371"/>
      <c r="G449" s="491">
        <f t="shared" si="31"/>
        <v>0</v>
      </c>
      <c r="H449" s="364">
        <f>SUM(G441:G448)</f>
        <v>0</v>
      </c>
      <c r="I449" s="358"/>
    </row>
    <row r="450" spans="2:9">
      <c r="B450" s="492">
        <f>B440+1</f>
        <v>30</v>
      </c>
      <c r="C450" s="497" t="s">
        <v>1553</v>
      </c>
      <c r="D450" s="593"/>
      <c r="E450" s="494"/>
      <c r="F450" s="371"/>
      <c r="G450" s="491">
        <f t="shared" si="31"/>
        <v>0</v>
      </c>
      <c r="H450" s="364"/>
      <c r="I450" s="358"/>
    </row>
    <row r="451" spans="2:9">
      <c r="B451" s="494">
        <f>+B450+0.01</f>
        <v>30.01</v>
      </c>
      <c r="C451" s="498" t="s">
        <v>1528</v>
      </c>
      <c r="D451" s="593">
        <v>1</v>
      </c>
      <c r="E451" s="494" t="s">
        <v>29</v>
      </c>
      <c r="F451" s="371"/>
      <c r="G451" s="491">
        <f t="shared" si="31"/>
        <v>0</v>
      </c>
      <c r="H451" s="364"/>
      <c r="I451" s="358"/>
    </row>
    <row r="452" spans="2:9">
      <c r="B452" s="494">
        <f t="shared" ref="B452:B460" si="36">+B451+0.01</f>
        <v>30.020000000000003</v>
      </c>
      <c r="C452" s="498" t="s">
        <v>1557</v>
      </c>
      <c r="D452" s="593">
        <v>75</v>
      </c>
      <c r="E452" s="494" t="s">
        <v>51</v>
      </c>
      <c r="F452" s="371"/>
      <c r="G452" s="491">
        <f t="shared" si="31"/>
        <v>0</v>
      </c>
      <c r="H452" s="364"/>
      <c r="I452" s="358"/>
    </row>
    <row r="453" spans="2:9">
      <c r="B453" s="494">
        <f t="shared" si="36"/>
        <v>30.030000000000005</v>
      </c>
      <c r="C453" s="498" t="s">
        <v>1558</v>
      </c>
      <c r="D453" s="593">
        <v>20</v>
      </c>
      <c r="E453" s="494" t="s">
        <v>51</v>
      </c>
      <c r="F453" s="371"/>
      <c r="G453" s="491">
        <f t="shared" si="31"/>
        <v>0</v>
      </c>
      <c r="H453" s="364"/>
      <c r="I453" s="358"/>
    </row>
    <row r="454" spans="2:9">
      <c r="B454" s="494">
        <f t="shared" si="36"/>
        <v>30.040000000000006</v>
      </c>
      <c r="C454" s="498" t="s">
        <v>1559</v>
      </c>
      <c r="D454" s="593">
        <v>20</v>
      </c>
      <c r="E454" s="494" t="s">
        <v>51</v>
      </c>
      <c r="F454" s="371"/>
      <c r="G454" s="491">
        <f t="shared" si="31"/>
        <v>0</v>
      </c>
      <c r="H454" s="364"/>
      <c r="I454" s="358"/>
    </row>
    <row r="455" spans="2:9">
      <c r="B455" s="494">
        <f t="shared" si="36"/>
        <v>30.050000000000008</v>
      </c>
      <c r="C455" s="498" t="s">
        <v>1560</v>
      </c>
      <c r="D455" s="593">
        <v>110</v>
      </c>
      <c r="E455" s="494" t="s">
        <v>51</v>
      </c>
      <c r="F455" s="371"/>
      <c r="G455" s="491">
        <f t="shared" si="31"/>
        <v>0</v>
      </c>
      <c r="H455" s="364"/>
      <c r="I455" s="358"/>
    </row>
    <row r="456" spans="2:9">
      <c r="B456" s="494">
        <f t="shared" si="36"/>
        <v>30.060000000000009</v>
      </c>
      <c r="C456" s="498" t="s">
        <v>1561</v>
      </c>
      <c r="D456" s="593">
        <v>50</v>
      </c>
      <c r="E456" s="494" t="s">
        <v>51</v>
      </c>
      <c r="F456" s="371"/>
      <c r="G456" s="491">
        <f t="shared" si="31"/>
        <v>0</v>
      </c>
      <c r="H456" s="364"/>
      <c r="I456" s="358"/>
    </row>
    <row r="457" spans="2:9">
      <c r="B457" s="494">
        <f t="shared" si="36"/>
        <v>30.070000000000011</v>
      </c>
      <c r="C457" s="498" t="s">
        <v>1609</v>
      </c>
      <c r="D457" s="593">
        <v>40</v>
      </c>
      <c r="E457" s="494" t="s">
        <v>51</v>
      </c>
      <c r="F457" s="371"/>
      <c r="G457" s="491">
        <f t="shared" si="31"/>
        <v>0</v>
      </c>
      <c r="H457" s="364"/>
      <c r="I457" s="358"/>
    </row>
    <row r="458" spans="2:9">
      <c r="B458" s="494">
        <f t="shared" si="36"/>
        <v>30.080000000000013</v>
      </c>
      <c r="C458" s="498" t="s">
        <v>1564</v>
      </c>
      <c r="D458" s="593">
        <v>3</v>
      </c>
      <c r="E458" s="494" t="s">
        <v>14</v>
      </c>
      <c r="F458" s="371"/>
      <c r="G458" s="491">
        <f t="shared" si="31"/>
        <v>0</v>
      </c>
      <c r="H458" s="364"/>
      <c r="I458" s="358"/>
    </row>
    <row r="459" spans="2:9">
      <c r="B459" s="494">
        <f t="shared" si="36"/>
        <v>30.090000000000014</v>
      </c>
      <c r="C459" s="498" t="s">
        <v>1565</v>
      </c>
      <c r="D459" s="593">
        <v>2</v>
      </c>
      <c r="E459" s="494" t="s">
        <v>14</v>
      </c>
      <c r="F459" s="371"/>
      <c r="G459" s="491">
        <f t="shared" si="31"/>
        <v>0</v>
      </c>
      <c r="H459" s="364"/>
      <c r="I459" s="358"/>
    </row>
    <row r="460" spans="2:9">
      <c r="B460" s="494">
        <f t="shared" si="36"/>
        <v>30.100000000000016</v>
      </c>
      <c r="C460" s="498" t="s">
        <v>1136</v>
      </c>
      <c r="D460" s="593">
        <v>1</v>
      </c>
      <c r="E460" s="494" t="s">
        <v>31</v>
      </c>
      <c r="F460" s="371"/>
      <c r="G460" s="491">
        <f t="shared" ref="G460:G523" si="37">ROUND(D460*F460,2)</f>
        <v>0</v>
      </c>
      <c r="H460" s="364"/>
      <c r="I460" s="358"/>
    </row>
    <row r="461" spans="2:9">
      <c r="B461" s="494"/>
      <c r="C461" s="498"/>
      <c r="D461" s="593"/>
      <c r="E461" s="494"/>
      <c r="F461" s="371"/>
      <c r="G461" s="491">
        <f t="shared" si="37"/>
        <v>0</v>
      </c>
      <c r="H461" s="364">
        <f>SUM(G451:G460)</f>
        <v>0</v>
      </c>
      <c r="I461" s="358"/>
    </row>
    <row r="462" spans="2:9">
      <c r="B462" s="492">
        <f>B450+1</f>
        <v>31</v>
      </c>
      <c r="C462" s="497" t="s">
        <v>1567</v>
      </c>
      <c r="D462" s="593"/>
      <c r="E462" s="494"/>
      <c r="F462" s="371"/>
      <c r="G462" s="491">
        <f t="shared" si="37"/>
        <v>0</v>
      </c>
      <c r="H462" s="364"/>
      <c r="I462" s="358"/>
    </row>
    <row r="463" spans="2:9">
      <c r="B463" s="494">
        <f>+B462+0.01</f>
        <v>31.01</v>
      </c>
      <c r="C463" s="498" t="s">
        <v>1568</v>
      </c>
      <c r="D463" s="593">
        <v>28</v>
      </c>
      <c r="E463" s="494" t="s">
        <v>14</v>
      </c>
      <c r="F463" s="371"/>
      <c r="G463" s="491">
        <f t="shared" si="37"/>
        <v>0</v>
      </c>
      <c r="H463" s="364"/>
      <c r="I463" s="358"/>
    </row>
    <row r="464" spans="2:9">
      <c r="B464" s="494">
        <f t="shared" ref="B464:B478" si="38">+B463+0.01</f>
        <v>31.020000000000003</v>
      </c>
      <c r="C464" s="498" t="s">
        <v>1569</v>
      </c>
      <c r="D464" s="593">
        <v>55</v>
      </c>
      <c r="E464" s="494" t="s">
        <v>14</v>
      </c>
      <c r="F464" s="371"/>
      <c r="G464" s="491">
        <f t="shared" si="37"/>
        <v>0</v>
      </c>
      <c r="H464" s="364"/>
      <c r="I464" s="358"/>
    </row>
    <row r="465" spans="2:9">
      <c r="B465" s="494">
        <f t="shared" si="38"/>
        <v>31.030000000000005</v>
      </c>
      <c r="C465" s="498" t="s">
        <v>1522</v>
      </c>
      <c r="D465" s="593">
        <v>55</v>
      </c>
      <c r="E465" s="494" t="s">
        <v>14</v>
      </c>
      <c r="F465" s="371"/>
      <c r="G465" s="491">
        <f t="shared" si="37"/>
        <v>0</v>
      </c>
      <c r="H465" s="364"/>
      <c r="I465" s="358"/>
    </row>
    <row r="466" spans="2:9">
      <c r="B466" s="494">
        <f t="shared" si="38"/>
        <v>31.040000000000006</v>
      </c>
      <c r="C466" s="498" t="s">
        <v>1570</v>
      </c>
      <c r="D466" s="593">
        <v>55</v>
      </c>
      <c r="E466" s="494" t="s">
        <v>14</v>
      </c>
      <c r="F466" s="371"/>
      <c r="G466" s="491">
        <f t="shared" si="37"/>
        <v>0</v>
      </c>
      <c r="H466" s="364"/>
      <c r="I466" s="358"/>
    </row>
    <row r="467" spans="2:9">
      <c r="B467" s="494">
        <f t="shared" si="38"/>
        <v>31.050000000000008</v>
      </c>
      <c r="C467" s="498" t="s">
        <v>1571</v>
      </c>
      <c r="D467" s="593">
        <v>55</v>
      </c>
      <c r="E467" s="494" t="s">
        <v>14</v>
      </c>
      <c r="F467" s="371"/>
      <c r="G467" s="491">
        <f t="shared" si="37"/>
        <v>0</v>
      </c>
      <c r="H467" s="364"/>
      <c r="I467" s="358"/>
    </row>
    <row r="468" spans="2:9">
      <c r="B468" s="494">
        <f t="shared" si="38"/>
        <v>31.060000000000009</v>
      </c>
      <c r="C468" s="498" t="s">
        <v>1572</v>
      </c>
      <c r="D468" s="593">
        <v>55</v>
      </c>
      <c r="E468" s="494" t="s">
        <v>14</v>
      </c>
      <c r="F468" s="371"/>
      <c r="G468" s="491">
        <f t="shared" si="37"/>
        <v>0</v>
      </c>
      <c r="H468" s="364"/>
      <c r="I468" s="358"/>
    </row>
    <row r="469" spans="2:9">
      <c r="B469" s="494">
        <f t="shared" si="38"/>
        <v>31.070000000000011</v>
      </c>
      <c r="C469" s="498" t="s">
        <v>1527</v>
      </c>
      <c r="D469" s="593">
        <v>6</v>
      </c>
      <c r="E469" s="494" t="s">
        <v>14</v>
      </c>
      <c r="F469" s="371"/>
      <c r="G469" s="491">
        <f t="shared" si="37"/>
        <v>0</v>
      </c>
      <c r="H469" s="364"/>
      <c r="I469" s="358"/>
    </row>
    <row r="470" spans="2:9">
      <c r="B470" s="494">
        <f t="shared" si="38"/>
        <v>31.080000000000013</v>
      </c>
      <c r="C470" s="498" t="s">
        <v>1573</v>
      </c>
      <c r="D470" s="593">
        <v>2</v>
      </c>
      <c r="E470" s="494" t="s">
        <v>14</v>
      </c>
      <c r="F470" s="371"/>
      <c r="G470" s="491">
        <f t="shared" si="37"/>
        <v>0</v>
      </c>
      <c r="H470" s="364"/>
      <c r="I470" s="358"/>
    </row>
    <row r="471" spans="2:9">
      <c r="B471" s="494">
        <f t="shared" si="38"/>
        <v>31.090000000000014</v>
      </c>
      <c r="C471" s="498" t="s">
        <v>1574</v>
      </c>
      <c r="D471" s="593">
        <v>4</v>
      </c>
      <c r="E471" s="494" t="s">
        <v>25</v>
      </c>
      <c r="F471" s="371"/>
      <c r="G471" s="491">
        <f t="shared" si="37"/>
        <v>0</v>
      </c>
      <c r="H471" s="364"/>
      <c r="I471" s="358"/>
    </row>
    <row r="472" spans="2:9">
      <c r="B472" s="494">
        <f t="shared" si="38"/>
        <v>31.100000000000016</v>
      </c>
      <c r="C472" s="498" t="s">
        <v>1600</v>
      </c>
      <c r="D472" s="593">
        <v>10</v>
      </c>
      <c r="E472" s="494" t="s">
        <v>14</v>
      </c>
      <c r="F472" s="371"/>
      <c r="G472" s="491">
        <f t="shared" si="37"/>
        <v>0</v>
      </c>
      <c r="H472" s="364"/>
      <c r="I472" s="358"/>
    </row>
    <row r="473" spans="2:9">
      <c r="B473" s="494">
        <f t="shared" si="38"/>
        <v>31.110000000000017</v>
      </c>
      <c r="C473" s="498" t="s">
        <v>1610</v>
      </c>
      <c r="D473" s="593">
        <v>2</v>
      </c>
      <c r="E473" s="494" t="s">
        <v>14</v>
      </c>
      <c r="F473" s="371"/>
      <c r="G473" s="491">
        <f t="shared" si="37"/>
        <v>0</v>
      </c>
      <c r="H473" s="364"/>
      <c r="I473" s="358"/>
    </row>
    <row r="474" spans="2:9">
      <c r="B474" s="494">
        <f t="shared" si="38"/>
        <v>31.120000000000019</v>
      </c>
      <c r="C474" s="498" t="s">
        <v>1611</v>
      </c>
      <c r="D474" s="593">
        <v>1</v>
      </c>
      <c r="E474" s="494" t="s">
        <v>14</v>
      </c>
      <c r="F474" s="371"/>
      <c r="G474" s="491">
        <f t="shared" si="37"/>
        <v>0</v>
      </c>
      <c r="H474" s="364"/>
      <c r="I474" s="358"/>
    </row>
    <row r="475" spans="2:9">
      <c r="B475" s="494">
        <f t="shared" si="38"/>
        <v>31.13000000000002</v>
      </c>
      <c r="C475" s="498" t="s">
        <v>1612</v>
      </c>
      <c r="D475" s="593">
        <v>0</v>
      </c>
      <c r="E475" s="494" t="s">
        <v>14</v>
      </c>
      <c r="F475" s="371"/>
      <c r="G475" s="491">
        <f t="shared" si="37"/>
        <v>0</v>
      </c>
      <c r="H475" s="364"/>
      <c r="I475" s="358"/>
    </row>
    <row r="476" spans="2:9">
      <c r="B476" s="494">
        <f t="shared" si="38"/>
        <v>31.140000000000022</v>
      </c>
      <c r="C476" s="498" t="s">
        <v>1576</v>
      </c>
      <c r="D476" s="593">
        <v>2</v>
      </c>
      <c r="E476" s="494" t="s">
        <v>14</v>
      </c>
      <c r="F476" s="371"/>
      <c r="G476" s="491">
        <f t="shared" si="37"/>
        <v>0</v>
      </c>
      <c r="H476" s="364"/>
      <c r="I476" s="358"/>
    </row>
    <row r="477" spans="2:9">
      <c r="B477" s="494">
        <f t="shared" si="38"/>
        <v>31.150000000000023</v>
      </c>
      <c r="C477" s="498" t="s">
        <v>1613</v>
      </c>
      <c r="D477" s="593">
        <v>4</v>
      </c>
      <c r="E477" s="494" t="s">
        <v>14</v>
      </c>
      <c r="F477" s="371"/>
      <c r="G477" s="491">
        <f t="shared" si="37"/>
        <v>0</v>
      </c>
      <c r="H477" s="364"/>
      <c r="I477" s="358"/>
    </row>
    <row r="478" spans="2:9">
      <c r="B478" s="494">
        <f t="shared" si="38"/>
        <v>31.160000000000025</v>
      </c>
      <c r="C478" s="498" t="s">
        <v>1136</v>
      </c>
      <c r="D478" s="593">
        <v>1</v>
      </c>
      <c r="E478" s="494" t="s">
        <v>31</v>
      </c>
      <c r="F478" s="371"/>
      <c r="G478" s="491">
        <f t="shared" si="37"/>
        <v>0</v>
      </c>
      <c r="H478" s="364"/>
      <c r="I478" s="358"/>
    </row>
    <row r="479" spans="2:9">
      <c r="B479" s="494"/>
      <c r="C479" s="498"/>
      <c r="D479" s="593"/>
      <c r="E479" s="494"/>
      <c r="F479" s="371"/>
      <c r="G479" s="491">
        <f t="shared" si="37"/>
        <v>0</v>
      </c>
      <c r="H479" s="364">
        <f>SUM(G463:G478)</f>
        <v>0</v>
      </c>
      <c r="I479" s="358"/>
    </row>
    <row r="480" spans="2:9">
      <c r="B480" s="492">
        <f>B462+1</f>
        <v>32</v>
      </c>
      <c r="C480" s="497" t="s">
        <v>1577</v>
      </c>
      <c r="D480" s="593"/>
      <c r="E480" s="494"/>
      <c r="F480" s="371"/>
      <c r="G480" s="491">
        <f t="shared" si="37"/>
        <v>0</v>
      </c>
      <c r="H480" s="364"/>
      <c r="I480" s="358"/>
    </row>
    <row r="481" spans="2:9">
      <c r="B481" s="494">
        <f>+B480+0.01</f>
        <v>32.01</v>
      </c>
      <c r="C481" s="498" t="s">
        <v>1578</v>
      </c>
      <c r="D481" s="593">
        <v>225</v>
      </c>
      <c r="E481" s="494" t="s">
        <v>51</v>
      </c>
      <c r="F481" s="371"/>
      <c r="G481" s="491">
        <f t="shared" si="37"/>
        <v>0</v>
      </c>
      <c r="H481" s="364"/>
      <c r="I481" s="358"/>
    </row>
    <row r="482" spans="2:9">
      <c r="B482" s="494">
        <f t="shared" ref="B482:B488" si="39">+B481+0.01</f>
        <v>32.019999999999996</v>
      </c>
      <c r="C482" s="498" t="s">
        <v>1579</v>
      </c>
      <c r="D482" s="593">
        <v>225</v>
      </c>
      <c r="E482" s="494" t="s">
        <v>51</v>
      </c>
      <c r="F482" s="371"/>
      <c r="G482" s="491">
        <f t="shared" si="37"/>
        <v>0</v>
      </c>
      <c r="H482" s="364"/>
      <c r="I482" s="358"/>
    </row>
    <row r="483" spans="2:9">
      <c r="B483" s="494">
        <f t="shared" si="39"/>
        <v>32.029999999999994</v>
      </c>
      <c r="C483" s="498" t="s">
        <v>1514</v>
      </c>
      <c r="D483" s="593">
        <v>175</v>
      </c>
      <c r="E483" s="494" t="s">
        <v>51</v>
      </c>
      <c r="F483" s="371"/>
      <c r="G483" s="491">
        <f t="shared" si="37"/>
        <v>0</v>
      </c>
      <c r="H483" s="364"/>
      <c r="I483" s="358"/>
    </row>
    <row r="484" spans="2:9">
      <c r="B484" s="494">
        <f t="shared" si="39"/>
        <v>32.039999999999992</v>
      </c>
      <c r="C484" s="498" t="s">
        <v>1580</v>
      </c>
      <c r="D484" s="593">
        <v>110</v>
      </c>
      <c r="E484" s="494" t="s">
        <v>14</v>
      </c>
      <c r="F484" s="371"/>
      <c r="G484" s="491">
        <f t="shared" si="37"/>
        <v>0</v>
      </c>
      <c r="H484" s="364"/>
      <c r="I484" s="358"/>
    </row>
    <row r="485" spans="2:9">
      <c r="B485" s="494">
        <f t="shared" si="39"/>
        <v>32.04999999999999</v>
      </c>
      <c r="C485" s="498" t="s">
        <v>1581</v>
      </c>
      <c r="D485" s="593">
        <v>7</v>
      </c>
      <c r="E485" s="494" t="s">
        <v>14</v>
      </c>
      <c r="F485" s="371"/>
      <c r="G485" s="491">
        <f t="shared" si="37"/>
        <v>0</v>
      </c>
      <c r="H485" s="364"/>
      <c r="I485" s="358"/>
    </row>
    <row r="486" spans="2:9">
      <c r="B486" s="494">
        <f t="shared" si="39"/>
        <v>32.059999999999988</v>
      </c>
      <c r="C486" s="498" t="s">
        <v>1582</v>
      </c>
      <c r="D486" s="593">
        <v>7</v>
      </c>
      <c r="E486" s="494" t="s">
        <v>14</v>
      </c>
      <c r="F486" s="371"/>
      <c r="G486" s="491">
        <f t="shared" si="37"/>
        <v>0</v>
      </c>
      <c r="H486" s="364"/>
      <c r="I486" s="358"/>
    </row>
    <row r="487" spans="2:9">
      <c r="B487" s="494">
        <f t="shared" si="39"/>
        <v>32.069999999999986</v>
      </c>
      <c r="C487" s="498" t="s">
        <v>1583</v>
      </c>
      <c r="D487" s="593">
        <v>7</v>
      </c>
      <c r="E487" s="494" t="s">
        <v>14</v>
      </c>
      <c r="F487" s="371"/>
      <c r="G487" s="491">
        <f t="shared" si="37"/>
        <v>0</v>
      </c>
      <c r="H487" s="364"/>
      <c r="I487" s="358"/>
    </row>
    <row r="488" spans="2:9">
      <c r="B488" s="494">
        <f t="shared" si="39"/>
        <v>32.079999999999984</v>
      </c>
      <c r="C488" s="498" t="s">
        <v>1192</v>
      </c>
      <c r="D488" s="593">
        <v>1</v>
      </c>
      <c r="E488" s="494" t="s">
        <v>31</v>
      </c>
      <c r="F488" s="371"/>
      <c r="G488" s="491">
        <f t="shared" si="37"/>
        <v>0</v>
      </c>
      <c r="H488" s="364"/>
      <c r="I488" s="358"/>
    </row>
    <row r="489" spans="2:9">
      <c r="B489" s="494"/>
      <c r="C489" s="498"/>
      <c r="D489" s="593"/>
      <c r="E489" s="494"/>
      <c r="F489" s="371"/>
      <c r="G489" s="491">
        <f t="shared" si="37"/>
        <v>0</v>
      </c>
      <c r="H489" s="364">
        <f>SUM(G481:G488)</f>
        <v>0</v>
      </c>
      <c r="I489" s="358"/>
    </row>
    <row r="490" spans="2:9">
      <c r="B490" s="492">
        <f>B480+1</f>
        <v>33</v>
      </c>
      <c r="C490" s="497" t="s">
        <v>1584</v>
      </c>
      <c r="D490" s="593"/>
      <c r="E490" s="494"/>
      <c r="F490" s="371"/>
      <c r="G490" s="491">
        <f t="shared" si="37"/>
        <v>0</v>
      </c>
      <c r="H490" s="364"/>
      <c r="I490" s="358"/>
    </row>
    <row r="491" spans="2:9">
      <c r="B491" s="494">
        <f>+B490+0.01</f>
        <v>33.01</v>
      </c>
      <c r="C491" s="498" t="s">
        <v>1585</v>
      </c>
      <c r="D491" s="593">
        <v>9</v>
      </c>
      <c r="E491" s="494" t="s">
        <v>14</v>
      </c>
      <c r="F491" s="371"/>
      <c r="G491" s="491">
        <f t="shared" si="37"/>
        <v>0</v>
      </c>
      <c r="H491" s="364"/>
      <c r="I491" s="358"/>
    </row>
    <row r="492" spans="2:9">
      <c r="B492" s="494">
        <f t="shared" ref="B492:B498" si="40">+B491+0.01</f>
        <v>33.019999999999996</v>
      </c>
      <c r="C492" s="498" t="s">
        <v>1586</v>
      </c>
      <c r="D492" s="593">
        <v>9</v>
      </c>
      <c r="E492" s="494" t="s">
        <v>14</v>
      </c>
      <c r="F492" s="371"/>
      <c r="G492" s="491">
        <f t="shared" si="37"/>
        <v>0</v>
      </c>
      <c r="H492" s="364"/>
      <c r="I492" s="358"/>
    </row>
    <row r="493" spans="2:9">
      <c r="B493" s="494">
        <f t="shared" si="40"/>
        <v>33.029999999999994</v>
      </c>
      <c r="C493" s="498" t="s">
        <v>1587</v>
      </c>
      <c r="D493" s="593">
        <v>11</v>
      </c>
      <c r="E493" s="494" t="s">
        <v>14</v>
      </c>
      <c r="F493" s="371"/>
      <c r="G493" s="491">
        <f t="shared" si="37"/>
        <v>0</v>
      </c>
      <c r="H493" s="364"/>
      <c r="I493" s="358"/>
    </row>
    <row r="494" spans="2:9">
      <c r="B494" s="494">
        <f t="shared" si="40"/>
        <v>33.039999999999992</v>
      </c>
      <c r="C494" s="498" t="s">
        <v>44</v>
      </c>
      <c r="D494" s="593">
        <v>0.25</v>
      </c>
      <c r="E494" s="494" t="s">
        <v>25</v>
      </c>
      <c r="F494" s="371"/>
      <c r="G494" s="491">
        <f t="shared" si="37"/>
        <v>0</v>
      </c>
      <c r="H494" s="364"/>
      <c r="I494" s="358"/>
    </row>
    <row r="495" spans="2:9">
      <c r="B495" s="494">
        <f>+B496+0.01</f>
        <v>33.059999999999988</v>
      </c>
      <c r="C495" s="498" t="s">
        <v>1588</v>
      </c>
      <c r="D495" s="593">
        <v>180</v>
      </c>
      <c r="E495" s="494" t="s">
        <v>51</v>
      </c>
      <c r="F495" s="371"/>
      <c r="G495" s="491">
        <f t="shared" si="37"/>
        <v>0</v>
      </c>
      <c r="H495" s="364"/>
      <c r="I495" s="358"/>
    </row>
    <row r="496" spans="2:9">
      <c r="B496" s="494">
        <f>+B494+0.01</f>
        <v>33.04999999999999</v>
      </c>
      <c r="C496" s="498" t="s">
        <v>1589</v>
      </c>
      <c r="D496" s="593">
        <v>22.5</v>
      </c>
      <c r="E496" s="494" t="s">
        <v>14</v>
      </c>
      <c r="F496" s="371"/>
      <c r="G496" s="491">
        <f t="shared" si="37"/>
        <v>0</v>
      </c>
      <c r="H496" s="364"/>
      <c r="I496" s="358"/>
    </row>
    <row r="497" spans="2:9">
      <c r="B497" s="494">
        <f>+B495+0.01</f>
        <v>33.069999999999986</v>
      </c>
      <c r="C497" s="498" t="s">
        <v>1590</v>
      </c>
      <c r="D497" s="593">
        <v>22.5</v>
      </c>
      <c r="E497" s="494" t="s">
        <v>14</v>
      </c>
      <c r="F497" s="371"/>
      <c r="G497" s="491">
        <f t="shared" si="37"/>
        <v>0</v>
      </c>
      <c r="H497" s="364"/>
      <c r="I497" s="358"/>
    </row>
    <row r="498" spans="2:9">
      <c r="B498" s="494">
        <f t="shared" si="40"/>
        <v>33.079999999999984</v>
      </c>
      <c r="C498" s="498" t="s">
        <v>1192</v>
      </c>
      <c r="D498" s="593">
        <v>1</v>
      </c>
      <c r="E498" s="494" t="s">
        <v>31</v>
      </c>
      <c r="F498" s="371"/>
      <c r="G498" s="491">
        <f t="shared" si="37"/>
        <v>0</v>
      </c>
      <c r="H498" s="364"/>
      <c r="I498" s="358"/>
    </row>
    <row r="499" spans="2:9">
      <c r="B499" s="494"/>
      <c r="C499" s="498"/>
      <c r="D499" s="593"/>
      <c r="E499" s="494"/>
      <c r="F499" s="371"/>
      <c r="G499" s="491">
        <f t="shared" si="37"/>
        <v>0</v>
      </c>
      <c r="H499" s="364">
        <f>SUM(G491:G498)</f>
        <v>0</v>
      </c>
      <c r="I499" s="358"/>
    </row>
    <row r="500" spans="2:9">
      <c r="B500" s="492">
        <f>B490+1</f>
        <v>34</v>
      </c>
      <c r="C500" s="497" t="s">
        <v>1626</v>
      </c>
      <c r="D500" s="593"/>
      <c r="E500" s="494"/>
      <c r="F500" s="371"/>
      <c r="G500" s="491">
        <f t="shared" si="37"/>
        <v>0</v>
      </c>
      <c r="H500" s="364"/>
      <c r="I500" s="358"/>
    </row>
    <row r="501" spans="2:9">
      <c r="B501" s="494">
        <f>B500+0.01</f>
        <v>34.01</v>
      </c>
      <c r="C501" s="498" t="s">
        <v>1627</v>
      </c>
      <c r="D501" s="593">
        <v>1</v>
      </c>
      <c r="E501" s="494" t="s">
        <v>14</v>
      </c>
      <c r="F501" s="371"/>
      <c r="G501" s="491">
        <f t="shared" si="37"/>
        <v>0</v>
      </c>
      <c r="H501" s="364"/>
      <c r="I501" s="358"/>
    </row>
    <row r="502" spans="2:9">
      <c r="B502" s="494">
        <f t="shared" ref="B502:B509" si="41">B501+0.01</f>
        <v>34.019999999999996</v>
      </c>
      <c r="C502" s="498" t="s">
        <v>1549</v>
      </c>
      <c r="D502" s="593">
        <v>1</v>
      </c>
      <c r="E502" s="494" t="s">
        <v>14</v>
      </c>
      <c r="F502" s="371"/>
      <c r="G502" s="491">
        <f t="shared" si="37"/>
        <v>0</v>
      </c>
      <c r="H502" s="364"/>
      <c r="I502" s="358"/>
    </row>
    <row r="503" spans="2:9">
      <c r="B503" s="494">
        <f t="shared" si="41"/>
        <v>34.029999999999994</v>
      </c>
      <c r="C503" s="498" t="s">
        <v>1604</v>
      </c>
      <c r="D503" s="593">
        <v>2</v>
      </c>
      <c r="E503" s="494" t="s">
        <v>14</v>
      </c>
      <c r="F503" s="371"/>
      <c r="G503" s="491">
        <f t="shared" si="37"/>
        <v>0</v>
      </c>
      <c r="H503" s="364"/>
      <c r="I503" s="358"/>
    </row>
    <row r="504" spans="2:9">
      <c r="B504" s="494">
        <f t="shared" si="41"/>
        <v>34.039999999999992</v>
      </c>
      <c r="C504" s="498" t="s">
        <v>1605</v>
      </c>
      <c r="D504" s="593">
        <v>3</v>
      </c>
      <c r="E504" s="494" t="s">
        <v>14</v>
      </c>
      <c r="F504" s="371"/>
      <c r="G504" s="491">
        <f t="shared" si="37"/>
        <v>0</v>
      </c>
      <c r="H504" s="364"/>
      <c r="I504" s="358"/>
    </row>
    <row r="505" spans="2:9">
      <c r="B505" s="494">
        <f t="shared" si="41"/>
        <v>34.04999999999999</v>
      </c>
      <c r="C505" s="498" t="s">
        <v>1593</v>
      </c>
      <c r="D505" s="593">
        <v>2</v>
      </c>
      <c r="E505" s="494" t="s">
        <v>14</v>
      </c>
      <c r="F505" s="371"/>
      <c r="G505" s="491">
        <f t="shared" si="37"/>
        <v>0</v>
      </c>
      <c r="H505" s="364"/>
      <c r="I505" s="358"/>
    </row>
    <row r="506" spans="2:9">
      <c r="B506" s="494">
        <f t="shared" si="41"/>
        <v>34.059999999999988</v>
      </c>
      <c r="C506" s="498" t="s">
        <v>1606</v>
      </c>
      <c r="D506" s="593">
        <v>2</v>
      </c>
      <c r="E506" s="494" t="s">
        <v>14</v>
      </c>
      <c r="F506" s="371"/>
      <c r="G506" s="491">
        <f t="shared" si="37"/>
        <v>0</v>
      </c>
      <c r="H506" s="364"/>
      <c r="I506" s="358"/>
    </row>
    <row r="507" spans="2:9">
      <c r="B507" s="494">
        <f t="shared" si="41"/>
        <v>34.069999999999986</v>
      </c>
      <c r="C507" s="498" t="s">
        <v>1551</v>
      </c>
      <c r="D507" s="593">
        <v>9</v>
      </c>
      <c r="E507" s="494" t="s">
        <v>14</v>
      </c>
      <c r="F507" s="371"/>
      <c r="G507" s="491">
        <f t="shared" si="37"/>
        <v>0</v>
      </c>
      <c r="H507" s="364"/>
      <c r="I507" s="358"/>
    </row>
    <row r="508" spans="2:9">
      <c r="B508" s="494">
        <f t="shared" si="41"/>
        <v>34.079999999999984</v>
      </c>
      <c r="C508" s="498" t="s">
        <v>1621</v>
      </c>
      <c r="D508" s="593">
        <v>1</v>
      </c>
      <c r="E508" s="494" t="s">
        <v>14</v>
      </c>
      <c r="F508" s="371"/>
      <c r="G508" s="491">
        <f t="shared" si="37"/>
        <v>0</v>
      </c>
      <c r="H508" s="364"/>
      <c r="I508" s="358"/>
    </row>
    <row r="509" spans="2:9">
      <c r="B509" s="494">
        <f t="shared" si="41"/>
        <v>34.089999999999982</v>
      </c>
      <c r="C509" s="498" t="s">
        <v>1136</v>
      </c>
      <c r="D509" s="593">
        <v>1</v>
      </c>
      <c r="E509" s="494" t="s">
        <v>31</v>
      </c>
      <c r="F509" s="371"/>
      <c r="G509" s="491">
        <f t="shared" si="37"/>
        <v>0</v>
      </c>
      <c r="H509" s="364"/>
      <c r="I509" s="358"/>
    </row>
    <row r="510" spans="2:9">
      <c r="B510" s="494"/>
      <c r="C510" s="498"/>
      <c r="D510" s="593"/>
      <c r="E510" s="494"/>
      <c r="F510" s="371"/>
      <c r="G510" s="491">
        <f t="shared" si="37"/>
        <v>0</v>
      </c>
      <c r="H510" s="364">
        <f>SUM(G501:G509)</f>
        <v>0</v>
      </c>
      <c r="I510" s="358"/>
    </row>
    <row r="511" spans="2:9">
      <c r="B511" s="492">
        <f>B500+1</f>
        <v>35</v>
      </c>
      <c r="C511" s="497" t="s">
        <v>1553</v>
      </c>
      <c r="D511" s="593"/>
      <c r="E511" s="494"/>
      <c r="F511" s="371"/>
      <c r="G511" s="491">
        <f t="shared" si="37"/>
        <v>0</v>
      </c>
      <c r="H511" s="364"/>
      <c r="I511" s="358"/>
    </row>
    <row r="512" spans="2:9">
      <c r="B512" s="494">
        <f>+B511+0.01</f>
        <v>35.01</v>
      </c>
      <c r="C512" s="498" t="s">
        <v>1528</v>
      </c>
      <c r="D512" s="593">
        <v>1.5</v>
      </c>
      <c r="E512" s="494" t="s">
        <v>29</v>
      </c>
      <c r="F512" s="371"/>
      <c r="G512" s="491">
        <f t="shared" si="37"/>
        <v>0</v>
      </c>
      <c r="H512" s="364"/>
      <c r="I512" s="358"/>
    </row>
    <row r="513" spans="2:9">
      <c r="B513" s="494">
        <f t="shared" ref="B513:B526" si="42">+B512+0.01</f>
        <v>35.019999999999996</v>
      </c>
      <c r="C513" s="498" t="s">
        <v>1554</v>
      </c>
      <c r="D513" s="593">
        <v>60</v>
      </c>
      <c r="E513" s="494" t="s">
        <v>51</v>
      </c>
      <c r="F513" s="371"/>
      <c r="G513" s="491">
        <f t="shared" si="37"/>
        <v>0</v>
      </c>
      <c r="H513" s="364"/>
      <c r="I513" s="358"/>
    </row>
    <row r="514" spans="2:9">
      <c r="B514" s="494">
        <f t="shared" si="42"/>
        <v>35.029999999999994</v>
      </c>
      <c r="C514" s="498" t="s">
        <v>1556</v>
      </c>
      <c r="D514" s="593">
        <v>41</v>
      </c>
      <c r="E514" s="494" t="s">
        <v>51</v>
      </c>
      <c r="F514" s="371"/>
      <c r="G514" s="491">
        <f t="shared" si="37"/>
        <v>0</v>
      </c>
      <c r="H514" s="364"/>
      <c r="I514" s="358"/>
    </row>
    <row r="515" spans="2:9">
      <c r="B515" s="494">
        <f t="shared" si="42"/>
        <v>35.039999999999992</v>
      </c>
      <c r="C515" s="498" t="s">
        <v>1599</v>
      </c>
      <c r="D515" s="593">
        <v>5</v>
      </c>
      <c r="E515" s="494" t="s">
        <v>51</v>
      </c>
      <c r="F515" s="371"/>
      <c r="G515" s="491">
        <f t="shared" si="37"/>
        <v>0</v>
      </c>
      <c r="H515" s="364"/>
      <c r="I515" s="358"/>
    </row>
    <row r="516" spans="2:9">
      <c r="B516" s="494">
        <f t="shared" si="42"/>
        <v>35.04999999999999</v>
      </c>
      <c r="C516" s="498" t="s">
        <v>1557</v>
      </c>
      <c r="D516" s="593">
        <v>20</v>
      </c>
      <c r="E516" s="494" t="s">
        <v>51</v>
      </c>
      <c r="F516" s="371"/>
      <c r="G516" s="491">
        <f t="shared" si="37"/>
        <v>0</v>
      </c>
      <c r="H516" s="364"/>
      <c r="I516" s="358"/>
    </row>
    <row r="517" spans="2:9">
      <c r="B517" s="494">
        <f t="shared" si="42"/>
        <v>35.059999999999988</v>
      </c>
      <c r="C517" s="498" t="s">
        <v>1558</v>
      </c>
      <c r="D517" s="593">
        <v>66</v>
      </c>
      <c r="E517" s="494" t="s">
        <v>51</v>
      </c>
      <c r="F517" s="371"/>
      <c r="G517" s="491">
        <f t="shared" si="37"/>
        <v>0</v>
      </c>
      <c r="H517" s="364"/>
      <c r="I517" s="358"/>
    </row>
    <row r="518" spans="2:9">
      <c r="B518" s="494">
        <f t="shared" si="42"/>
        <v>35.069999999999986</v>
      </c>
      <c r="C518" s="498" t="s">
        <v>1559</v>
      </c>
      <c r="D518" s="593">
        <v>90</v>
      </c>
      <c r="E518" s="494" t="s">
        <v>51</v>
      </c>
      <c r="F518" s="371"/>
      <c r="G518" s="491">
        <f t="shared" si="37"/>
        <v>0</v>
      </c>
      <c r="H518" s="364"/>
      <c r="I518" s="358"/>
    </row>
    <row r="519" spans="2:9">
      <c r="B519" s="494">
        <f t="shared" si="42"/>
        <v>35.079999999999984</v>
      </c>
      <c r="C519" s="498" t="s">
        <v>1560</v>
      </c>
      <c r="D519" s="593">
        <v>54</v>
      </c>
      <c r="E519" s="494" t="s">
        <v>51</v>
      </c>
      <c r="F519" s="371"/>
      <c r="G519" s="491">
        <f t="shared" si="37"/>
        <v>0</v>
      </c>
      <c r="H519" s="364"/>
      <c r="I519" s="358"/>
    </row>
    <row r="520" spans="2:9">
      <c r="B520" s="494">
        <f t="shared" si="42"/>
        <v>35.089999999999982</v>
      </c>
      <c r="C520" s="498" t="s">
        <v>1609</v>
      </c>
      <c r="D520" s="593">
        <v>90</v>
      </c>
      <c r="E520" s="494" t="s">
        <v>51</v>
      </c>
      <c r="F520" s="371"/>
      <c r="G520" s="491">
        <f t="shared" si="37"/>
        <v>0</v>
      </c>
      <c r="H520" s="364"/>
      <c r="I520" s="358"/>
    </row>
    <row r="521" spans="2:9">
      <c r="B521" s="494">
        <f t="shared" si="42"/>
        <v>35.09999999999998</v>
      </c>
      <c r="C521" s="498" t="s">
        <v>1562</v>
      </c>
      <c r="D521" s="593">
        <v>1</v>
      </c>
      <c r="E521" s="494" t="s">
        <v>14</v>
      </c>
      <c r="F521" s="371"/>
      <c r="G521" s="491">
        <f t="shared" si="37"/>
        <v>0</v>
      </c>
      <c r="H521" s="364"/>
      <c r="I521" s="358"/>
    </row>
    <row r="522" spans="2:9">
      <c r="B522" s="494">
        <f t="shared" si="42"/>
        <v>35.109999999999978</v>
      </c>
      <c r="C522" s="498" t="s">
        <v>1563</v>
      </c>
      <c r="D522" s="593">
        <v>4</v>
      </c>
      <c r="E522" s="494" t="s">
        <v>14</v>
      </c>
      <c r="F522" s="371"/>
      <c r="G522" s="491">
        <f t="shared" si="37"/>
        <v>0</v>
      </c>
      <c r="H522" s="364"/>
      <c r="I522" s="358"/>
    </row>
    <row r="523" spans="2:9">
      <c r="B523" s="494">
        <f t="shared" si="42"/>
        <v>35.119999999999976</v>
      </c>
      <c r="C523" s="498" t="s">
        <v>1564</v>
      </c>
      <c r="D523" s="593">
        <v>2</v>
      </c>
      <c r="E523" s="494" t="s">
        <v>14</v>
      </c>
      <c r="F523" s="371"/>
      <c r="G523" s="491">
        <f t="shared" si="37"/>
        <v>0</v>
      </c>
      <c r="H523" s="364"/>
      <c r="I523" s="358"/>
    </row>
    <row r="524" spans="2:9">
      <c r="B524" s="494">
        <f t="shared" si="42"/>
        <v>35.129999999999974</v>
      </c>
      <c r="C524" s="498" t="s">
        <v>1565</v>
      </c>
      <c r="D524" s="593">
        <v>1</v>
      </c>
      <c r="E524" s="494" t="s">
        <v>14</v>
      </c>
      <c r="F524" s="371"/>
      <c r="G524" s="491">
        <f t="shared" ref="G524:G587" si="43">ROUND(D524*F524,2)</f>
        <v>0</v>
      </c>
      <c r="H524" s="364"/>
      <c r="I524" s="358"/>
    </row>
    <row r="525" spans="2:9">
      <c r="B525" s="494">
        <f t="shared" si="42"/>
        <v>35.139999999999972</v>
      </c>
      <c r="C525" s="498" t="s">
        <v>1566</v>
      </c>
      <c r="D525" s="593">
        <v>1</v>
      </c>
      <c r="E525" s="494" t="s">
        <v>14</v>
      </c>
      <c r="F525" s="371"/>
      <c r="G525" s="491">
        <f t="shared" si="43"/>
        <v>0</v>
      </c>
      <c r="H525" s="364"/>
      <c r="I525" s="358"/>
    </row>
    <row r="526" spans="2:9">
      <c r="B526" s="494">
        <f t="shared" si="42"/>
        <v>35.14999999999997</v>
      </c>
      <c r="C526" s="498" t="s">
        <v>1136</v>
      </c>
      <c r="D526" s="593">
        <v>1</v>
      </c>
      <c r="E526" s="494" t="s">
        <v>31</v>
      </c>
      <c r="F526" s="371"/>
      <c r="G526" s="491">
        <f t="shared" si="43"/>
        <v>0</v>
      </c>
      <c r="H526" s="364"/>
      <c r="I526" s="358"/>
    </row>
    <row r="527" spans="2:9">
      <c r="B527" s="494"/>
      <c r="C527" s="498"/>
      <c r="D527" s="593"/>
      <c r="E527" s="494"/>
      <c r="F527" s="371"/>
      <c r="G527" s="491">
        <f t="shared" si="43"/>
        <v>0</v>
      </c>
      <c r="H527" s="364">
        <f>SUM(G512:G526)</f>
        <v>0</v>
      </c>
      <c r="I527" s="358"/>
    </row>
    <row r="528" spans="2:9">
      <c r="B528" s="492">
        <f>B511+1</f>
        <v>36</v>
      </c>
      <c r="C528" s="497" t="s">
        <v>1567</v>
      </c>
      <c r="D528" s="593"/>
      <c r="E528" s="494"/>
      <c r="F528" s="371"/>
      <c r="G528" s="491">
        <f t="shared" si="43"/>
        <v>0</v>
      </c>
      <c r="H528" s="364"/>
      <c r="I528" s="358"/>
    </row>
    <row r="529" spans="2:9">
      <c r="B529" s="494">
        <f>+B528+0.01</f>
        <v>36.01</v>
      </c>
      <c r="C529" s="498" t="s">
        <v>1568</v>
      </c>
      <c r="D529" s="593">
        <v>46</v>
      </c>
      <c r="E529" s="494" t="s">
        <v>14</v>
      </c>
      <c r="F529" s="371"/>
      <c r="G529" s="491">
        <f t="shared" si="43"/>
        <v>0</v>
      </c>
      <c r="H529" s="364"/>
      <c r="I529" s="358"/>
    </row>
    <row r="530" spans="2:9">
      <c r="B530" s="494">
        <f t="shared" ref="B530:B544" si="44">+B529+0.01</f>
        <v>36.019999999999996</v>
      </c>
      <c r="C530" s="498" t="s">
        <v>1569</v>
      </c>
      <c r="D530" s="593">
        <v>93</v>
      </c>
      <c r="E530" s="494" t="s">
        <v>14</v>
      </c>
      <c r="F530" s="371"/>
      <c r="G530" s="491">
        <f t="shared" si="43"/>
        <v>0</v>
      </c>
      <c r="H530" s="364"/>
      <c r="I530" s="358"/>
    </row>
    <row r="531" spans="2:9">
      <c r="B531" s="494">
        <f t="shared" si="44"/>
        <v>36.029999999999994</v>
      </c>
      <c r="C531" s="498" t="s">
        <v>1522</v>
      </c>
      <c r="D531" s="593">
        <v>93</v>
      </c>
      <c r="E531" s="494" t="s">
        <v>14</v>
      </c>
      <c r="F531" s="371"/>
      <c r="G531" s="491">
        <f t="shared" si="43"/>
        <v>0</v>
      </c>
      <c r="H531" s="364"/>
      <c r="I531" s="358"/>
    </row>
    <row r="532" spans="2:9">
      <c r="B532" s="494">
        <f t="shared" si="44"/>
        <v>36.039999999999992</v>
      </c>
      <c r="C532" s="498" t="s">
        <v>1570</v>
      </c>
      <c r="D532" s="593">
        <v>93</v>
      </c>
      <c r="E532" s="494" t="s">
        <v>14</v>
      </c>
      <c r="F532" s="371"/>
      <c r="G532" s="491">
        <f t="shared" si="43"/>
        <v>0</v>
      </c>
      <c r="H532" s="364"/>
      <c r="I532" s="358"/>
    </row>
    <row r="533" spans="2:9">
      <c r="B533" s="494">
        <f t="shared" si="44"/>
        <v>36.04999999999999</v>
      </c>
      <c r="C533" s="498" t="s">
        <v>1571</v>
      </c>
      <c r="D533" s="593">
        <v>93</v>
      </c>
      <c r="E533" s="494" t="s">
        <v>14</v>
      </c>
      <c r="F533" s="371"/>
      <c r="G533" s="491">
        <f t="shared" si="43"/>
        <v>0</v>
      </c>
      <c r="H533" s="364"/>
      <c r="I533" s="358"/>
    </row>
    <row r="534" spans="2:9">
      <c r="B534" s="494">
        <f t="shared" si="44"/>
        <v>36.059999999999988</v>
      </c>
      <c r="C534" s="498" t="s">
        <v>1572</v>
      </c>
      <c r="D534" s="593">
        <v>93</v>
      </c>
      <c r="E534" s="494" t="s">
        <v>14</v>
      </c>
      <c r="F534" s="371"/>
      <c r="G534" s="491">
        <f t="shared" si="43"/>
        <v>0</v>
      </c>
      <c r="H534" s="364"/>
      <c r="I534" s="358"/>
    </row>
    <row r="535" spans="2:9">
      <c r="B535" s="494">
        <f t="shared" si="44"/>
        <v>36.069999999999986</v>
      </c>
      <c r="C535" s="498" t="s">
        <v>1527</v>
      </c>
      <c r="D535" s="593">
        <v>9</v>
      </c>
      <c r="E535" s="494" t="s">
        <v>14</v>
      </c>
      <c r="F535" s="371"/>
      <c r="G535" s="491">
        <f t="shared" si="43"/>
        <v>0</v>
      </c>
      <c r="H535" s="364"/>
      <c r="I535" s="358"/>
    </row>
    <row r="536" spans="2:9">
      <c r="B536" s="494">
        <f t="shared" si="44"/>
        <v>36.079999999999984</v>
      </c>
      <c r="C536" s="498" t="s">
        <v>1573</v>
      </c>
      <c r="D536" s="593">
        <v>3</v>
      </c>
      <c r="E536" s="494" t="s">
        <v>14</v>
      </c>
      <c r="F536" s="371"/>
      <c r="G536" s="491">
        <f t="shared" si="43"/>
        <v>0</v>
      </c>
      <c r="H536" s="364"/>
      <c r="I536" s="358"/>
    </row>
    <row r="537" spans="2:9">
      <c r="B537" s="494">
        <f t="shared" si="44"/>
        <v>36.089999999999982</v>
      </c>
      <c r="C537" s="498" t="s">
        <v>1574</v>
      </c>
      <c r="D537" s="593">
        <v>6.5</v>
      </c>
      <c r="E537" s="494" t="s">
        <v>25</v>
      </c>
      <c r="F537" s="371"/>
      <c r="G537" s="491">
        <f t="shared" si="43"/>
        <v>0</v>
      </c>
      <c r="H537" s="364"/>
      <c r="I537" s="358"/>
    </row>
    <row r="538" spans="2:9">
      <c r="B538" s="494">
        <f t="shared" si="44"/>
        <v>36.09999999999998</v>
      </c>
      <c r="C538" s="498" t="s">
        <v>1575</v>
      </c>
      <c r="D538" s="593">
        <v>2</v>
      </c>
      <c r="E538" s="494" t="s">
        <v>14</v>
      </c>
      <c r="F538" s="371"/>
      <c r="G538" s="491">
        <f t="shared" si="43"/>
        <v>0</v>
      </c>
      <c r="H538" s="364"/>
      <c r="I538" s="358"/>
    </row>
    <row r="539" spans="2:9">
      <c r="B539" s="494">
        <f t="shared" si="44"/>
        <v>36.109999999999978</v>
      </c>
      <c r="C539" s="498" t="s">
        <v>1600</v>
      </c>
      <c r="D539" s="593">
        <v>17</v>
      </c>
      <c r="E539" s="494" t="s">
        <v>14</v>
      </c>
      <c r="F539" s="371"/>
      <c r="G539" s="491">
        <f t="shared" si="43"/>
        <v>0</v>
      </c>
      <c r="H539" s="364"/>
      <c r="I539" s="358"/>
    </row>
    <row r="540" spans="2:9">
      <c r="B540" s="494">
        <f t="shared" si="44"/>
        <v>36.119999999999976</v>
      </c>
      <c r="C540" s="498" t="s">
        <v>1611</v>
      </c>
      <c r="D540" s="593">
        <v>2</v>
      </c>
      <c r="E540" s="494" t="s">
        <v>14</v>
      </c>
      <c r="F540" s="371"/>
      <c r="G540" s="491">
        <f t="shared" si="43"/>
        <v>0</v>
      </c>
      <c r="H540" s="364"/>
      <c r="I540" s="358"/>
    </row>
    <row r="541" spans="2:9">
      <c r="B541" s="494">
        <f t="shared" si="44"/>
        <v>36.129999999999974</v>
      </c>
      <c r="C541" s="498" t="s">
        <v>1612</v>
      </c>
      <c r="D541" s="593">
        <v>3</v>
      </c>
      <c r="E541" s="494" t="s">
        <v>14</v>
      </c>
      <c r="F541" s="371"/>
      <c r="G541" s="491">
        <f t="shared" si="43"/>
        <v>0</v>
      </c>
      <c r="H541" s="364"/>
      <c r="I541" s="358"/>
    </row>
    <row r="542" spans="2:9">
      <c r="B542" s="494">
        <f t="shared" si="44"/>
        <v>36.139999999999972</v>
      </c>
      <c r="C542" s="498" t="s">
        <v>1601</v>
      </c>
      <c r="D542" s="593">
        <v>2</v>
      </c>
      <c r="E542" s="494" t="s">
        <v>14</v>
      </c>
      <c r="F542" s="371"/>
      <c r="G542" s="491">
        <f t="shared" si="43"/>
        <v>0</v>
      </c>
      <c r="H542" s="364"/>
      <c r="I542" s="358"/>
    </row>
    <row r="543" spans="2:9">
      <c r="B543" s="494">
        <f t="shared" si="44"/>
        <v>36.14999999999997</v>
      </c>
      <c r="C543" s="498" t="s">
        <v>1613</v>
      </c>
      <c r="D543" s="593">
        <v>2</v>
      </c>
      <c r="E543" s="494" t="s">
        <v>14</v>
      </c>
      <c r="F543" s="371"/>
      <c r="G543" s="491">
        <f t="shared" si="43"/>
        <v>0</v>
      </c>
      <c r="H543" s="364"/>
      <c r="I543" s="358"/>
    </row>
    <row r="544" spans="2:9">
      <c r="B544" s="494">
        <f t="shared" si="44"/>
        <v>36.159999999999968</v>
      </c>
      <c r="C544" s="498" t="s">
        <v>1136</v>
      </c>
      <c r="D544" s="593">
        <v>1</v>
      </c>
      <c r="E544" s="494" t="s">
        <v>31</v>
      </c>
      <c r="F544" s="371"/>
      <c r="G544" s="491">
        <f t="shared" si="43"/>
        <v>0</v>
      </c>
      <c r="H544" s="364"/>
      <c r="I544" s="358"/>
    </row>
    <row r="545" spans="2:9">
      <c r="B545" s="494"/>
      <c r="C545" s="498"/>
      <c r="D545" s="593"/>
      <c r="E545" s="494"/>
      <c r="F545" s="371"/>
      <c r="G545" s="491">
        <f t="shared" si="43"/>
        <v>0</v>
      </c>
      <c r="H545" s="364">
        <f>SUM(G529:G544)</f>
        <v>0</v>
      </c>
      <c r="I545" s="358"/>
    </row>
    <row r="546" spans="2:9">
      <c r="B546" s="492">
        <f>B528+1</f>
        <v>37</v>
      </c>
      <c r="C546" s="497" t="s">
        <v>1577</v>
      </c>
      <c r="D546" s="593"/>
      <c r="E546" s="494"/>
      <c r="F546" s="371"/>
      <c r="G546" s="491">
        <f t="shared" si="43"/>
        <v>0</v>
      </c>
      <c r="H546" s="364"/>
      <c r="I546" s="358"/>
    </row>
    <row r="547" spans="2:9">
      <c r="B547" s="494">
        <f>+B546+0.01</f>
        <v>37.01</v>
      </c>
      <c r="C547" s="498" t="s">
        <v>1578</v>
      </c>
      <c r="D547" s="593">
        <v>275</v>
      </c>
      <c r="E547" s="494" t="s">
        <v>51</v>
      </c>
      <c r="F547" s="371"/>
      <c r="G547" s="491">
        <f t="shared" si="43"/>
        <v>0</v>
      </c>
      <c r="H547" s="364"/>
      <c r="I547" s="358"/>
    </row>
    <row r="548" spans="2:9">
      <c r="B548" s="494">
        <f t="shared" ref="B548:B554" si="45">+B547+0.01</f>
        <v>37.019999999999996</v>
      </c>
      <c r="C548" s="498" t="s">
        <v>1579</v>
      </c>
      <c r="D548" s="593">
        <v>275</v>
      </c>
      <c r="E548" s="494" t="s">
        <v>51</v>
      </c>
      <c r="F548" s="371"/>
      <c r="G548" s="491">
        <f t="shared" si="43"/>
        <v>0</v>
      </c>
      <c r="H548" s="364"/>
      <c r="I548" s="358"/>
    </row>
    <row r="549" spans="2:9">
      <c r="B549" s="494">
        <f t="shared" si="45"/>
        <v>37.029999999999994</v>
      </c>
      <c r="C549" s="498" t="s">
        <v>1514</v>
      </c>
      <c r="D549" s="593">
        <v>225</v>
      </c>
      <c r="E549" s="494" t="s">
        <v>51</v>
      </c>
      <c r="F549" s="371"/>
      <c r="G549" s="491">
        <f t="shared" si="43"/>
        <v>0</v>
      </c>
      <c r="H549" s="364"/>
      <c r="I549" s="358"/>
    </row>
    <row r="550" spans="2:9">
      <c r="B550" s="494">
        <f t="shared" si="45"/>
        <v>37.039999999999992</v>
      </c>
      <c r="C550" s="498" t="s">
        <v>1580</v>
      </c>
      <c r="D550" s="593">
        <v>110</v>
      </c>
      <c r="E550" s="494" t="s">
        <v>14</v>
      </c>
      <c r="F550" s="371"/>
      <c r="G550" s="491">
        <f t="shared" si="43"/>
        <v>0</v>
      </c>
      <c r="H550" s="364"/>
      <c r="I550" s="358"/>
    </row>
    <row r="551" spans="2:9">
      <c r="B551" s="494">
        <f t="shared" si="45"/>
        <v>37.04999999999999</v>
      </c>
      <c r="C551" s="498" t="s">
        <v>1581</v>
      </c>
      <c r="D551" s="593">
        <v>9</v>
      </c>
      <c r="E551" s="494" t="s">
        <v>14</v>
      </c>
      <c r="F551" s="371"/>
      <c r="G551" s="491">
        <f t="shared" si="43"/>
        <v>0</v>
      </c>
      <c r="H551" s="364"/>
      <c r="I551" s="358"/>
    </row>
    <row r="552" spans="2:9">
      <c r="B552" s="494">
        <f t="shared" si="45"/>
        <v>37.059999999999988</v>
      </c>
      <c r="C552" s="498" t="s">
        <v>1582</v>
      </c>
      <c r="D552" s="593">
        <v>9</v>
      </c>
      <c r="E552" s="494" t="s">
        <v>14</v>
      </c>
      <c r="F552" s="371"/>
      <c r="G552" s="491">
        <f t="shared" si="43"/>
        <v>0</v>
      </c>
      <c r="H552" s="364"/>
      <c r="I552" s="358"/>
    </row>
    <row r="553" spans="2:9">
      <c r="B553" s="494">
        <f t="shared" si="45"/>
        <v>37.069999999999986</v>
      </c>
      <c r="C553" s="498" t="s">
        <v>1583</v>
      </c>
      <c r="D553" s="593">
        <v>9</v>
      </c>
      <c r="E553" s="494" t="s">
        <v>14</v>
      </c>
      <c r="F553" s="371"/>
      <c r="G553" s="491">
        <f t="shared" si="43"/>
        <v>0</v>
      </c>
      <c r="H553" s="364"/>
      <c r="I553" s="358"/>
    </row>
    <row r="554" spans="2:9">
      <c r="B554" s="494">
        <f t="shared" si="45"/>
        <v>37.079999999999984</v>
      </c>
      <c r="C554" s="498" t="s">
        <v>1192</v>
      </c>
      <c r="D554" s="593">
        <v>1</v>
      </c>
      <c r="E554" s="494" t="s">
        <v>31</v>
      </c>
      <c r="F554" s="371"/>
      <c r="G554" s="491">
        <f t="shared" si="43"/>
        <v>0</v>
      </c>
      <c r="H554" s="364"/>
      <c r="I554" s="358"/>
    </row>
    <row r="555" spans="2:9">
      <c r="B555" s="494"/>
      <c r="C555" s="498"/>
      <c r="D555" s="593"/>
      <c r="E555" s="494"/>
      <c r="F555" s="371"/>
      <c r="G555" s="491">
        <f t="shared" si="43"/>
        <v>0</v>
      </c>
      <c r="H555" s="364">
        <f>SUM(G547:G554)</f>
        <v>0</v>
      </c>
      <c r="I555" s="358"/>
    </row>
    <row r="556" spans="2:9">
      <c r="B556" s="492">
        <f>B546+1</f>
        <v>38</v>
      </c>
      <c r="C556" s="497" t="s">
        <v>1584</v>
      </c>
      <c r="D556" s="593"/>
      <c r="E556" s="494"/>
      <c r="F556" s="371"/>
      <c r="G556" s="491">
        <f t="shared" si="43"/>
        <v>0</v>
      </c>
      <c r="H556" s="364"/>
      <c r="I556" s="358"/>
    </row>
    <row r="557" spans="2:9">
      <c r="B557" s="494">
        <f>+B556+0.01</f>
        <v>38.01</v>
      </c>
      <c r="C557" s="498" t="s">
        <v>1585</v>
      </c>
      <c r="D557" s="593">
        <v>11</v>
      </c>
      <c r="E557" s="494" t="s">
        <v>14</v>
      </c>
      <c r="F557" s="371"/>
      <c r="G557" s="491">
        <f t="shared" si="43"/>
        <v>0</v>
      </c>
      <c r="H557" s="364"/>
      <c r="I557" s="358"/>
    </row>
    <row r="558" spans="2:9">
      <c r="B558" s="494">
        <f t="shared" ref="B558:B564" si="46">+B557+0.01</f>
        <v>38.019999999999996</v>
      </c>
      <c r="C558" s="498" t="s">
        <v>1586</v>
      </c>
      <c r="D558" s="593">
        <v>12</v>
      </c>
      <c r="E558" s="494" t="s">
        <v>14</v>
      </c>
      <c r="F558" s="371"/>
      <c r="G558" s="491">
        <f t="shared" si="43"/>
        <v>0</v>
      </c>
      <c r="H558" s="364"/>
      <c r="I558" s="358"/>
    </row>
    <row r="559" spans="2:9">
      <c r="B559" s="494">
        <f t="shared" si="46"/>
        <v>38.029999999999994</v>
      </c>
      <c r="C559" s="498" t="s">
        <v>1587</v>
      </c>
      <c r="D559" s="593">
        <v>14</v>
      </c>
      <c r="E559" s="494" t="s">
        <v>14</v>
      </c>
      <c r="F559" s="371"/>
      <c r="G559" s="491">
        <f t="shared" si="43"/>
        <v>0</v>
      </c>
      <c r="H559" s="364"/>
      <c r="I559" s="358"/>
    </row>
    <row r="560" spans="2:9">
      <c r="B560" s="494">
        <f t="shared" si="46"/>
        <v>38.039999999999992</v>
      </c>
      <c r="C560" s="498" t="s">
        <v>44</v>
      </c>
      <c r="D560" s="593">
        <v>0.25</v>
      </c>
      <c r="E560" s="494" t="s">
        <v>25</v>
      </c>
      <c r="F560" s="371"/>
      <c r="G560" s="491">
        <f t="shared" si="43"/>
        <v>0</v>
      </c>
      <c r="H560" s="364"/>
      <c r="I560" s="358"/>
    </row>
    <row r="561" spans="2:9">
      <c r="B561" s="494">
        <f>+B562+0.01</f>
        <v>38.059999999999988</v>
      </c>
      <c r="C561" s="498" t="s">
        <v>1588</v>
      </c>
      <c r="D561" s="593">
        <v>215.99999999999997</v>
      </c>
      <c r="E561" s="494" t="s">
        <v>51</v>
      </c>
      <c r="F561" s="371"/>
      <c r="G561" s="491">
        <f t="shared" si="43"/>
        <v>0</v>
      </c>
      <c r="H561" s="364"/>
      <c r="I561" s="358"/>
    </row>
    <row r="562" spans="2:9">
      <c r="B562" s="494">
        <f>+B560+0.01</f>
        <v>38.04999999999999</v>
      </c>
      <c r="C562" s="498" t="s">
        <v>1589</v>
      </c>
      <c r="D562" s="593">
        <v>26.999999999999996</v>
      </c>
      <c r="E562" s="494" t="s">
        <v>14</v>
      </c>
      <c r="F562" s="371"/>
      <c r="G562" s="491">
        <f t="shared" si="43"/>
        <v>0</v>
      </c>
      <c r="H562" s="364"/>
      <c r="I562" s="358"/>
    </row>
    <row r="563" spans="2:9">
      <c r="B563" s="494">
        <f>+B561+0.01</f>
        <v>38.069999999999986</v>
      </c>
      <c r="C563" s="498" t="s">
        <v>1590</v>
      </c>
      <c r="D563" s="593">
        <v>26.999999999999996</v>
      </c>
      <c r="E563" s="494" t="s">
        <v>14</v>
      </c>
      <c r="F563" s="371"/>
      <c r="G563" s="491">
        <f t="shared" si="43"/>
        <v>0</v>
      </c>
      <c r="H563" s="364"/>
      <c r="I563" s="358"/>
    </row>
    <row r="564" spans="2:9">
      <c r="B564" s="494">
        <f t="shared" si="46"/>
        <v>38.079999999999984</v>
      </c>
      <c r="C564" s="498" t="s">
        <v>1192</v>
      </c>
      <c r="D564" s="593">
        <v>1</v>
      </c>
      <c r="E564" s="494" t="s">
        <v>31</v>
      </c>
      <c r="F564" s="371"/>
      <c r="G564" s="491">
        <f t="shared" si="43"/>
        <v>0</v>
      </c>
      <c r="H564" s="364"/>
      <c r="I564" s="358"/>
    </row>
    <row r="565" spans="2:9">
      <c r="B565" s="494"/>
      <c r="C565" s="498"/>
      <c r="D565" s="593"/>
      <c r="E565" s="494"/>
      <c r="F565" s="371"/>
      <c r="G565" s="491">
        <f t="shared" si="43"/>
        <v>0</v>
      </c>
      <c r="H565" s="364">
        <f>SUM(G557:G564)</f>
        <v>0</v>
      </c>
      <c r="I565" s="358"/>
    </row>
    <row r="566" spans="2:9">
      <c r="B566" s="492">
        <f>B556+1</f>
        <v>39</v>
      </c>
      <c r="C566" s="497" t="s">
        <v>1628</v>
      </c>
      <c r="D566" s="593"/>
      <c r="E566" s="494"/>
      <c r="F566" s="371"/>
      <c r="G566" s="491">
        <f t="shared" si="43"/>
        <v>0</v>
      </c>
      <c r="H566" s="364"/>
      <c r="I566" s="358"/>
    </row>
    <row r="567" spans="2:9">
      <c r="B567" s="494">
        <f>B566+0.01</f>
        <v>39.01</v>
      </c>
      <c r="C567" s="498" t="s">
        <v>1625</v>
      </c>
      <c r="D567" s="593">
        <v>1</v>
      </c>
      <c r="E567" s="494" t="s">
        <v>14</v>
      </c>
      <c r="F567" s="371"/>
      <c r="G567" s="491">
        <f t="shared" si="43"/>
        <v>0</v>
      </c>
      <c r="H567" s="364"/>
      <c r="I567" s="358"/>
    </row>
    <row r="568" spans="2:9">
      <c r="B568" s="494">
        <f t="shared" ref="B568:B574" si="47">B567+0.01</f>
        <v>39.019999999999996</v>
      </c>
      <c r="C568" s="498" t="s">
        <v>1549</v>
      </c>
      <c r="D568" s="593">
        <v>1</v>
      </c>
      <c r="E568" s="494" t="s">
        <v>14</v>
      </c>
      <c r="F568" s="371"/>
      <c r="G568" s="491">
        <f t="shared" si="43"/>
        <v>0</v>
      </c>
      <c r="H568" s="364"/>
      <c r="I568" s="358"/>
    </row>
    <row r="569" spans="2:9">
      <c r="B569" s="494">
        <f t="shared" si="47"/>
        <v>39.029999999999994</v>
      </c>
      <c r="C569" s="498" t="s">
        <v>1605</v>
      </c>
      <c r="D569" s="593">
        <v>2</v>
      </c>
      <c r="E569" s="494" t="s">
        <v>14</v>
      </c>
      <c r="F569" s="371"/>
      <c r="G569" s="491">
        <f t="shared" si="43"/>
        <v>0</v>
      </c>
      <c r="H569" s="364"/>
      <c r="I569" s="358"/>
    </row>
    <row r="570" spans="2:9">
      <c r="B570" s="494">
        <f t="shared" si="47"/>
        <v>39.039999999999992</v>
      </c>
      <c r="C570" s="498" t="s">
        <v>1593</v>
      </c>
      <c r="D570" s="593">
        <v>3</v>
      </c>
      <c r="E570" s="494" t="s">
        <v>14</v>
      </c>
      <c r="F570" s="371"/>
      <c r="G570" s="491">
        <f t="shared" si="43"/>
        <v>0</v>
      </c>
      <c r="H570" s="364"/>
      <c r="I570" s="358"/>
    </row>
    <row r="571" spans="2:9">
      <c r="B571" s="494">
        <f t="shared" si="47"/>
        <v>39.04999999999999</v>
      </c>
      <c r="C571" s="498" t="s">
        <v>1597</v>
      </c>
      <c r="D571" s="593">
        <v>1</v>
      </c>
      <c r="E571" s="494" t="s">
        <v>14</v>
      </c>
      <c r="F571" s="371"/>
      <c r="G571" s="491">
        <f t="shared" si="43"/>
        <v>0</v>
      </c>
      <c r="H571" s="364"/>
      <c r="I571" s="358"/>
    </row>
    <row r="572" spans="2:9">
      <c r="B572" s="494">
        <f t="shared" si="47"/>
        <v>39.059999999999988</v>
      </c>
      <c r="C572" s="498" t="s">
        <v>1551</v>
      </c>
      <c r="D572" s="593">
        <v>6</v>
      </c>
      <c r="E572" s="494" t="s">
        <v>14</v>
      </c>
      <c r="F572" s="371"/>
      <c r="G572" s="491">
        <f t="shared" si="43"/>
        <v>0</v>
      </c>
      <c r="H572" s="364"/>
      <c r="I572" s="358"/>
    </row>
    <row r="573" spans="2:9">
      <c r="B573" s="494">
        <f t="shared" si="47"/>
        <v>39.069999999999986</v>
      </c>
      <c r="C573" s="498" t="s">
        <v>1616</v>
      </c>
      <c r="D573" s="593">
        <v>1</v>
      </c>
      <c r="E573" s="494" t="s">
        <v>14</v>
      </c>
      <c r="F573" s="371"/>
      <c r="G573" s="491">
        <f t="shared" si="43"/>
        <v>0</v>
      </c>
      <c r="H573" s="364"/>
      <c r="I573" s="358"/>
    </row>
    <row r="574" spans="2:9">
      <c r="B574" s="494">
        <f t="shared" si="47"/>
        <v>39.079999999999984</v>
      </c>
      <c r="C574" s="498" t="s">
        <v>1136</v>
      </c>
      <c r="D574" s="593">
        <v>1</v>
      </c>
      <c r="E574" s="494" t="s">
        <v>31</v>
      </c>
      <c r="F574" s="371"/>
      <c r="G574" s="491">
        <f t="shared" si="43"/>
        <v>0</v>
      </c>
      <c r="H574" s="364"/>
      <c r="I574" s="358"/>
    </row>
    <row r="575" spans="2:9">
      <c r="B575" s="494"/>
      <c r="C575" s="498"/>
      <c r="D575" s="593"/>
      <c r="E575" s="494"/>
      <c r="F575" s="371"/>
      <c r="G575" s="491">
        <f t="shared" si="43"/>
        <v>0</v>
      </c>
      <c r="H575" s="364">
        <f>SUM(G567:G574)</f>
        <v>0</v>
      </c>
      <c r="I575" s="358"/>
    </row>
    <row r="576" spans="2:9">
      <c r="B576" s="492">
        <f>B566+1</f>
        <v>40</v>
      </c>
      <c r="C576" s="497" t="s">
        <v>1553</v>
      </c>
      <c r="D576" s="593"/>
      <c r="E576" s="494"/>
      <c r="F576" s="371"/>
      <c r="G576" s="491">
        <f t="shared" si="43"/>
        <v>0</v>
      </c>
      <c r="H576" s="364"/>
      <c r="I576" s="358"/>
    </row>
    <row r="577" spans="2:9">
      <c r="B577" s="494">
        <f>+B576+0.01</f>
        <v>40.01</v>
      </c>
      <c r="C577" s="498" t="s">
        <v>1528</v>
      </c>
      <c r="D577" s="593">
        <v>1</v>
      </c>
      <c r="E577" s="494" t="s">
        <v>29</v>
      </c>
      <c r="F577" s="371"/>
      <c r="G577" s="491">
        <f t="shared" si="43"/>
        <v>0</v>
      </c>
      <c r="H577" s="364"/>
      <c r="I577" s="358"/>
    </row>
    <row r="578" spans="2:9">
      <c r="B578" s="494">
        <f t="shared" ref="B578:B587" si="48">+B577+0.01</f>
        <v>40.019999999999996</v>
      </c>
      <c r="C578" s="498" t="s">
        <v>1556</v>
      </c>
      <c r="D578" s="593">
        <v>57</v>
      </c>
      <c r="E578" s="494" t="s">
        <v>51</v>
      </c>
      <c r="F578" s="371"/>
      <c r="G578" s="491">
        <f t="shared" si="43"/>
        <v>0</v>
      </c>
      <c r="H578" s="364"/>
      <c r="I578" s="358"/>
    </row>
    <row r="579" spans="2:9">
      <c r="B579" s="494">
        <f t="shared" si="48"/>
        <v>40.029999999999994</v>
      </c>
      <c r="C579" s="498" t="s">
        <v>1557</v>
      </c>
      <c r="D579" s="593">
        <v>20</v>
      </c>
      <c r="E579" s="494" t="s">
        <v>51</v>
      </c>
      <c r="F579" s="371"/>
      <c r="G579" s="491">
        <f t="shared" si="43"/>
        <v>0</v>
      </c>
      <c r="H579" s="364"/>
      <c r="I579" s="358"/>
    </row>
    <row r="580" spans="2:9">
      <c r="B580" s="494">
        <f t="shared" si="48"/>
        <v>40.039999999999992</v>
      </c>
      <c r="C580" s="498" t="s">
        <v>1558</v>
      </c>
      <c r="D580" s="593">
        <v>20</v>
      </c>
      <c r="E580" s="494" t="s">
        <v>51</v>
      </c>
      <c r="F580" s="371"/>
      <c r="G580" s="491">
        <f t="shared" si="43"/>
        <v>0</v>
      </c>
      <c r="H580" s="364"/>
      <c r="I580" s="358"/>
    </row>
    <row r="581" spans="2:9">
      <c r="B581" s="494">
        <f t="shared" si="48"/>
        <v>40.04999999999999</v>
      </c>
      <c r="C581" s="498" t="s">
        <v>1559</v>
      </c>
      <c r="D581" s="593">
        <v>50</v>
      </c>
      <c r="E581" s="494" t="s">
        <v>51</v>
      </c>
      <c r="F581" s="371"/>
      <c r="G581" s="491">
        <f t="shared" si="43"/>
        <v>0</v>
      </c>
      <c r="H581" s="364"/>
      <c r="I581" s="358"/>
    </row>
    <row r="582" spans="2:9">
      <c r="B582" s="494">
        <f t="shared" si="48"/>
        <v>40.059999999999988</v>
      </c>
      <c r="C582" s="498" t="s">
        <v>1560</v>
      </c>
      <c r="D582" s="593">
        <v>67</v>
      </c>
      <c r="E582" s="494" t="s">
        <v>51</v>
      </c>
      <c r="F582" s="371"/>
      <c r="G582" s="491">
        <f t="shared" si="43"/>
        <v>0</v>
      </c>
      <c r="H582" s="364"/>
      <c r="I582" s="358"/>
    </row>
    <row r="583" spans="2:9">
      <c r="B583" s="494">
        <f t="shared" si="48"/>
        <v>40.069999999999986</v>
      </c>
      <c r="C583" s="498" t="s">
        <v>1561</v>
      </c>
      <c r="D583" s="593">
        <v>80</v>
      </c>
      <c r="E583" s="494" t="s">
        <v>51</v>
      </c>
      <c r="F583" s="371"/>
      <c r="G583" s="491">
        <f t="shared" si="43"/>
        <v>0</v>
      </c>
      <c r="H583" s="364"/>
      <c r="I583" s="358"/>
    </row>
    <row r="584" spans="2:9">
      <c r="B584" s="494">
        <f t="shared" si="48"/>
        <v>40.079999999999984</v>
      </c>
      <c r="C584" s="498" t="s">
        <v>1563</v>
      </c>
      <c r="D584" s="593">
        <v>1</v>
      </c>
      <c r="E584" s="494" t="s">
        <v>14</v>
      </c>
      <c r="F584" s="371"/>
      <c r="G584" s="491">
        <f t="shared" si="43"/>
        <v>0</v>
      </c>
      <c r="H584" s="364"/>
      <c r="I584" s="358"/>
    </row>
    <row r="585" spans="2:9">
      <c r="B585" s="494">
        <f t="shared" si="48"/>
        <v>40.089999999999982</v>
      </c>
      <c r="C585" s="498" t="s">
        <v>1564</v>
      </c>
      <c r="D585" s="593">
        <v>2</v>
      </c>
      <c r="E585" s="494" t="s">
        <v>14</v>
      </c>
      <c r="F585" s="371"/>
      <c r="G585" s="491">
        <f t="shared" si="43"/>
        <v>0</v>
      </c>
      <c r="H585" s="364"/>
      <c r="I585" s="358"/>
    </row>
    <row r="586" spans="2:9">
      <c r="B586" s="494">
        <f t="shared" si="48"/>
        <v>40.09999999999998</v>
      </c>
      <c r="C586" s="498" t="s">
        <v>1565</v>
      </c>
      <c r="D586" s="593">
        <v>1</v>
      </c>
      <c r="E586" s="494" t="s">
        <v>14</v>
      </c>
      <c r="F586" s="371"/>
      <c r="G586" s="491">
        <f t="shared" si="43"/>
        <v>0</v>
      </c>
      <c r="H586" s="364"/>
      <c r="I586" s="358"/>
    </row>
    <row r="587" spans="2:9">
      <c r="B587" s="494">
        <f t="shared" si="48"/>
        <v>40.109999999999978</v>
      </c>
      <c r="C587" s="498" t="s">
        <v>1136</v>
      </c>
      <c r="D587" s="593">
        <v>1</v>
      </c>
      <c r="E587" s="494" t="s">
        <v>31</v>
      </c>
      <c r="F587" s="371"/>
      <c r="G587" s="491">
        <f t="shared" si="43"/>
        <v>0</v>
      </c>
      <c r="H587" s="364"/>
      <c r="I587" s="358"/>
    </row>
    <row r="588" spans="2:9">
      <c r="B588" s="494"/>
      <c r="C588" s="498"/>
      <c r="D588" s="593"/>
      <c r="E588" s="494"/>
      <c r="F588" s="371"/>
      <c r="G588" s="491">
        <f t="shared" ref="G588:G651" si="49">ROUND(D588*F588,2)</f>
        <v>0</v>
      </c>
      <c r="H588" s="364">
        <f>SUM(G577:G587)</f>
        <v>0</v>
      </c>
      <c r="I588" s="358"/>
    </row>
    <row r="589" spans="2:9">
      <c r="B589" s="492">
        <f>B576+1</f>
        <v>41</v>
      </c>
      <c r="C589" s="497" t="s">
        <v>1567</v>
      </c>
      <c r="D589" s="593"/>
      <c r="E589" s="494"/>
      <c r="F589" s="371"/>
      <c r="G589" s="491">
        <f t="shared" si="49"/>
        <v>0</v>
      </c>
      <c r="H589" s="364"/>
      <c r="I589" s="358"/>
    </row>
    <row r="590" spans="2:9">
      <c r="B590" s="494">
        <f>+B589+0.01</f>
        <v>41.01</v>
      </c>
      <c r="C590" s="498" t="s">
        <v>1568</v>
      </c>
      <c r="D590" s="593">
        <v>24</v>
      </c>
      <c r="E590" s="494" t="s">
        <v>14</v>
      </c>
      <c r="F590" s="371"/>
      <c r="G590" s="491">
        <f t="shared" si="49"/>
        <v>0</v>
      </c>
      <c r="H590" s="364"/>
      <c r="I590" s="358"/>
    </row>
    <row r="591" spans="2:9">
      <c r="B591" s="494">
        <f t="shared" ref="B591:B604" si="50">+B590+0.01</f>
        <v>41.019999999999996</v>
      </c>
      <c r="C591" s="498" t="s">
        <v>1569</v>
      </c>
      <c r="D591" s="593">
        <v>48</v>
      </c>
      <c r="E591" s="494" t="s">
        <v>14</v>
      </c>
      <c r="F591" s="371"/>
      <c r="G591" s="491">
        <f t="shared" si="49"/>
        <v>0</v>
      </c>
      <c r="H591" s="364"/>
      <c r="I591" s="358"/>
    </row>
    <row r="592" spans="2:9">
      <c r="B592" s="494">
        <f t="shared" si="50"/>
        <v>41.029999999999994</v>
      </c>
      <c r="C592" s="498" t="s">
        <v>1522</v>
      </c>
      <c r="D592" s="593">
        <v>48</v>
      </c>
      <c r="E592" s="494" t="s">
        <v>14</v>
      </c>
      <c r="F592" s="371"/>
      <c r="G592" s="491">
        <f t="shared" si="49"/>
        <v>0</v>
      </c>
      <c r="H592" s="364"/>
      <c r="I592" s="358"/>
    </row>
    <row r="593" spans="2:9">
      <c r="B593" s="494">
        <f t="shared" si="50"/>
        <v>41.039999999999992</v>
      </c>
      <c r="C593" s="498" t="s">
        <v>1570</v>
      </c>
      <c r="D593" s="593">
        <v>48</v>
      </c>
      <c r="E593" s="494" t="s">
        <v>14</v>
      </c>
      <c r="F593" s="371"/>
      <c r="G593" s="491">
        <f t="shared" si="49"/>
        <v>0</v>
      </c>
      <c r="H593" s="364"/>
      <c r="I593" s="358"/>
    </row>
    <row r="594" spans="2:9">
      <c r="B594" s="494">
        <f t="shared" si="50"/>
        <v>41.04999999999999</v>
      </c>
      <c r="C594" s="498" t="s">
        <v>1571</v>
      </c>
      <c r="D594" s="593">
        <v>48</v>
      </c>
      <c r="E594" s="494" t="s">
        <v>14</v>
      </c>
      <c r="F594" s="371"/>
      <c r="G594" s="491">
        <f t="shared" si="49"/>
        <v>0</v>
      </c>
      <c r="H594" s="364"/>
      <c r="I594" s="358"/>
    </row>
    <row r="595" spans="2:9">
      <c r="B595" s="494">
        <f t="shared" si="50"/>
        <v>41.059999999999988</v>
      </c>
      <c r="C595" s="498" t="s">
        <v>1572</v>
      </c>
      <c r="D595" s="593">
        <v>48</v>
      </c>
      <c r="E595" s="494" t="s">
        <v>14</v>
      </c>
      <c r="F595" s="371"/>
      <c r="G595" s="491">
        <f t="shared" si="49"/>
        <v>0</v>
      </c>
      <c r="H595" s="364"/>
      <c r="I595" s="358"/>
    </row>
    <row r="596" spans="2:9">
      <c r="B596" s="494">
        <f t="shared" si="50"/>
        <v>41.069999999999986</v>
      </c>
      <c r="C596" s="498" t="s">
        <v>1527</v>
      </c>
      <c r="D596" s="593">
        <v>5</v>
      </c>
      <c r="E596" s="494" t="s">
        <v>14</v>
      </c>
      <c r="F596" s="371"/>
      <c r="G596" s="491">
        <f t="shared" si="49"/>
        <v>0</v>
      </c>
      <c r="H596" s="364"/>
      <c r="I596" s="358"/>
    </row>
    <row r="597" spans="2:9">
      <c r="B597" s="494">
        <f t="shared" si="50"/>
        <v>41.079999999999984</v>
      </c>
      <c r="C597" s="498" t="s">
        <v>1573</v>
      </c>
      <c r="D597" s="593">
        <v>1.3571428571428572</v>
      </c>
      <c r="E597" s="494" t="s">
        <v>14</v>
      </c>
      <c r="F597" s="371"/>
      <c r="G597" s="491">
        <f t="shared" si="49"/>
        <v>0</v>
      </c>
      <c r="H597" s="364"/>
      <c r="I597" s="358"/>
    </row>
    <row r="598" spans="2:9">
      <c r="B598" s="494">
        <f t="shared" si="50"/>
        <v>41.089999999999982</v>
      </c>
      <c r="C598" s="498" t="s">
        <v>1574</v>
      </c>
      <c r="D598" s="593">
        <v>3.5</v>
      </c>
      <c r="E598" s="494" t="s">
        <v>25</v>
      </c>
      <c r="F598" s="371"/>
      <c r="G598" s="491">
        <f t="shared" si="49"/>
        <v>0</v>
      </c>
      <c r="H598" s="364"/>
      <c r="I598" s="358"/>
    </row>
    <row r="599" spans="2:9">
      <c r="B599" s="494">
        <f t="shared" si="50"/>
        <v>41.09999999999998</v>
      </c>
      <c r="C599" s="498" t="s">
        <v>1575</v>
      </c>
      <c r="D599" s="593">
        <v>3</v>
      </c>
      <c r="E599" s="494" t="s">
        <v>14</v>
      </c>
      <c r="F599" s="371"/>
      <c r="G599" s="491">
        <f t="shared" si="49"/>
        <v>0</v>
      </c>
      <c r="H599" s="364"/>
      <c r="I599" s="358"/>
    </row>
    <row r="600" spans="2:9">
      <c r="B600" s="494">
        <f t="shared" si="50"/>
        <v>41.109999999999978</v>
      </c>
      <c r="C600" s="498" t="s">
        <v>1600</v>
      </c>
      <c r="D600" s="593">
        <v>2</v>
      </c>
      <c r="E600" s="494" t="s">
        <v>14</v>
      </c>
      <c r="F600" s="371"/>
      <c r="G600" s="491">
        <f t="shared" si="49"/>
        <v>0</v>
      </c>
      <c r="H600" s="364"/>
      <c r="I600" s="358"/>
    </row>
    <row r="601" spans="2:9">
      <c r="B601" s="494">
        <f t="shared" si="50"/>
        <v>41.119999999999976</v>
      </c>
      <c r="C601" s="498" t="s">
        <v>1610</v>
      </c>
      <c r="D601" s="593">
        <v>5</v>
      </c>
      <c r="E601" s="494" t="s">
        <v>14</v>
      </c>
      <c r="F601" s="371"/>
      <c r="G601" s="491">
        <f t="shared" si="49"/>
        <v>0</v>
      </c>
      <c r="H601" s="364"/>
      <c r="I601" s="358"/>
    </row>
    <row r="602" spans="2:9">
      <c r="B602" s="494">
        <f t="shared" si="50"/>
        <v>41.129999999999974</v>
      </c>
      <c r="C602" s="498" t="s">
        <v>1612</v>
      </c>
      <c r="D602" s="593">
        <v>2</v>
      </c>
      <c r="E602" s="494" t="s">
        <v>14</v>
      </c>
      <c r="F602" s="371"/>
      <c r="G602" s="491">
        <f t="shared" si="49"/>
        <v>0</v>
      </c>
      <c r="H602" s="364"/>
      <c r="I602" s="358"/>
    </row>
    <row r="603" spans="2:9">
      <c r="B603" s="494">
        <f t="shared" si="50"/>
        <v>41.139999999999972</v>
      </c>
      <c r="C603" s="498" t="s">
        <v>1601</v>
      </c>
      <c r="D603" s="593">
        <v>3</v>
      </c>
      <c r="E603" s="494" t="s">
        <v>14</v>
      </c>
      <c r="F603" s="371"/>
      <c r="G603" s="491">
        <f t="shared" si="49"/>
        <v>0</v>
      </c>
      <c r="H603" s="364"/>
      <c r="I603" s="358"/>
    </row>
    <row r="604" spans="2:9">
      <c r="B604" s="494">
        <f t="shared" si="50"/>
        <v>41.14999999999997</v>
      </c>
      <c r="C604" s="498" t="s">
        <v>1136</v>
      </c>
      <c r="D604" s="593">
        <v>1</v>
      </c>
      <c r="E604" s="494" t="s">
        <v>31</v>
      </c>
      <c r="F604" s="371"/>
      <c r="G604" s="491">
        <f t="shared" si="49"/>
        <v>0</v>
      </c>
      <c r="H604" s="364"/>
      <c r="I604" s="358"/>
    </row>
    <row r="605" spans="2:9">
      <c r="B605" s="494"/>
      <c r="C605" s="498"/>
      <c r="D605" s="593"/>
      <c r="E605" s="494"/>
      <c r="F605" s="371"/>
      <c r="G605" s="491">
        <f t="shared" si="49"/>
        <v>0</v>
      </c>
      <c r="H605" s="364">
        <f>SUM(G590:G604)</f>
        <v>0</v>
      </c>
      <c r="I605" s="358"/>
    </row>
    <row r="606" spans="2:9">
      <c r="B606" s="492">
        <f>B589+1</f>
        <v>42</v>
      </c>
      <c r="C606" s="497" t="s">
        <v>1577</v>
      </c>
      <c r="D606" s="593"/>
      <c r="E606" s="494"/>
      <c r="F606" s="371"/>
      <c r="G606" s="491">
        <f t="shared" si="49"/>
        <v>0</v>
      </c>
      <c r="H606" s="364"/>
      <c r="I606" s="358"/>
    </row>
    <row r="607" spans="2:9">
      <c r="B607" s="494">
        <f>+B606+0.01</f>
        <v>42.01</v>
      </c>
      <c r="C607" s="498" t="s">
        <v>1578</v>
      </c>
      <c r="D607" s="593">
        <v>200</v>
      </c>
      <c r="E607" s="494" t="s">
        <v>51</v>
      </c>
      <c r="F607" s="371"/>
      <c r="G607" s="491">
        <f t="shared" si="49"/>
        <v>0</v>
      </c>
      <c r="H607" s="364"/>
      <c r="I607" s="358"/>
    </row>
    <row r="608" spans="2:9">
      <c r="B608" s="494">
        <f t="shared" ref="B608:B614" si="51">+B607+0.01</f>
        <v>42.019999999999996</v>
      </c>
      <c r="C608" s="498" t="s">
        <v>1579</v>
      </c>
      <c r="D608" s="593">
        <v>200</v>
      </c>
      <c r="E608" s="494" t="s">
        <v>51</v>
      </c>
      <c r="F608" s="371"/>
      <c r="G608" s="491">
        <f t="shared" si="49"/>
        <v>0</v>
      </c>
      <c r="H608" s="364"/>
      <c r="I608" s="358"/>
    </row>
    <row r="609" spans="2:9">
      <c r="B609" s="494">
        <f t="shared" si="51"/>
        <v>42.029999999999994</v>
      </c>
      <c r="C609" s="498" t="s">
        <v>1514</v>
      </c>
      <c r="D609" s="593">
        <v>150</v>
      </c>
      <c r="E609" s="494" t="s">
        <v>51</v>
      </c>
      <c r="F609" s="371"/>
      <c r="G609" s="491">
        <f t="shared" si="49"/>
        <v>0</v>
      </c>
      <c r="H609" s="364"/>
      <c r="I609" s="358"/>
    </row>
    <row r="610" spans="2:9">
      <c r="B610" s="494">
        <f t="shared" si="51"/>
        <v>42.039999999999992</v>
      </c>
      <c r="C610" s="498" t="s">
        <v>1580</v>
      </c>
      <c r="D610" s="593">
        <v>110</v>
      </c>
      <c r="E610" s="494" t="s">
        <v>14</v>
      </c>
      <c r="F610" s="371"/>
      <c r="G610" s="491">
        <f t="shared" si="49"/>
        <v>0</v>
      </c>
      <c r="H610" s="364"/>
      <c r="I610" s="358"/>
    </row>
    <row r="611" spans="2:9">
      <c r="B611" s="494">
        <f t="shared" si="51"/>
        <v>42.04999999999999</v>
      </c>
      <c r="C611" s="498" t="s">
        <v>1581</v>
      </c>
      <c r="D611" s="593">
        <v>6</v>
      </c>
      <c r="E611" s="494" t="s">
        <v>14</v>
      </c>
      <c r="F611" s="371"/>
      <c r="G611" s="491">
        <f t="shared" si="49"/>
        <v>0</v>
      </c>
      <c r="H611" s="364"/>
      <c r="I611" s="358"/>
    </row>
    <row r="612" spans="2:9">
      <c r="B612" s="494">
        <f t="shared" si="51"/>
        <v>42.059999999999988</v>
      </c>
      <c r="C612" s="498" t="s">
        <v>1582</v>
      </c>
      <c r="D612" s="593">
        <v>6</v>
      </c>
      <c r="E612" s="494" t="s">
        <v>14</v>
      </c>
      <c r="F612" s="371"/>
      <c r="G612" s="491">
        <f t="shared" si="49"/>
        <v>0</v>
      </c>
      <c r="H612" s="364"/>
      <c r="I612" s="358"/>
    </row>
    <row r="613" spans="2:9">
      <c r="B613" s="494">
        <f t="shared" si="51"/>
        <v>42.069999999999986</v>
      </c>
      <c r="C613" s="498" t="s">
        <v>1583</v>
      </c>
      <c r="D613" s="593">
        <v>6</v>
      </c>
      <c r="E613" s="494" t="s">
        <v>14</v>
      </c>
      <c r="F613" s="371"/>
      <c r="G613" s="491">
        <f t="shared" si="49"/>
        <v>0</v>
      </c>
      <c r="H613" s="364"/>
      <c r="I613" s="358"/>
    </row>
    <row r="614" spans="2:9">
      <c r="B614" s="494">
        <f t="shared" si="51"/>
        <v>42.079999999999984</v>
      </c>
      <c r="C614" s="498" t="s">
        <v>1192</v>
      </c>
      <c r="D614" s="593">
        <v>1</v>
      </c>
      <c r="E614" s="494" t="s">
        <v>31</v>
      </c>
      <c r="F614" s="371"/>
      <c r="G614" s="491">
        <f t="shared" si="49"/>
        <v>0</v>
      </c>
      <c r="H614" s="364"/>
      <c r="I614" s="358"/>
    </row>
    <row r="615" spans="2:9">
      <c r="B615" s="494"/>
      <c r="C615" s="498"/>
      <c r="D615" s="593"/>
      <c r="E615" s="494"/>
      <c r="F615" s="371"/>
      <c r="G615" s="491">
        <f t="shared" si="49"/>
        <v>0</v>
      </c>
      <c r="H615" s="364">
        <f>SUM(G607:G614)</f>
        <v>0</v>
      </c>
      <c r="I615" s="358"/>
    </row>
    <row r="616" spans="2:9">
      <c r="B616" s="492">
        <f>B606+1</f>
        <v>43</v>
      </c>
      <c r="C616" s="497" t="s">
        <v>1584</v>
      </c>
      <c r="D616" s="593"/>
      <c r="E616" s="494"/>
      <c r="F616" s="371"/>
      <c r="G616" s="491">
        <f t="shared" si="49"/>
        <v>0</v>
      </c>
      <c r="H616" s="364"/>
      <c r="I616" s="358"/>
    </row>
    <row r="617" spans="2:9">
      <c r="B617" s="494">
        <f>+B616+0.01</f>
        <v>43.01</v>
      </c>
      <c r="C617" s="498" t="s">
        <v>1585</v>
      </c>
      <c r="D617" s="593">
        <v>8</v>
      </c>
      <c r="E617" s="494" t="s">
        <v>14</v>
      </c>
      <c r="F617" s="371"/>
      <c r="G617" s="491">
        <f t="shared" si="49"/>
        <v>0</v>
      </c>
      <c r="H617" s="364"/>
      <c r="I617" s="358"/>
    </row>
    <row r="618" spans="2:9">
      <c r="B618" s="494">
        <f t="shared" ref="B618:B624" si="52">+B617+0.01</f>
        <v>43.019999999999996</v>
      </c>
      <c r="C618" s="498" t="s">
        <v>1586</v>
      </c>
      <c r="D618" s="593">
        <v>8</v>
      </c>
      <c r="E618" s="494" t="s">
        <v>14</v>
      </c>
      <c r="F618" s="371"/>
      <c r="G618" s="491">
        <f t="shared" si="49"/>
        <v>0</v>
      </c>
      <c r="H618" s="364"/>
      <c r="I618" s="358"/>
    </row>
    <row r="619" spans="2:9">
      <c r="B619" s="494">
        <f t="shared" si="52"/>
        <v>43.029999999999994</v>
      </c>
      <c r="C619" s="498" t="s">
        <v>1587</v>
      </c>
      <c r="D619" s="593">
        <v>9</v>
      </c>
      <c r="E619" s="494" t="s">
        <v>14</v>
      </c>
      <c r="F619" s="371"/>
      <c r="G619" s="491">
        <f t="shared" si="49"/>
        <v>0</v>
      </c>
      <c r="H619" s="364"/>
      <c r="I619" s="358"/>
    </row>
    <row r="620" spans="2:9">
      <c r="B620" s="494">
        <f t="shared" si="52"/>
        <v>43.039999999999992</v>
      </c>
      <c r="C620" s="498" t="s">
        <v>44</v>
      </c>
      <c r="D620" s="593">
        <v>0.25</v>
      </c>
      <c r="E620" s="494" t="s">
        <v>25</v>
      </c>
      <c r="F620" s="371"/>
      <c r="G620" s="491">
        <f t="shared" si="49"/>
        <v>0</v>
      </c>
      <c r="H620" s="364"/>
      <c r="I620" s="358"/>
    </row>
    <row r="621" spans="2:9">
      <c r="B621" s="494">
        <f>+B622+0.01</f>
        <v>43.059999999999988</v>
      </c>
      <c r="C621" s="498" t="s">
        <v>1588</v>
      </c>
      <c r="D621" s="593">
        <v>160</v>
      </c>
      <c r="E621" s="494" t="s">
        <v>51</v>
      </c>
      <c r="F621" s="371"/>
      <c r="G621" s="491">
        <f t="shared" si="49"/>
        <v>0</v>
      </c>
      <c r="H621" s="364"/>
      <c r="I621" s="358"/>
    </row>
    <row r="622" spans="2:9">
      <c r="B622" s="494">
        <f>+B620+0.01</f>
        <v>43.04999999999999</v>
      </c>
      <c r="C622" s="498" t="s">
        <v>1589</v>
      </c>
      <c r="D622" s="593">
        <v>20</v>
      </c>
      <c r="E622" s="494" t="s">
        <v>14</v>
      </c>
      <c r="F622" s="371"/>
      <c r="G622" s="491">
        <f t="shared" si="49"/>
        <v>0</v>
      </c>
      <c r="H622" s="364"/>
      <c r="I622" s="358"/>
    </row>
    <row r="623" spans="2:9">
      <c r="B623" s="494">
        <f>+B621+0.01</f>
        <v>43.069999999999986</v>
      </c>
      <c r="C623" s="498" t="s">
        <v>1590</v>
      </c>
      <c r="D623" s="593">
        <v>20</v>
      </c>
      <c r="E623" s="494" t="s">
        <v>14</v>
      </c>
      <c r="F623" s="371"/>
      <c r="G623" s="491">
        <f t="shared" si="49"/>
        <v>0</v>
      </c>
      <c r="H623" s="364"/>
      <c r="I623" s="358"/>
    </row>
    <row r="624" spans="2:9">
      <c r="B624" s="494">
        <f t="shared" si="52"/>
        <v>43.079999999999984</v>
      </c>
      <c r="C624" s="498" t="s">
        <v>1192</v>
      </c>
      <c r="D624" s="593">
        <v>1</v>
      </c>
      <c r="E624" s="494" t="s">
        <v>31</v>
      </c>
      <c r="F624" s="371"/>
      <c r="G624" s="491">
        <f t="shared" si="49"/>
        <v>0</v>
      </c>
      <c r="H624" s="364"/>
      <c r="I624" s="358"/>
    </row>
    <row r="625" spans="2:9">
      <c r="B625" s="500"/>
      <c r="C625" s="498"/>
      <c r="D625" s="593"/>
      <c r="E625" s="494"/>
      <c r="F625" s="371"/>
      <c r="G625" s="491">
        <f t="shared" si="49"/>
        <v>0</v>
      </c>
      <c r="H625" s="364">
        <f>SUM(G617:G624)</f>
        <v>0</v>
      </c>
      <c r="I625" s="358"/>
    </row>
    <row r="626" spans="2:9">
      <c r="B626" s="501"/>
      <c r="C626" s="497" t="s">
        <v>1629</v>
      </c>
      <c r="D626" s="593"/>
      <c r="E626" s="494"/>
      <c r="F626" s="371"/>
      <c r="G626" s="491">
        <f t="shared" si="49"/>
        <v>0</v>
      </c>
      <c r="H626" s="364"/>
      <c r="I626" s="358"/>
    </row>
    <row r="627" spans="2:9">
      <c r="B627" s="502"/>
      <c r="C627" s="497"/>
      <c r="D627" s="593"/>
      <c r="E627" s="493"/>
      <c r="F627" s="371"/>
      <c r="G627" s="491">
        <f t="shared" si="49"/>
        <v>0</v>
      </c>
      <c r="H627" s="364"/>
      <c r="I627" s="358"/>
    </row>
    <row r="628" spans="2:9">
      <c r="B628" s="492">
        <v>44</v>
      </c>
      <c r="C628" s="497" t="s">
        <v>1408</v>
      </c>
      <c r="D628" s="593"/>
      <c r="E628" s="494"/>
      <c r="F628" s="371"/>
      <c r="G628" s="491">
        <f t="shared" si="49"/>
        <v>0</v>
      </c>
      <c r="H628" s="364"/>
      <c r="I628" s="358"/>
    </row>
    <row r="629" spans="2:9" ht="31.5">
      <c r="B629" s="494">
        <f>B628+0.01</f>
        <v>44.01</v>
      </c>
      <c r="C629" s="498" t="s">
        <v>1712</v>
      </c>
      <c r="D629" s="593">
        <v>1</v>
      </c>
      <c r="E629" s="494" t="s">
        <v>14</v>
      </c>
      <c r="F629" s="371"/>
      <c r="G629" s="491">
        <f t="shared" si="49"/>
        <v>0</v>
      </c>
      <c r="H629" s="364"/>
      <c r="I629" s="358"/>
    </row>
    <row r="630" spans="2:9" ht="31.5">
      <c r="B630" s="494">
        <f t="shared" ref="B630:B634" si="53">B629+0.01</f>
        <v>44.019999999999996</v>
      </c>
      <c r="C630" s="498" t="s">
        <v>1713</v>
      </c>
      <c r="D630" s="593">
        <v>1</v>
      </c>
      <c r="E630" s="494" t="s">
        <v>14</v>
      </c>
      <c r="F630" s="371"/>
      <c r="G630" s="491">
        <f t="shared" si="49"/>
        <v>0</v>
      </c>
      <c r="H630" s="364"/>
      <c r="I630" s="358"/>
    </row>
    <row r="631" spans="2:9" ht="31.5">
      <c r="B631" s="494">
        <f t="shared" si="53"/>
        <v>44.029999999999994</v>
      </c>
      <c r="C631" s="498" t="s">
        <v>1714</v>
      </c>
      <c r="D631" s="593">
        <v>1</v>
      </c>
      <c r="E631" s="494" t="s">
        <v>14</v>
      </c>
      <c r="F631" s="371"/>
      <c r="G631" s="491">
        <f t="shared" si="49"/>
        <v>0</v>
      </c>
      <c r="H631" s="364"/>
      <c r="I631" s="358"/>
    </row>
    <row r="632" spans="2:9">
      <c r="B632" s="494">
        <f t="shared" si="53"/>
        <v>44.039999999999992</v>
      </c>
      <c r="C632" s="498" t="s">
        <v>1630</v>
      </c>
      <c r="D632" s="593">
        <v>2</v>
      </c>
      <c r="E632" s="494" t="s">
        <v>14</v>
      </c>
      <c r="F632" s="371"/>
      <c r="G632" s="491">
        <f t="shared" si="49"/>
        <v>0</v>
      </c>
      <c r="H632" s="364"/>
      <c r="I632" s="358"/>
    </row>
    <row r="633" spans="2:9">
      <c r="B633" s="494">
        <f t="shared" si="53"/>
        <v>44.04999999999999</v>
      </c>
      <c r="C633" s="498" t="s">
        <v>1631</v>
      </c>
      <c r="D633" s="593">
        <v>1</v>
      </c>
      <c r="E633" s="494" t="s">
        <v>14</v>
      </c>
      <c r="F633" s="371"/>
      <c r="G633" s="491">
        <f t="shared" si="49"/>
        <v>0</v>
      </c>
      <c r="H633" s="364"/>
      <c r="I633" s="358"/>
    </row>
    <row r="634" spans="2:9">
      <c r="B634" s="494">
        <f t="shared" si="53"/>
        <v>44.059999999999988</v>
      </c>
      <c r="C634" s="498" t="s">
        <v>1192</v>
      </c>
      <c r="D634" s="593">
        <v>1</v>
      </c>
      <c r="E634" s="494" t="s">
        <v>31</v>
      </c>
      <c r="F634" s="371"/>
      <c r="G634" s="491">
        <f t="shared" si="49"/>
        <v>0</v>
      </c>
      <c r="H634" s="364"/>
      <c r="I634" s="358"/>
    </row>
    <row r="635" spans="2:9">
      <c r="B635" s="494"/>
      <c r="C635" s="498"/>
      <c r="D635" s="593"/>
      <c r="E635" s="494"/>
      <c r="F635" s="371"/>
      <c r="G635" s="491">
        <f t="shared" si="49"/>
        <v>0</v>
      </c>
      <c r="H635" s="364">
        <f>SUM(G629:G634)</f>
        <v>0</v>
      </c>
      <c r="I635" s="358"/>
    </row>
    <row r="636" spans="2:9">
      <c r="B636" s="492">
        <f>B628+1</f>
        <v>45</v>
      </c>
      <c r="C636" s="497" t="s">
        <v>1632</v>
      </c>
      <c r="D636" s="593"/>
      <c r="E636" s="494"/>
      <c r="F636" s="371"/>
      <c r="G636" s="491">
        <f t="shared" si="49"/>
        <v>0</v>
      </c>
      <c r="H636" s="364"/>
      <c r="I636" s="358"/>
    </row>
    <row r="637" spans="2:9" ht="31.5">
      <c r="B637" s="494">
        <f>B636+0.01</f>
        <v>45.01</v>
      </c>
      <c r="C637" s="498" t="s">
        <v>1715</v>
      </c>
      <c r="D637" s="593">
        <v>1</v>
      </c>
      <c r="E637" s="494" t="s">
        <v>14</v>
      </c>
      <c r="F637" s="371"/>
      <c r="G637" s="491">
        <f t="shared" si="49"/>
        <v>0</v>
      </c>
      <c r="H637" s="364"/>
      <c r="I637" s="358"/>
    </row>
    <row r="638" spans="2:9" ht="31.5">
      <c r="B638" s="494">
        <f t="shared" ref="B638:B644" si="54">B637+0.01</f>
        <v>45.019999999999996</v>
      </c>
      <c r="C638" s="498" t="s">
        <v>1716</v>
      </c>
      <c r="D638" s="593">
        <v>1</v>
      </c>
      <c r="E638" s="494" t="s">
        <v>14</v>
      </c>
      <c r="F638" s="371"/>
      <c r="G638" s="491">
        <f t="shared" si="49"/>
        <v>0</v>
      </c>
      <c r="H638" s="364"/>
      <c r="I638" s="358"/>
    </row>
    <row r="639" spans="2:9" ht="31.5">
      <c r="B639" s="494">
        <f t="shared" si="54"/>
        <v>45.029999999999994</v>
      </c>
      <c r="C639" s="498" t="s">
        <v>1717</v>
      </c>
      <c r="D639" s="593">
        <v>1</v>
      </c>
      <c r="E639" s="494" t="s">
        <v>14</v>
      </c>
      <c r="F639" s="371"/>
      <c r="G639" s="491">
        <f t="shared" si="49"/>
        <v>0</v>
      </c>
      <c r="H639" s="364"/>
      <c r="I639" s="358"/>
    </row>
    <row r="640" spans="2:9" ht="31.5">
      <c r="B640" s="494">
        <f t="shared" si="54"/>
        <v>45.039999999999992</v>
      </c>
      <c r="C640" s="498" t="s">
        <v>1718</v>
      </c>
      <c r="D640" s="593">
        <v>1</v>
      </c>
      <c r="E640" s="494" t="s">
        <v>14</v>
      </c>
      <c r="F640" s="371"/>
      <c r="G640" s="491">
        <f t="shared" si="49"/>
        <v>0</v>
      </c>
      <c r="H640" s="364"/>
      <c r="I640" s="358"/>
    </row>
    <row r="641" spans="2:9" ht="31.5">
      <c r="B641" s="494">
        <f t="shared" si="54"/>
        <v>45.04999999999999</v>
      </c>
      <c r="C641" s="498" t="s">
        <v>1719</v>
      </c>
      <c r="D641" s="593">
        <v>1</v>
      </c>
      <c r="E641" s="494" t="s">
        <v>14</v>
      </c>
      <c r="F641" s="371"/>
      <c r="G641" s="491">
        <f t="shared" si="49"/>
        <v>0</v>
      </c>
      <c r="H641" s="364"/>
      <c r="I641" s="358"/>
    </row>
    <row r="642" spans="2:9">
      <c r="B642" s="494">
        <f t="shared" si="54"/>
        <v>45.059999999999988</v>
      </c>
      <c r="C642" s="498" t="s">
        <v>1633</v>
      </c>
      <c r="D642" s="593">
        <v>1</v>
      </c>
      <c r="E642" s="494" t="s">
        <v>14</v>
      </c>
      <c r="F642" s="371"/>
      <c r="G642" s="491">
        <f t="shared" si="49"/>
        <v>0</v>
      </c>
      <c r="H642" s="364"/>
      <c r="I642" s="358"/>
    </row>
    <row r="643" spans="2:9">
      <c r="B643" s="494">
        <f t="shared" si="54"/>
        <v>45.069999999999986</v>
      </c>
      <c r="C643" s="498" t="s">
        <v>1631</v>
      </c>
      <c r="D643" s="593">
        <v>4</v>
      </c>
      <c r="E643" s="494" t="s">
        <v>14</v>
      </c>
      <c r="F643" s="371"/>
      <c r="G643" s="491">
        <f t="shared" si="49"/>
        <v>0</v>
      </c>
      <c r="H643" s="364"/>
      <c r="I643" s="358"/>
    </row>
    <row r="644" spans="2:9">
      <c r="B644" s="494">
        <f t="shared" si="54"/>
        <v>45.079999999999984</v>
      </c>
      <c r="C644" s="498" t="s">
        <v>1192</v>
      </c>
      <c r="D644" s="593">
        <v>1</v>
      </c>
      <c r="E644" s="494" t="s">
        <v>31</v>
      </c>
      <c r="F644" s="371"/>
      <c r="G644" s="491">
        <f t="shared" si="49"/>
        <v>0</v>
      </c>
      <c r="H644" s="364"/>
      <c r="I644" s="358"/>
    </row>
    <row r="645" spans="2:9">
      <c r="B645" s="494"/>
      <c r="C645" s="498"/>
      <c r="D645" s="593"/>
      <c r="E645" s="494"/>
      <c r="F645" s="371"/>
      <c r="G645" s="491">
        <f t="shared" si="49"/>
        <v>0</v>
      </c>
      <c r="H645" s="364">
        <f>SUM(G637:G644)</f>
        <v>0</v>
      </c>
      <c r="I645" s="358"/>
    </row>
    <row r="646" spans="2:9">
      <c r="B646" s="492">
        <f>B636+1</f>
        <v>46</v>
      </c>
      <c r="C646" s="497" t="s">
        <v>1634</v>
      </c>
      <c r="D646" s="593"/>
      <c r="E646" s="494"/>
      <c r="F646" s="371"/>
      <c r="G646" s="491">
        <f t="shared" si="49"/>
        <v>0</v>
      </c>
      <c r="H646" s="364"/>
      <c r="I646" s="358"/>
    </row>
    <row r="647" spans="2:9" ht="31.5">
      <c r="B647" s="494">
        <f>B646+0.01</f>
        <v>46.01</v>
      </c>
      <c r="C647" s="498" t="s">
        <v>1720</v>
      </c>
      <c r="D647" s="593">
        <v>1</v>
      </c>
      <c r="E647" s="494" t="s">
        <v>14</v>
      </c>
      <c r="F647" s="371"/>
      <c r="G647" s="491">
        <f t="shared" si="49"/>
        <v>0</v>
      </c>
      <c r="H647" s="364"/>
      <c r="I647" s="358"/>
    </row>
    <row r="648" spans="2:9" ht="31.5">
      <c r="B648" s="494">
        <f t="shared" ref="B648:B654" si="55">B647+0.01</f>
        <v>46.019999999999996</v>
      </c>
      <c r="C648" s="498" t="s">
        <v>1721</v>
      </c>
      <c r="D648" s="593">
        <v>1</v>
      </c>
      <c r="E648" s="494" t="s">
        <v>14</v>
      </c>
      <c r="F648" s="371"/>
      <c r="G648" s="491">
        <f t="shared" si="49"/>
        <v>0</v>
      </c>
      <c r="H648" s="364"/>
      <c r="I648" s="358"/>
    </row>
    <row r="649" spans="2:9" ht="31.5">
      <c r="B649" s="494">
        <f t="shared" si="55"/>
        <v>46.029999999999994</v>
      </c>
      <c r="C649" s="498" t="s">
        <v>1722</v>
      </c>
      <c r="D649" s="593">
        <v>1</v>
      </c>
      <c r="E649" s="494" t="s">
        <v>14</v>
      </c>
      <c r="F649" s="371"/>
      <c r="G649" s="491">
        <f t="shared" si="49"/>
        <v>0</v>
      </c>
      <c r="H649" s="364"/>
      <c r="I649" s="358"/>
    </row>
    <row r="650" spans="2:9" ht="31.5">
      <c r="B650" s="494">
        <f t="shared" si="55"/>
        <v>46.039999999999992</v>
      </c>
      <c r="C650" s="498" t="s">
        <v>1722</v>
      </c>
      <c r="D650" s="593">
        <v>1</v>
      </c>
      <c r="E650" s="494" t="s">
        <v>14</v>
      </c>
      <c r="F650" s="371"/>
      <c r="G650" s="491">
        <f t="shared" si="49"/>
        <v>0</v>
      </c>
      <c r="H650" s="364"/>
      <c r="I650" s="358"/>
    </row>
    <row r="651" spans="2:9" ht="31.5">
      <c r="B651" s="494">
        <f t="shared" si="55"/>
        <v>46.04999999999999</v>
      </c>
      <c r="C651" s="498" t="s">
        <v>1722</v>
      </c>
      <c r="D651" s="593">
        <v>1</v>
      </c>
      <c r="E651" s="494" t="s">
        <v>14</v>
      </c>
      <c r="F651" s="371"/>
      <c r="G651" s="491">
        <f t="shared" si="49"/>
        <v>0</v>
      </c>
      <c r="H651" s="364"/>
      <c r="I651" s="358"/>
    </row>
    <row r="652" spans="2:9" ht="31.5">
      <c r="B652" s="494">
        <f t="shared" si="55"/>
        <v>46.059999999999988</v>
      </c>
      <c r="C652" s="498" t="s">
        <v>1722</v>
      </c>
      <c r="D652" s="593">
        <v>1</v>
      </c>
      <c r="E652" s="494" t="s">
        <v>14</v>
      </c>
      <c r="F652" s="371"/>
      <c r="G652" s="491">
        <f t="shared" ref="G652:G689" si="56">ROUND(D652*F652,2)</f>
        <v>0</v>
      </c>
      <c r="H652" s="364"/>
      <c r="I652" s="358"/>
    </row>
    <row r="653" spans="2:9">
      <c r="B653" s="494">
        <f t="shared" si="55"/>
        <v>46.069999999999986</v>
      </c>
      <c r="C653" s="498" t="s">
        <v>1630</v>
      </c>
      <c r="D653" s="593">
        <v>6</v>
      </c>
      <c r="E653" s="494" t="s">
        <v>14</v>
      </c>
      <c r="F653" s="371"/>
      <c r="G653" s="491">
        <f t="shared" si="56"/>
        <v>0</v>
      </c>
      <c r="H653" s="364"/>
      <c r="I653" s="358"/>
    </row>
    <row r="654" spans="2:9">
      <c r="B654" s="494">
        <f t="shared" si="55"/>
        <v>46.079999999999984</v>
      </c>
      <c r="C654" s="498" t="s">
        <v>1192</v>
      </c>
      <c r="D654" s="593">
        <v>1</v>
      </c>
      <c r="E654" s="494" t="s">
        <v>31</v>
      </c>
      <c r="F654" s="371"/>
      <c r="G654" s="491">
        <f t="shared" si="56"/>
        <v>0</v>
      </c>
      <c r="H654" s="364"/>
      <c r="I654" s="358"/>
    </row>
    <row r="655" spans="2:9">
      <c r="B655" s="494"/>
      <c r="C655" s="498"/>
      <c r="D655" s="593"/>
      <c r="E655" s="494"/>
      <c r="F655" s="371"/>
      <c r="G655" s="491">
        <f t="shared" si="56"/>
        <v>0</v>
      </c>
      <c r="H655" s="364">
        <f>SUM(G647:G654)</f>
        <v>0</v>
      </c>
      <c r="I655" s="358"/>
    </row>
    <row r="656" spans="2:9">
      <c r="B656" s="492">
        <f>B646+1</f>
        <v>47</v>
      </c>
      <c r="C656" s="497" t="s">
        <v>1635</v>
      </c>
      <c r="D656" s="593"/>
      <c r="E656" s="494"/>
      <c r="F656" s="371"/>
      <c r="G656" s="491">
        <f t="shared" si="56"/>
        <v>0</v>
      </c>
      <c r="H656" s="364"/>
      <c r="I656" s="358"/>
    </row>
    <row r="657" spans="2:9" ht="31.5">
      <c r="B657" s="494">
        <f>B656+0.01</f>
        <v>47.01</v>
      </c>
      <c r="C657" s="498" t="s">
        <v>1723</v>
      </c>
      <c r="D657" s="593">
        <v>1</v>
      </c>
      <c r="E657" s="494" t="s">
        <v>14</v>
      </c>
      <c r="F657" s="371"/>
      <c r="G657" s="491">
        <f t="shared" si="56"/>
        <v>0</v>
      </c>
      <c r="H657" s="364"/>
      <c r="I657" s="358"/>
    </row>
    <row r="658" spans="2:9" ht="31.5">
      <c r="B658" s="494">
        <f t="shared" ref="B658:B662" si="57">B657+0.01</f>
        <v>47.019999999999996</v>
      </c>
      <c r="C658" s="498" t="s">
        <v>1724</v>
      </c>
      <c r="D658" s="593">
        <v>1</v>
      </c>
      <c r="E658" s="494" t="s">
        <v>14</v>
      </c>
      <c r="F658" s="371"/>
      <c r="G658" s="491">
        <f t="shared" si="56"/>
        <v>0</v>
      </c>
      <c r="H658" s="364"/>
      <c r="I658" s="358"/>
    </row>
    <row r="659" spans="2:9" ht="31.5">
      <c r="B659" s="494">
        <f t="shared" si="57"/>
        <v>47.029999999999994</v>
      </c>
      <c r="C659" s="498" t="s">
        <v>1725</v>
      </c>
      <c r="D659" s="593">
        <v>1</v>
      </c>
      <c r="E659" s="494" t="s">
        <v>14</v>
      </c>
      <c r="F659" s="371"/>
      <c r="G659" s="491">
        <f t="shared" si="56"/>
        <v>0</v>
      </c>
      <c r="H659" s="364"/>
      <c r="I659" s="358"/>
    </row>
    <row r="660" spans="2:9" ht="31.5">
      <c r="B660" s="494">
        <f t="shared" si="57"/>
        <v>47.039999999999992</v>
      </c>
      <c r="C660" s="503" t="s">
        <v>1726</v>
      </c>
      <c r="D660" s="594">
        <v>1</v>
      </c>
      <c r="E660" s="504" t="s">
        <v>14</v>
      </c>
      <c r="F660" s="371"/>
      <c r="G660" s="491">
        <f t="shared" si="56"/>
        <v>0</v>
      </c>
      <c r="H660" s="364"/>
      <c r="I660" s="358"/>
    </row>
    <row r="661" spans="2:9">
      <c r="B661" s="494">
        <f t="shared" si="57"/>
        <v>47.04999999999999</v>
      </c>
      <c r="C661" s="503" t="s">
        <v>1630</v>
      </c>
      <c r="D661" s="594">
        <v>4</v>
      </c>
      <c r="E661" s="504" t="s">
        <v>14</v>
      </c>
      <c r="F661" s="371"/>
      <c r="G661" s="491">
        <f t="shared" si="56"/>
        <v>0</v>
      </c>
      <c r="H661" s="364"/>
      <c r="I661" s="358"/>
    </row>
    <row r="662" spans="2:9">
      <c r="B662" s="494">
        <f t="shared" si="57"/>
        <v>47.059999999999988</v>
      </c>
      <c r="C662" s="503" t="s">
        <v>1192</v>
      </c>
      <c r="D662" s="594">
        <v>1</v>
      </c>
      <c r="E662" s="504" t="s">
        <v>31</v>
      </c>
      <c r="F662" s="371"/>
      <c r="G662" s="491">
        <f t="shared" si="56"/>
        <v>0</v>
      </c>
      <c r="H662" s="364"/>
      <c r="I662" s="358"/>
    </row>
    <row r="663" spans="2:9">
      <c r="B663" s="494"/>
      <c r="C663" s="498"/>
      <c r="D663" s="593"/>
      <c r="E663" s="494"/>
      <c r="F663" s="371"/>
      <c r="G663" s="491">
        <f t="shared" si="56"/>
        <v>0</v>
      </c>
      <c r="H663" s="364">
        <f>SUM(G657:G662)</f>
        <v>0</v>
      </c>
      <c r="I663" s="358"/>
    </row>
    <row r="664" spans="2:9">
      <c r="B664" s="492">
        <f>B656+1</f>
        <v>48</v>
      </c>
      <c r="C664" s="497" t="s">
        <v>1461</v>
      </c>
      <c r="D664" s="593"/>
      <c r="E664" s="494"/>
      <c r="F664" s="371"/>
      <c r="G664" s="491">
        <f t="shared" si="56"/>
        <v>0</v>
      </c>
      <c r="H664" s="364"/>
      <c r="I664" s="358"/>
    </row>
    <row r="665" spans="2:9" ht="47.25">
      <c r="B665" s="494">
        <f>B664+0.01</f>
        <v>48.01</v>
      </c>
      <c r="C665" s="498" t="s">
        <v>1727</v>
      </c>
      <c r="D665" s="593">
        <v>1</v>
      </c>
      <c r="E665" s="494" t="s">
        <v>14</v>
      </c>
      <c r="F665" s="371"/>
      <c r="G665" s="491">
        <f t="shared" si="56"/>
        <v>0</v>
      </c>
      <c r="H665" s="364"/>
      <c r="I665" s="358"/>
    </row>
    <row r="666" spans="2:9" ht="47.25">
      <c r="B666" s="494">
        <f t="shared" ref="B666:B672" si="58">B665+0.01</f>
        <v>48.019999999999996</v>
      </c>
      <c r="C666" s="498" t="s">
        <v>1728</v>
      </c>
      <c r="D666" s="593">
        <v>1</v>
      </c>
      <c r="E666" s="494" t="s">
        <v>14</v>
      </c>
      <c r="F666" s="371"/>
      <c r="G666" s="491">
        <f t="shared" si="56"/>
        <v>0</v>
      </c>
      <c r="H666" s="364"/>
      <c r="I666" s="358"/>
    </row>
    <row r="667" spans="2:9" ht="47.25">
      <c r="B667" s="494">
        <f t="shared" si="58"/>
        <v>48.029999999999994</v>
      </c>
      <c r="C667" s="498" t="s">
        <v>1729</v>
      </c>
      <c r="D667" s="593">
        <v>1</v>
      </c>
      <c r="E667" s="494" t="s">
        <v>14</v>
      </c>
      <c r="F667" s="371"/>
      <c r="G667" s="491">
        <f t="shared" si="56"/>
        <v>0</v>
      </c>
      <c r="H667" s="364"/>
      <c r="I667" s="358"/>
    </row>
    <row r="668" spans="2:9" ht="47.25">
      <c r="B668" s="494">
        <f t="shared" si="58"/>
        <v>48.039999999999992</v>
      </c>
      <c r="C668" s="498" t="s">
        <v>1730</v>
      </c>
      <c r="D668" s="593">
        <v>1</v>
      </c>
      <c r="E668" s="494" t="s">
        <v>14</v>
      </c>
      <c r="F668" s="371"/>
      <c r="G668" s="491">
        <f t="shared" si="56"/>
        <v>0</v>
      </c>
      <c r="H668" s="364"/>
      <c r="I668" s="358"/>
    </row>
    <row r="669" spans="2:9" ht="47.25">
      <c r="B669" s="494">
        <f t="shared" si="58"/>
        <v>48.04999999999999</v>
      </c>
      <c r="C669" s="498" t="s">
        <v>1731</v>
      </c>
      <c r="D669" s="593">
        <v>1</v>
      </c>
      <c r="E669" s="494" t="s">
        <v>14</v>
      </c>
      <c r="F669" s="371"/>
      <c r="G669" s="491">
        <f t="shared" si="56"/>
        <v>0</v>
      </c>
      <c r="H669" s="364"/>
      <c r="I669" s="358"/>
    </row>
    <row r="670" spans="2:9">
      <c r="B670" s="494">
        <f t="shared" si="58"/>
        <v>48.059999999999988</v>
      </c>
      <c r="C670" s="498" t="s">
        <v>1631</v>
      </c>
      <c r="D670" s="593">
        <v>5</v>
      </c>
      <c r="E670" s="494" t="s">
        <v>14</v>
      </c>
      <c r="F670" s="371"/>
      <c r="G670" s="491">
        <f t="shared" si="56"/>
        <v>0</v>
      </c>
      <c r="H670" s="364"/>
      <c r="I670" s="358"/>
    </row>
    <row r="671" spans="2:9">
      <c r="B671" s="494">
        <f t="shared" si="58"/>
        <v>48.069999999999986</v>
      </c>
      <c r="C671" s="498" t="s">
        <v>1633</v>
      </c>
      <c r="D671" s="593">
        <v>1</v>
      </c>
      <c r="E671" s="494" t="s">
        <v>14</v>
      </c>
      <c r="F671" s="371"/>
      <c r="G671" s="491">
        <f t="shared" si="56"/>
        <v>0</v>
      </c>
      <c r="H671" s="364"/>
      <c r="I671" s="358"/>
    </row>
    <row r="672" spans="2:9">
      <c r="B672" s="494">
        <f t="shared" si="58"/>
        <v>48.079999999999984</v>
      </c>
      <c r="C672" s="498" t="s">
        <v>1192</v>
      </c>
      <c r="D672" s="593">
        <v>1</v>
      </c>
      <c r="E672" s="494" t="s">
        <v>31</v>
      </c>
      <c r="F672" s="371"/>
      <c r="G672" s="491">
        <f t="shared" si="56"/>
        <v>0</v>
      </c>
      <c r="H672" s="364"/>
      <c r="I672" s="358"/>
    </row>
    <row r="673" spans="2:9">
      <c r="B673" s="494"/>
      <c r="C673" s="498"/>
      <c r="D673" s="593"/>
      <c r="E673" s="494"/>
      <c r="F673" s="371"/>
      <c r="G673" s="491">
        <f t="shared" si="56"/>
        <v>0</v>
      </c>
      <c r="H673" s="364">
        <f>SUM(G665:G672)</f>
        <v>0</v>
      </c>
      <c r="I673" s="358"/>
    </row>
    <row r="674" spans="2:9">
      <c r="B674" s="492">
        <f>B658+1</f>
        <v>48.019999999999996</v>
      </c>
      <c r="C674" s="497" t="s">
        <v>1476</v>
      </c>
      <c r="D674" s="593"/>
      <c r="E674" s="494"/>
      <c r="F674" s="371"/>
      <c r="G674" s="491">
        <f t="shared" si="56"/>
        <v>0</v>
      </c>
      <c r="H674" s="364"/>
      <c r="I674" s="358"/>
    </row>
    <row r="675" spans="2:9" ht="31.5">
      <c r="B675" s="494">
        <f>B674+0.01</f>
        <v>48.029999999999994</v>
      </c>
      <c r="C675" s="498" t="s">
        <v>1732</v>
      </c>
      <c r="D675" s="593">
        <v>1</v>
      </c>
      <c r="E675" s="494" t="s">
        <v>14</v>
      </c>
      <c r="F675" s="371"/>
      <c r="G675" s="491">
        <f t="shared" si="56"/>
        <v>0</v>
      </c>
      <c r="H675" s="364"/>
      <c r="I675" s="358"/>
    </row>
    <row r="676" spans="2:9" ht="31.5">
      <c r="B676" s="494">
        <f>B675+0.01</f>
        <v>48.039999999999992</v>
      </c>
      <c r="C676" s="498" t="s">
        <v>1733</v>
      </c>
      <c r="D676" s="593">
        <v>1</v>
      </c>
      <c r="E676" s="494" t="s">
        <v>14</v>
      </c>
      <c r="F676" s="371"/>
      <c r="G676" s="491">
        <f t="shared" si="56"/>
        <v>0</v>
      </c>
      <c r="H676" s="364"/>
      <c r="I676" s="358"/>
    </row>
    <row r="677" spans="2:9" ht="31.5">
      <c r="B677" s="494">
        <f>B675+0.01</f>
        <v>48.039999999999992</v>
      </c>
      <c r="C677" s="498" t="s">
        <v>1734</v>
      </c>
      <c r="D677" s="593">
        <v>2</v>
      </c>
      <c r="E677" s="494" t="s">
        <v>14</v>
      </c>
      <c r="F677" s="371"/>
      <c r="G677" s="491">
        <f t="shared" si="56"/>
        <v>0</v>
      </c>
      <c r="H677" s="364"/>
      <c r="I677" s="358"/>
    </row>
    <row r="678" spans="2:9">
      <c r="B678" s="494">
        <f t="shared" ref="B678:B679" si="59">B676+0.01</f>
        <v>48.04999999999999</v>
      </c>
      <c r="C678" s="498" t="s">
        <v>1631</v>
      </c>
      <c r="D678" s="593">
        <v>4</v>
      </c>
      <c r="E678" s="494" t="s">
        <v>14</v>
      </c>
      <c r="F678" s="371"/>
      <c r="G678" s="491">
        <f t="shared" si="56"/>
        <v>0</v>
      </c>
      <c r="H678" s="364"/>
      <c r="I678" s="358"/>
    </row>
    <row r="679" spans="2:9">
      <c r="B679" s="494">
        <f t="shared" si="59"/>
        <v>48.04999999999999</v>
      </c>
      <c r="C679" s="498" t="s">
        <v>1192</v>
      </c>
      <c r="D679" s="593">
        <v>1</v>
      </c>
      <c r="E679" s="494" t="s">
        <v>31</v>
      </c>
      <c r="F679" s="371"/>
      <c r="G679" s="491">
        <f t="shared" si="56"/>
        <v>0</v>
      </c>
      <c r="H679" s="364"/>
      <c r="I679" s="358"/>
    </row>
    <row r="680" spans="2:9">
      <c r="B680" s="494"/>
      <c r="C680" s="498"/>
      <c r="D680" s="593"/>
      <c r="E680" s="494"/>
      <c r="F680" s="371"/>
      <c r="G680" s="491">
        <f t="shared" si="56"/>
        <v>0</v>
      </c>
      <c r="H680" s="364">
        <f>SUM(G675:G679)</f>
        <v>0</v>
      </c>
      <c r="I680" s="358"/>
    </row>
    <row r="681" spans="2:9">
      <c r="B681" s="492">
        <v>65</v>
      </c>
      <c r="C681" s="497" t="s">
        <v>1636</v>
      </c>
      <c r="D681" s="593"/>
      <c r="E681" s="494"/>
      <c r="F681" s="371"/>
      <c r="G681" s="491">
        <f t="shared" si="56"/>
        <v>0</v>
      </c>
      <c r="H681" s="364"/>
      <c r="I681" s="358"/>
    </row>
    <row r="682" spans="2:9" ht="31.5">
      <c r="B682" s="494">
        <f>B681+0.01</f>
        <v>65.010000000000005</v>
      </c>
      <c r="C682" s="498" t="s">
        <v>1735</v>
      </c>
      <c r="D682" s="593">
        <v>1</v>
      </c>
      <c r="E682" s="494" t="s">
        <v>14</v>
      </c>
      <c r="F682" s="371"/>
      <c r="G682" s="491">
        <f t="shared" si="56"/>
        <v>0</v>
      </c>
      <c r="H682" s="364"/>
      <c r="I682" s="358"/>
    </row>
    <row r="683" spans="2:9">
      <c r="B683" s="494">
        <f t="shared" ref="B683:B688" si="60">B682+0.01</f>
        <v>65.02000000000001</v>
      </c>
      <c r="C683" s="498" t="s">
        <v>1637</v>
      </c>
      <c r="D683" s="593">
        <v>45</v>
      </c>
      <c r="E683" s="494" t="s">
        <v>14</v>
      </c>
      <c r="F683" s="371"/>
      <c r="G683" s="491">
        <f t="shared" si="56"/>
        <v>0</v>
      </c>
      <c r="H683" s="364"/>
      <c r="I683" s="358"/>
    </row>
    <row r="684" spans="2:9">
      <c r="B684" s="494">
        <f t="shared" si="60"/>
        <v>65.030000000000015</v>
      </c>
      <c r="C684" s="498" t="s">
        <v>1638</v>
      </c>
      <c r="D684" s="593">
        <v>2</v>
      </c>
      <c r="E684" s="494" t="s">
        <v>14</v>
      </c>
      <c r="F684" s="371"/>
      <c r="G684" s="491">
        <f t="shared" si="56"/>
        <v>0</v>
      </c>
      <c r="H684" s="364"/>
      <c r="I684" s="358"/>
    </row>
    <row r="685" spans="2:9">
      <c r="B685" s="494">
        <f t="shared" si="60"/>
        <v>65.04000000000002</v>
      </c>
      <c r="C685" s="498" t="s">
        <v>1639</v>
      </c>
      <c r="D685" s="593">
        <v>2</v>
      </c>
      <c r="E685" s="494" t="s">
        <v>14</v>
      </c>
      <c r="F685" s="371"/>
      <c r="G685" s="491">
        <f t="shared" si="56"/>
        <v>0</v>
      </c>
      <c r="H685" s="364"/>
      <c r="I685" s="358"/>
    </row>
    <row r="686" spans="2:9">
      <c r="B686" s="494">
        <f t="shared" si="60"/>
        <v>65.050000000000026</v>
      </c>
      <c r="C686" s="498" t="s">
        <v>1640</v>
      </c>
      <c r="D686" s="593">
        <v>2</v>
      </c>
      <c r="E686" s="494" t="s">
        <v>14</v>
      </c>
      <c r="F686" s="371"/>
      <c r="G686" s="491">
        <f t="shared" si="56"/>
        <v>0</v>
      </c>
      <c r="H686" s="364"/>
      <c r="I686" s="358"/>
    </row>
    <row r="687" spans="2:9">
      <c r="B687" s="494">
        <f t="shared" si="60"/>
        <v>65.060000000000031</v>
      </c>
      <c r="C687" s="498" t="s">
        <v>1641</v>
      </c>
      <c r="D687" s="595">
        <v>1</v>
      </c>
      <c r="E687" s="505" t="s">
        <v>14</v>
      </c>
      <c r="F687" s="371"/>
      <c r="G687" s="491">
        <f t="shared" si="56"/>
        <v>0</v>
      </c>
      <c r="H687" s="364"/>
      <c r="I687" s="358"/>
    </row>
    <row r="688" spans="2:9">
      <c r="B688" s="494">
        <f t="shared" si="60"/>
        <v>65.070000000000036</v>
      </c>
      <c r="C688" s="498" t="s">
        <v>37</v>
      </c>
      <c r="D688" s="595">
        <v>1</v>
      </c>
      <c r="E688" s="505" t="s">
        <v>31</v>
      </c>
      <c r="F688" s="371"/>
      <c r="G688" s="491">
        <f t="shared" si="56"/>
        <v>0</v>
      </c>
      <c r="H688" s="364"/>
      <c r="I688" s="358"/>
    </row>
    <row r="689" spans="2:10">
      <c r="B689" s="506"/>
      <c r="C689" s="498"/>
      <c r="D689" s="596"/>
      <c r="E689" s="507"/>
      <c r="F689" s="371"/>
      <c r="G689" s="491">
        <f t="shared" si="56"/>
        <v>0</v>
      </c>
      <c r="H689" s="364">
        <f>SUM(G682:G689)</f>
        <v>0</v>
      </c>
      <c r="I689" s="358"/>
    </row>
    <row r="690" spans="2:10">
      <c r="B690" s="506"/>
      <c r="C690" s="495"/>
      <c r="D690" s="596"/>
      <c r="E690" s="507"/>
      <c r="F690" s="371"/>
      <c r="G690" s="369"/>
      <c r="H690" s="364"/>
      <c r="I690" s="358"/>
    </row>
    <row r="691" spans="2:10" ht="19.5" thickBot="1">
      <c r="B691" s="508"/>
      <c r="C691" s="509"/>
      <c r="D691" s="596"/>
      <c r="E691" s="510"/>
      <c r="F691" s="511"/>
      <c r="G691" s="369">
        <f t="shared" ref="G691" si="61">ROUND(F691*D691,2)</f>
        <v>0</v>
      </c>
      <c r="H691" s="364"/>
      <c r="I691" s="358"/>
    </row>
    <row r="692" spans="2:10" ht="19.5" thickBot="1">
      <c r="B692" s="410"/>
      <c r="C692" s="411" t="s">
        <v>1642</v>
      </c>
      <c r="D692" s="412"/>
      <c r="E692" s="413"/>
      <c r="F692" s="413"/>
      <c r="G692" s="413"/>
      <c r="H692" s="414">
        <f>SUM(H12:H691)</f>
        <v>0</v>
      </c>
      <c r="I692" s="358"/>
      <c r="J692" s="415">
        <v>29399678.151489809</v>
      </c>
    </row>
    <row r="693" spans="2:10">
      <c r="B693" s="416"/>
      <c r="C693" s="417"/>
      <c r="D693" s="597"/>
      <c r="E693" s="358"/>
      <c r="F693" s="358"/>
      <c r="G693" s="358"/>
      <c r="H693" s="418"/>
    </row>
    <row r="694" spans="2:10">
      <c r="B694" s="512"/>
      <c r="C694" s="513" t="s">
        <v>119</v>
      </c>
      <c r="D694" s="521"/>
      <c r="E694" s="514"/>
      <c r="F694" s="514"/>
      <c r="G694" s="514"/>
      <c r="H694" s="515"/>
    </row>
    <row r="695" spans="2:10">
      <c r="B695" s="512"/>
      <c r="C695" s="516" t="s">
        <v>2</v>
      </c>
      <c r="D695" s="598">
        <v>0.1</v>
      </c>
      <c r="E695" s="514"/>
      <c r="F695" s="514"/>
      <c r="G695" s="514">
        <f>+$H$692*D695</f>
        <v>0</v>
      </c>
      <c r="H695" s="515"/>
    </row>
    <row r="696" spans="2:10">
      <c r="B696" s="512"/>
      <c r="C696" s="516" t="s">
        <v>124</v>
      </c>
      <c r="D696" s="598">
        <v>0.18</v>
      </c>
      <c r="E696" s="514"/>
      <c r="F696" s="514"/>
      <c r="G696" s="514">
        <f>+G695*D696</f>
        <v>0</v>
      </c>
      <c r="H696" s="515"/>
    </row>
    <row r="697" spans="2:10">
      <c r="B697" s="512"/>
      <c r="C697" s="516" t="s">
        <v>120</v>
      </c>
      <c r="D697" s="598">
        <v>0.04</v>
      </c>
      <c r="E697" s="514"/>
      <c r="F697" s="514"/>
      <c r="G697" s="514">
        <f t="shared" ref="G697:G703" si="62">+$H$692*D697</f>
        <v>0</v>
      </c>
      <c r="H697" s="515"/>
    </row>
    <row r="698" spans="2:10">
      <c r="B698" s="512"/>
      <c r="C698" s="516" t="s">
        <v>9</v>
      </c>
      <c r="D698" s="598">
        <v>0.03</v>
      </c>
      <c r="E698" s="514"/>
      <c r="F698" s="514"/>
      <c r="G698" s="514">
        <f t="shared" si="62"/>
        <v>0</v>
      </c>
      <c r="H698" s="515"/>
    </row>
    <row r="699" spans="2:10">
      <c r="B699" s="512"/>
      <c r="C699" s="516" t="s">
        <v>121</v>
      </c>
      <c r="D699" s="598">
        <v>0.01</v>
      </c>
      <c r="E699" s="514"/>
      <c r="F699" s="514"/>
      <c r="G699" s="514">
        <f t="shared" si="62"/>
        <v>0</v>
      </c>
      <c r="H699" s="515"/>
    </row>
    <row r="700" spans="2:10">
      <c r="B700" s="512"/>
      <c r="C700" s="516" t="s">
        <v>10</v>
      </c>
      <c r="D700" s="598">
        <v>1.4999999999999999E-2</v>
      </c>
      <c r="E700" s="514"/>
      <c r="F700" s="514"/>
      <c r="G700" s="514">
        <f t="shared" si="62"/>
        <v>0</v>
      </c>
      <c r="H700" s="515"/>
    </row>
    <row r="701" spans="2:10">
      <c r="B701" s="512"/>
      <c r="C701" s="516" t="s">
        <v>122</v>
      </c>
      <c r="D701" s="598">
        <v>0.05</v>
      </c>
      <c r="E701" s="514"/>
      <c r="F701" s="514"/>
      <c r="G701" s="514">
        <f t="shared" si="62"/>
        <v>0</v>
      </c>
      <c r="H701" s="515"/>
    </row>
    <row r="702" spans="2:10">
      <c r="B702" s="512"/>
      <c r="C702" s="516" t="s">
        <v>64</v>
      </c>
      <c r="D702" s="598">
        <v>0.05</v>
      </c>
      <c r="E702" s="514"/>
      <c r="F702" s="514"/>
      <c r="G702" s="514">
        <f t="shared" si="62"/>
        <v>0</v>
      </c>
      <c r="H702" s="515"/>
    </row>
    <row r="703" spans="2:10">
      <c r="B703" s="512"/>
      <c r="C703" s="516" t="s">
        <v>123</v>
      </c>
      <c r="D703" s="598">
        <v>0.03</v>
      </c>
      <c r="E703" s="514"/>
      <c r="F703" s="514"/>
      <c r="G703" s="514">
        <f t="shared" si="62"/>
        <v>0</v>
      </c>
      <c r="H703" s="515"/>
    </row>
    <row r="704" spans="2:10">
      <c r="B704" s="512"/>
      <c r="C704" s="517"/>
      <c r="D704" s="521"/>
      <c r="E704" s="518"/>
      <c r="F704" s="514"/>
      <c r="G704" s="514"/>
      <c r="H704" s="515"/>
    </row>
    <row r="705" spans="2:8">
      <c r="B705" s="519"/>
      <c r="C705" s="520"/>
      <c r="D705" s="521"/>
      <c r="E705" s="521"/>
      <c r="F705" s="521"/>
      <c r="G705" s="521"/>
      <c r="H705" s="518">
        <f>SUM(G695:G704)</f>
        <v>0</v>
      </c>
    </row>
    <row r="706" spans="2:8" ht="19.5" thickBot="1">
      <c r="B706" s="519"/>
      <c r="C706" s="516"/>
      <c r="D706" s="521"/>
      <c r="E706" s="514"/>
      <c r="F706" s="514"/>
      <c r="G706" s="514"/>
      <c r="H706" s="515"/>
    </row>
    <row r="707" spans="2:8" ht="19.5" thickBot="1">
      <c r="B707" s="522"/>
      <c r="C707" s="523" t="s">
        <v>7</v>
      </c>
      <c r="D707" s="524"/>
      <c r="E707" s="525"/>
      <c r="F707" s="525"/>
      <c r="G707" s="525"/>
      <c r="H707" s="526">
        <f>+H705+H692</f>
        <v>0</v>
      </c>
    </row>
    <row r="708" spans="2:8">
      <c r="B708" s="527"/>
      <c r="C708" s="528"/>
      <c r="D708" s="599"/>
      <c r="E708" s="529"/>
      <c r="F708" s="529"/>
      <c r="G708" s="529"/>
      <c r="H708" s="530"/>
    </row>
    <row r="709" spans="2:8">
      <c r="B709" s="527"/>
      <c r="C709" s="513" t="s">
        <v>11</v>
      </c>
      <c r="D709" s="600">
        <v>0.05</v>
      </c>
      <c r="E709" s="515"/>
      <c r="F709" s="515"/>
      <c r="G709" s="514">
        <f t="shared" ref="G709" si="63">+$H$692*D709</f>
        <v>0</v>
      </c>
      <c r="H709" s="530"/>
    </row>
    <row r="710" spans="2:8" ht="19.5" thickBot="1">
      <c r="B710" s="527"/>
      <c r="C710" s="528"/>
      <c r="D710" s="529"/>
      <c r="E710" s="529"/>
      <c r="F710" s="529"/>
      <c r="G710" s="529"/>
      <c r="H710" s="530"/>
    </row>
    <row r="711" spans="2:8" ht="19.5" thickBot="1">
      <c r="B711" s="522"/>
      <c r="C711" s="531" t="s">
        <v>125</v>
      </c>
      <c r="D711" s="524"/>
      <c r="E711" s="525"/>
      <c r="F711" s="525"/>
      <c r="G711" s="525"/>
      <c r="H711" s="526">
        <f>+G709+H707</f>
        <v>0</v>
      </c>
    </row>
    <row r="712" spans="2:8">
      <c r="B712" s="527"/>
      <c r="C712" s="528"/>
      <c r="D712" s="529"/>
      <c r="E712" s="529"/>
      <c r="F712" s="529"/>
      <c r="G712" s="529"/>
      <c r="H712" s="530"/>
    </row>
    <row r="713" spans="2:8">
      <c r="B713" s="527"/>
      <c r="C713" s="528"/>
      <c r="D713" s="529"/>
      <c r="E713" s="529"/>
      <c r="F713" s="529"/>
      <c r="G713" s="529"/>
      <c r="H713" s="530"/>
    </row>
  </sheetData>
  <mergeCells count="4">
    <mergeCell ref="B2:H2"/>
    <mergeCell ref="B3:H3"/>
    <mergeCell ref="B4:H4"/>
    <mergeCell ref="B5:D5"/>
  </mergeCells>
  <printOptions horizontalCentered="1"/>
  <pageMargins left="0.23622047244094491" right="0.31496062992125984" top="0.35433070866141736" bottom="0.35433070866141736" header="0" footer="0"/>
  <pageSetup paperSize="123" scale="53" fitToHeight="0" orientation="portrait" r:id="rId1"/>
  <headerFooter>
    <oddFooter>&amp;C&amp;F&amp;R&amp;P de &amp;N</oddFooter>
  </headerFooter>
</worksheet>
</file>

<file path=xl/worksheets/sheet7.xml><?xml version="1.0" encoding="utf-8"?>
<worksheet xmlns="http://schemas.openxmlformats.org/spreadsheetml/2006/main" xmlns:r="http://schemas.openxmlformats.org/officeDocument/2006/relationships">
  <sheetPr>
    <tabColor rgb="FFFFFF00"/>
  </sheetPr>
  <dimension ref="B1:K255"/>
  <sheetViews>
    <sheetView showZeros="0" view="pageBreakPreview" topLeftCell="F1" zoomScale="85" zoomScaleNormal="78" zoomScaleSheetLayoutView="85" workbookViewId="0">
      <selection activeCell="G15" sqref="G15"/>
    </sheetView>
  </sheetViews>
  <sheetFormatPr baseColWidth="10" defaultColWidth="14.42578125" defaultRowHeight="18.75"/>
  <cols>
    <col min="1" max="1" width="3.28515625" style="338" customWidth="1"/>
    <col min="2" max="2" width="11" style="441" customWidth="1"/>
    <col min="3" max="3" width="78.7109375" style="442" customWidth="1"/>
    <col min="4" max="4" width="18.42578125" style="338" customWidth="1"/>
    <col min="5" max="5" width="14.140625" style="338" customWidth="1"/>
    <col min="6" max="6" width="20.7109375" style="338" customWidth="1"/>
    <col min="7" max="7" width="21" style="338" customWidth="1"/>
    <col min="8" max="8" width="22.140625" style="353" customWidth="1"/>
    <col min="9" max="9" width="9.140625" style="338" customWidth="1"/>
    <col min="10" max="10" width="20" style="338" bestFit="1" customWidth="1"/>
    <col min="11" max="12" width="9.140625" style="338" customWidth="1"/>
    <col min="13" max="13" width="11.7109375" style="338" customWidth="1"/>
    <col min="14" max="14" width="18.85546875" style="338" bestFit="1" customWidth="1"/>
    <col min="15" max="15" width="14.5703125" style="338" bestFit="1" customWidth="1"/>
    <col min="16" max="16" width="18.85546875" style="338" bestFit="1" customWidth="1"/>
    <col min="17" max="16384" width="14.42578125" style="338"/>
  </cols>
  <sheetData>
    <row r="1" spans="2:11" ht="7.5" customHeight="1">
      <c r="B1" s="339"/>
      <c r="C1" s="340"/>
      <c r="D1" s="341"/>
      <c r="E1" s="339" t="s">
        <v>4</v>
      </c>
      <c r="F1" s="341"/>
      <c r="H1" s="342"/>
      <c r="I1" s="342"/>
      <c r="J1" s="341"/>
      <c r="K1" s="341"/>
    </row>
    <row r="2" spans="2:11">
      <c r="B2" s="604" t="s">
        <v>22</v>
      </c>
      <c r="C2" s="605"/>
      <c r="D2" s="605"/>
      <c r="E2" s="605"/>
      <c r="F2" s="605"/>
      <c r="G2" s="605"/>
      <c r="H2" s="605"/>
      <c r="I2" s="343"/>
      <c r="J2" s="341"/>
      <c r="K2" s="341"/>
    </row>
    <row r="3" spans="2:11" ht="37.5" customHeight="1">
      <c r="B3" s="604" t="str">
        <f>+'LOTE V'!B3:H3</f>
        <v>PRESUPUESTO PARA LA CONSTRUCCIÓN DEL HOSPITAL EN FRIUSA, BAVARO, PROV. LA ALTAGRACIA, R.D.</v>
      </c>
      <c r="C3" s="605"/>
      <c r="D3" s="605"/>
      <c r="E3" s="605"/>
      <c r="F3" s="605"/>
      <c r="G3" s="605"/>
      <c r="H3" s="605"/>
      <c r="J3" s="344"/>
      <c r="K3" s="341"/>
    </row>
    <row r="4" spans="2:11" ht="24.75" customHeight="1">
      <c r="B4" s="604" t="s">
        <v>1643</v>
      </c>
      <c r="C4" s="605"/>
      <c r="D4" s="605"/>
      <c r="E4" s="605"/>
      <c r="F4" s="605"/>
      <c r="G4" s="605"/>
      <c r="H4" s="605"/>
      <c r="J4" s="344"/>
      <c r="K4" s="341"/>
    </row>
    <row r="5" spans="2:11" ht="18.75" customHeight="1">
      <c r="B5" s="606" t="s">
        <v>71</v>
      </c>
      <c r="C5" s="607"/>
      <c r="D5" s="607"/>
      <c r="E5" s="345"/>
      <c r="F5" s="346" t="s">
        <v>1504</v>
      </c>
      <c r="G5" s="347"/>
      <c r="H5" s="338"/>
      <c r="J5" s="348"/>
      <c r="K5" s="341"/>
    </row>
    <row r="6" spans="2:11">
      <c r="B6" s="447" t="s">
        <v>61</v>
      </c>
      <c r="C6" s="447"/>
      <c r="D6" s="345"/>
      <c r="E6" s="345"/>
      <c r="F6" s="2" t="s">
        <v>1071</v>
      </c>
      <c r="G6" s="347"/>
      <c r="H6" s="338"/>
      <c r="J6" s="344"/>
      <c r="K6" s="341"/>
    </row>
    <row r="7" spans="2:11" ht="19.5" thickBot="1">
      <c r="B7" s="349"/>
      <c r="C7" s="350"/>
      <c r="D7" s="351"/>
      <c r="E7" s="351"/>
      <c r="F7" s="352"/>
      <c r="G7" s="352"/>
    </row>
    <row r="8" spans="2:11" ht="24.75" customHeight="1" thickBot="1">
      <c r="B8" s="354" t="s">
        <v>5</v>
      </c>
      <c r="C8" s="355" t="s">
        <v>6</v>
      </c>
      <c r="D8" s="356" t="s">
        <v>50</v>
      </c>
      <c r="E8" s="356" t="s">
        <v>43</v>
      </c>
      <c r="F8" s="356" t="s">
        <v>1072</v>
      </c>
      <c r="G8" s="356" t="s">
        <v>7</v>
      </c>
      <c r="H8" s="357" t="s">
        <v>40</v>
      </c>
      <c r="I8" s="358"/>
    </row>
    <row r="9" spans="2:11">
      <c r="B9" s="359"/>
      <c r="C9" s="360"/>
      <c r="D9" s="361"/>
      <c r="E9" s="362"/>
      <c r="F9" s="363"/>
      <c r="G9" s="363"/>
      <c r="H9" s="364"/>
      <c r="I9" s="358"/>
    </row>
    <row r="10" spans="2:11">
      <c r="B10" s="359"/>
      <c r="C10" s="365" t="s">
        <v>1644</v>
      </c>
      <c r="D10" s="361"/>
      <c r="E10" s="362"/>
      <c r="F10" s="363"/>
      <c r="G10" s="363"/>
      <c r="H10" s="364"/>
      <c r="I10" s="358"/>
    </row>
    <row r="11" spans="2:11">
      <c r="B11" s="359"/>
      <c r="C11" s="366"/>
      <c r="D11" s="361"/>
      <c r="E11" s="362"/>
      <c r="F11" s="363"/>
      <c r="G11" s="363"/>
      <c r="H11" s="364"/>
      <c r="I11" s="358"/>
    </row>
    <row r="12" spans="2:11">
      <c r="B12" s="532"/>
      <c r="C12" s="456" t="s">
        <v>1645</v>
      </c>
      <c r="D12" s="533"/>
      <c r="E12" s="397"/>
      <c r="F12" s="371"/>
      <c r="G12" s="369"/>
      <c r="H12" s="364"/>
      <c r="I12" s="479"/>
      <c r="J12" s="488"/>
      <c r="K12" s="488"/>
    </row>
    <row r="13" spans="2:11">
      <c r="B13" s="532"/>
      <c r="C13" s="534" t="s">
        <v>1646</v>
      </c>
      <c r="D13" s="533"/>
      <c r="E13" s="397"/>
      <c r="F13" s="371"/>
      <c r="G13" s="369"/>
      <c r="H13" s="364"/>
      <c r="I13" s="479"/>
      <c r="J13" s="488"/>
      <c r="K13" s="488"/>
    </row>
    <row r="14" spans="2:11">
      <c r="B14" s="535">
        <v>1</v>
      </c>
      <c r="C14" s="368" t="s">
        <v>1647</v>
      </c>
      <c r="D14" s="533"/>
      <c r="E14" s="397"/>
      <c r="F14" s="371"/>
      <c r="G14" s="369"/>
      <c r="H14" s="364"/>
      <c r="I14" s="479"/>
      <c r="J14" s="488"/>
      <c r="K14" s="488"/>
    </row>
    <row r="15" spans="2:11">
      <c r="B15" s="532">
        <f t="shared" ref="B15:B24" si="0">B14+0.01</f>
        <v>1.01</v>
      </c>
      <c r="C15" s="536" t="s">
        <v>59</v>
      </c>
      <c r="D15" s="537">
        <v>4</v>
      </c>
      <c r="E15" s="538" t="s">
        <v>14</v>
      </c>
      <c r="F15" s="491"/>
      <c r="G15" s="491">
        <f t="shared" ref="G15:G25" si="1">ROUND(D15*F15,2)</f>
        <v>0</v>
      </c>
      <c r="H15" s="539"/>
      <c r="I15" s="479"/>
      <c r="J15" s="488"/>
      <c r="K15" s="488"/>
    </row>
    <row r="16" spans="2:11">
      <c r="B16" s="532">
        <f t="shared" si="0"/>
        <v>1.02</v>
      </c>
      <c r="C16" s="536" t="s">
        <v>1648</v>
      </c>
      <c r="D16" s="537">
        <v>4</v>
      </c>
      <c r="E16" s="538" t="s">
        <v>14</v>
      </c>
      <c r="F16" s="491"/>
      <c r="G16" s="491">
        <f t="shared" si="1"/>
        <v>0</v>
      </c>
      <c r="H16" s="539"/>
      <c r="I16" s="479"/>
      <c r="J16" s="488"/>
      <c r="K16" s="488"/>
    </row>
    <row r="17" spans="2:11">
      <c r="B17" s="532">
        <f>B16+0.01</f>
        <v>1.03</v>
      </c>
      <c r="C17" s="536" t="s">
        <v>1649</v>
      </c>
      <c r="D17" s="537">
        <v>4</v>
      </c>
      <c r="E17" s="538" t="s">
        <v>14</v>
      </c>
      <c r="F17" s="491"/>
      <c r="G17" s="491">
        <f t="shared" si="1"/>
        <v>0</v>
      </c>
      <c r="H17" s="539"/>
      <c r="I17" s="479"/>
      <c r="J17" s="488"/>
      <c r="K17" s="488"/>
    </row>
    <row r="18" spans="2:11">
      <c r="B18" s="532">
        <f t="shared" si="0"/>
        <v>1.04</v>
      </c>
      <c r="C18" s="536" t="s">
        <v>55</v>
      </c>
      <c r="D18" s="537">
        <v>4</v>
      </c>
      <c r="E18" s="538" t="s">
        <v>14</v>
      </c>
      <c r="F18" s="491"/>
      <c r="G18" s="491">
        <f t="shared" si="1"/>
        <v>0</v>
      </c>
      <c r="H18" s="539"/>
      <c r="I18" s="479"/>
      <c r="J18" s="488"/>
      <c r="K18" s="488"/>
    </row>
    <row r="19" spans="2:11">
      <c r="B19" s="532">
        <f t="shared" si="0"/>
        <v>1.05</v>
      </c>
      <c r="C19" s="536" t="s">
        <v>58</v>
      </c>
      <c r="D19" s="537">
        <v>12</v>
      </c>
      <c r="E19" s="538" t="s">
        <v>14</v>
      </c>
      <c r="F19" s="491"/>
      <c r="G19" s="491">
        <f t="shared" si="1"/>
        <v>0</v>
      </c>
      <c r="H19" s="539"/>
      <c r="I19" s="479"/>
      <c r="J19" s="488"/>
      <c r="K19" s="488"/>
    </row>
    <row r="20" spans="2:11">
      <c r="B20" s="532">
        <f t="shared" si="0"/>
        <v>1.06</v>
      </c>
      <c r="C20" s="536" t="s">
        <v>1650</v>
      </c>
      <c r="D20" s="537">
        <v>4</v>
      </c>
      <c r="E20" s="538" t="s">
        <v>14</v>
      </c>
      <c r="F20" s="491"/>
      <c r="G20" s="491">
        <f t="shared" si="1"/>
        <v>0</v>
      </c>
      <c r="H20" s="539"/>
      <c r="I20" s="479"/>
      <c r="J20" s="488"/>
      <c r="K20" s="488"/>
    </row>
    <row r="21" spans="2:11">
      <c r="B21" s="532">
        <f t="shared" si="0"/>
        <v>1.07</v>
      </c>
      <c r="C21" s="536" t="s">
        <v>1651</v>
      </c>
      <c r="D21" s="537">
        <v>4</v>
      </c>
      <c r="E21" s="538" t="s">
        <v>14</v>
      </c>
      <c r="F21" s="491"/>
      <c r="G21" s="491">
        <f t="shared" si="1"/>
        <v>0</v>
      </c>
      <c r="H21" s="539"/>
      <c r="I21" s="479"/>
      <c r="J21" s="488"/>
      <c r="K21" s="488"/>
    </row>
    <row r="22" spans="2:11">
      <c r="B22" s="532">
        <f>B21+0.01</f>
        <v>1.08</v>
      </c>
      <c r="C22" s="536" t="s">
        <v>1652</v>
      </c>
      <c r="D22" s="537">
        <v>4</v>
      </c>
      <c r="E22" s="538" t="s">
        <v>14</v>
      </c>
      <c r="F22" s="491"/>
      <c r="G22" s="491">
        <f t="shared" si="1"/>
        <v>0</v>
      </c>
      <c r="H22" s="539"/>
      <c r="I22" s="479"/>
      <c r="J22" s="488"/>
      <c r="K22" s="488"/>
    </row>
    <row r="23" spans="2:11">
      <c r="B23" s="532">
        <f t="shared" si="0"/>
        <v>1.0900000000000001</v>
      </c>
      <c r="C23" s="536" t="s">
        <v>1653</v>
      </c>
      <c r="D23" s="537">
        <v>4</v>
      </c>
      <c r="E23" s="538" t="s">
        <v>14</v>
      </c>
      <c r="F23" s="491"/>
      <c r="G23" s="491">
        <f t="shared" si="1"/>
        <v>0</v>
      </c>
      <c r="H23" s="539"/>
      <c r="I23" s="479"/>
      <c r="J23" s="488"/>
      <c r="K23" s="488"/>
    </row>
    <row r="24" spans="2:11">
      <c r="B24" s="532">
        <f t="shared" si="0"/>
        <v>1.1000000000000001</v>
      </c>
      <c r="C24" s="536" t="s">
        <v>56</v>
      </c>
      <c r="D24" s="537">
        <v>1</v>
      </c>
      <c r="E24" s="538" t="s">
        <v>31</v>
      </c>
      <c r="F24" s="491"/>
      <c r="G24" s="491">
        <f t="shared" si="1"/>
        <v>0</v>
      </c>
      <c r="H24" s="539"/>
      <c r="I24" s="479"/>
      <c r="J24" s="488"/>
      <c r="K24" s="488"/>
    </row>
    <row r="25" spans="2:11">
      <c r="B25" s="532"/>
      <c r="C25" s="471"/>
      <c r="D25" s="537"/>
      <c r="E25" s="397"/>
      <c r="F25" s="491"/>
      <c r="G25" s="491">
        <f t="shared" si="1"/>
        <v>0</v>
      </c>
      <c r="H25" s="539">
        <f>SUM(G15:G24)</f>
        <v>0</v>
      </c>
      <c r="I25" s="479"/>
      <c r="J25" s="488"/>
      <c r="K25" s="488"/>
    </row>
    <row r="26" spans="2:11">
      <c r="B26" s="535">
        <v>2</v>
      </c>
      <c r="C26" s="368" t="s">
        <v>1654</v>
      </c>
      <c r="D26" s="537"/>
      <c r="E26" s="397"/>
      <c r="F26" s="371"/>
      <c r="G26" s="369"/>
      <c r="H26" s="364"/>
      <c r="I26" s="479"/>
      <c r="J26" s="488"/>
      <c r="K26" s="488"/>
    </row>
    <row r="27" spans="2:11">
      <c r="B27" s="532">
        <f t="shared" ref="B27:B36" si="2">B26+0.01</f>
        <v>2.0099999999999998</v>
      </c>
      <c r="C27" s="536" t="s">
        <v>59</v>
      </c>
      <c r="D27" s="537">
        <v>2</v>
      </c>
      <c r="E27" s="538" t="s">
        <v>14</v>
      </c>
      <c r="F27" s="491"/>
      <c r="G27" s="491">
        <f t="shared" ref="G27:G90" si="3">ROUND(D27*F27,2)</f>
        <v>0</v>
      </c>
      <c r="H27" s="539"/>
      <c r="I27" s="479"/>
      <c r="J27" s="488"/>
      <c r="K27" s="488"/>
    </row>
    <row r="28" spans="2:11">
      <c r="B28" s="532">
        <f t="shared" si="2"/>
        <v>2.0199999999999996</v>
      </c>
      <c r="C28" s="536" t="s">
        <v>1648</v>
      </c>
      <c r="D28" s="537">
        <v>2</v>
      </c>
      <c r="E28" s="538" t="s">
        <v>14</v>
      </c>
      <c r="F28" s="491"/>
      <c r="G28" s="491">
        <f t="shared" si="3"/>
        <v>0</v>
      </c>
      <c r="H28" s="539"/>
      <c r="I28" s="479"/>
      <c r="J28" s="488"/>
      <c r="K28" s="488"/>
    </row>
    <row r="29" spans="2:11">
      <c r="B29" s="532">
        <f>B28+0.01</f>
        <v>2.0299999999999994</v>
      </c>
      <c r="C29" s="536" t="s">
        <v>1649</v>
      </c>
      <c r="D29" s="537">
        <v>2</v>
      </c>
      <c r="E29" s="538" t="s">
        <v>14</v>
      </c>
      <c r="F29" s="491"/>
      <c r="G29" s="491">
        <f t="shared" si="3"/>
        <v>0</v>
      </c>
      <c r="H29" s="539"/>
      <c r="I29" s="479"/>
      <c r="J29" s="488"/>
      <c r="K29" s="488"/>
    </row>
    <row r="30" spans="2:11">
      <c r="B30" s="532">
        <f t="shared" si="2"/>
        <v>2.0399999999999991</v>
      </c>
      <c r="C30" s="536" t="s">
        <v>55</v>
      </c>
      <c r="D30" s="537">
        <v>2</v>
      </c>
      <c r="E30" s="538" t="s">
        <v>14</v>
      </c>
      <c r="F30" s="540"/>
      <c r="G30" s="491">
        <f t="shared" si="3"/>
        <v>0</v>
      </c>
      <c r="H30" s="539"/>
      <c r="I30" s="479"/>
      <c r="J30" s="488"/>
      <c r="K30" s="488"/>
    </row>
    <row r="31" spans="2:11">
      <c r="B31" s="532">
        <f t="shared" si="2"/>
        <v>2.0499999999999989</v>
      </c>
      <c r="C31" s="536" t="s">
        <v>58</v>
      </c>
      <c r="D31" s="537">
        <v>4</v>
      </c>
      <c r="E31" s="538" t="s">
        <v>14</v>
      </c>
      <c r="F31" s="540"/>
      <c r="G31" s="491">
        <f t="shared" si="3"/>
        <v>0</v>
      </c>
      <c r="H31" s="539"/>
      <c r="I31" s="479"/>
      <c r="J31" s="488"/>
      <c r="K31" s="488"/>
    </row>
    <row r="32" spans="2:11">
      <c r="B32" s="532">
        <f t="shared" si="2"/>
        <v>2.0599999999999987</v>
      </c>
      <c r="C32" s="536" t="s">
        <v>1650</v>
      </c>
      <c r="D32" s="537">
        <v>2</v>
      </c>
      <c r="E32" s="538" t="s">
        <v>14</v>
      </c>
      <c r="F32" s="540"/>
      <c r="G32" s="491">
        <f t="shared" si="3"/>
        <v>0</v>
      </c>
      <c r="H32" s="539"/>
      <c r="I32" s="479"/>
      <c r="J32" s="488"/>
      <c r="K32" s="488"/>
    </row>
    <row r="33" spans="2:11">
      <c r="B33" s="532">
        <f t="shared" si="2"/>
        <v>2.0699999999999985</v>
      </c>
      <c r="C33" s="536" t="s">
        <v>1651</v>
      </c>
      <c r="D33" s="537">
        <v>2</v>
      </c>
      <c r="E33" s="538" t="s">
        <v>14</v>
      </c>
      <c r="F33" s="540"/>
      <c r="G33" s="491">
        <f t="shared" si="3"/>
        <v>0</v>
      </c>
      <c r="H33" s="539"/>
      <c r="I33" s="479"/>
      <c r="J33" s="488"/>
      <c r="K33" s="488"/>
    </row>
    <row r="34" spans="2:11">
      <c r="B34" s="532">
        <f>B33+0.01</f>
        <v>2.0799999999999983</v>
      </c>
      <c r="C34" s="536" t="s">
        <v>1652</v>
      </c>
      <c r="D34" s="537">
        <v>2</v>
      </c>
      <c r="E34" s="538" t="s">
        <v>14</v>
      </c>
      <c r="F34" s="540"/>
      <c r="G34" s="491">
        <f t="shared" si="3"/>
        <v>0</v>
      </c>
      <c r="H34" s="539"/>
      <c r="I34" s="479"/>
      <c r="J34" s="488"/>
      <c r="K34" s="488"/>
    </row>
    <row r="35" spans="2:11">
      <c r="B35" s="532">
        <f t="shared" si="2"/>
        <v>2.0899999999999981</v>
      </c>
      <c r="C35" s="536" t="s">
        <v>1653</v>
      </c>
      <c r="D35" s="537">
        <v>2</v>
      </c>
      <c r="E35" s="538" t="s">
        <v>14</v>
      </c>
      <c r="F35" s="540"/>
      <c r="G35" s="491">
        <f t="shared" si="3"/>
        <v>0</v>
      </c>
      <c r="H35" s="539"/>
      <c r="I35" s="479"/>
      <c r="J35" s="488"/>
      <c r="K35" s="488"/>
    </row>
    <row r="36" spans="2:11">
      <c r="B36" s="532">
        <f t="shared" si="2"/>
        <v>2.0999999999999979</v>
      </c>
      <c r="C36" s="536" t="s">
        <v>56</v>
      </c>
      <c r="D36" s="537">
        <v>1</v>
      </c>
      <c r="E36" s="538" t="s">
        <v>31</v>
      </c>
      <c r="F36" s="540"/>
      <c r="G36" s="491">
        <f t="shared" si="3"/>
        <v>0</v>
      </c>
      <c r="H36" s="539"/>
      <c r="I36" s="479"/>
      <c r="J36" s="488"/>
      <c r="K36" s="488"/>
    </row>
    <row r="37" spans="2:11">
      <c r="B37" s="532"/>
      <c r="C37" s="471"/>
      <c r="D37" s="537"/>
      <c r="E37" s="397"/>
      <c r="F37" s="540"/>
      <c r="G37" s="491">
        <f t="shared" si="3"/>
        <v>0</v>
      </c>
      <c r="H37" s="539">
        <f>SUM(G27:G36)</f>
        <v>0</v>
      </c>
      <c r="I37" s="479"/>
      <c r="J37" s="488"/>
      <c r="K37" s="488"/>
    </row>
    <row r="38" spans="2:11">
      <c r="B38" s="535">
        <v>3</v>
      </c>
      <c r="C38" s="368" t="s">
        <v>1655</v>
      </c>
      <c r="D38" s="537"/>
      <c r="E38" s="538"/>
      <c r="F38" s="540"/>
      <c r="G38" s="491">
        <f t="shared" si="3"/>
        <v>0</v>
      </c>
      <c r="H38" s="539"/>
      <c r="I38" s="479"/>
      <c r="J38" s="488"/>
      <c r="K38" s="488"/>
    </row>
    <row r="39" spans="2:11">
      <c r="B39" s="532">
        <f t="shared" ref="B39:B48" si="4">B38+0.01</f>
        <v>3.01</v>
      </c>
      <c r="C39" s="536" t="s">
        <v>59</v>
      </c>
      <c r="D39" s="537">
        <v>2</v>
      </c>
      <c r="E39" s="538" t="s">
        <v>14</v>
      </c>
      <c r="F39" s="540"/>
      <c r="G39" s="491">
        <f t="shared" si="3"/>
        <v>0</v>
      </c>
      <c r="H39" s="539"/>
      <c r="I39" s="479"/>
      <c r="J39" s="488"/>
      <c r="K39" s="488"/>
    </row>
    <row r="40" spans="2:11">
      <c r="B40" s="532">
        <f t="shared" si="4"/>
        <v>3.0199999999999996</v>
      </c>
      <c r="C40" s="536" t="s">
        <v>1648</v>
      </c>
      <c r="D40" s="537">
        <v>2</v>
      </c>
      <c r="E40" s="538" t="s">
        <v>14</v>
      </c>
      <c r="F40" s="540"/>
      <c r="G40" s="491">
        <f t="shared" si="3"/>
        <v>0</v>
      </c>
      <c r="H40" s="539"/>
      <c r="I40" s="479"/>
      <c r="J40" s="488"/>
      <c r="K40" s="488"/>
    </row>
    <row r="41" spans="2:11">
      <c r="B41" s="532">
        <f t="shared" si="4"/>
        <v>3.0299999999999994</v>
      </c>
      <c r="C41" s="536" t="s">
        <v>1649</v>
      </c>
      <c r="D41" s="537">
        <v>2</v>
      </c>
      <c r="E41" s="538" t="s">
        <v>14</v>
      </c>
      <c r="F41" s="540"/>
      <c r="G41" s="491">
        <f t="shared" si="3"/>
        <v>0</v>
      </c>
      <c r="H41" s="539"/>
      <c r="I41" s="479"/>
      <c r="J41" s="488"/>
      <c r="K41" s="488"/>
    </row>
    <row r="42" spans="2:11">
      <c r="B42" s="532">
        <f t="shared" si="4"/>
        <v>3.0399999999999991</v>
      </c>
      <c r="C42" s="536" t="s">
        <v>55</v>
      </c>
      <c r="D42" s="537">
        <v>2</v>
      </c>
      <c r="E42" s="538" t="s">
        <v>14</v>
      </c>
      <c r="F42" s="540"/>
      <c r="G42" s="491">
        <f t="shared" si="3"/>
        <v>0</v>
      </c>
      <c r="H42" s="539"/>
      <c r="I42" s="479"/>
      <c r="J42" s="488"/>
      <c r="K42" s="488"/>
    </row>
    <row r="43" spans="2:11">
      <c r="B43" s="532">
        <f t="shared" si="4"/>
        <v>3.0499999999999989</v>
      </c>
      <c r="C43" s="536" t="s">
        <v>58</v>
      </c>
      <c r="D43" s="537">
        <v>6</v>
      </c>
      <c r="E43" s="538" t="s">
        <v>14</v>
      </c>
      <c r="F43" s="540"/>
      <c r="G43" s="491">
        <f t="shared" si="3"/>
        <v>0</v>
      </c>
      <c r="H43" s="539"/>
      <c r="I43" s="479"/>
      <c r="J43" s="488"/>
      <c r="K43" s="488"/>
    </row>
    <row r="44" spans="2:11">
      <c r="B44" s="532">
        <f t="shared" si="4"/>
        <v>3.0599999999999987</v>
      </c>
      <c r="C44" s="536" t="s">
        <v>1650</v>
      </c>
      <c r="D44" s="537">
        <v>2</v>
      </c>
      <c r="E44" s="538" t="s">
        <v>14</v>
      </c>
      <c r="F44" s="540"/>
      <c r="G44" s="491">
        <f t="shared" si="3"/>
        <v>0</v>
      </c>
      <c r="H44" s="539"/>
      <c r="I44" s="479"/>
      <c r="J44" s="488"/>
      <c r="K44" s="488"/>
    </row>
    <row r="45" spans="2:11">
      <c r="B45" s="532">
        <f t="shared" si="4"/>
        <v>3.0699999999999985</v>
      </c>
      <c r="C45" s="536" t="s">
        <v>1651</v>
      </c>
      <c r="D45" s="537">
        <v>2</v>
      </c>
      <c r="E45" s="538" t="s">
        <v>14</v>
      </c>
      <c r="F45" s="540"/>
      <c r="G45" s="491">
        <f t="shared" si="3"/>
        <v>0</v>
      </c>
      <c r="H45" s="539"/>
      <c r="I45" s="479"/>
      <c r="J45" s="488"/>
      <c r="K45" s="488"/>
    </row>
    <row r="46" spans="2:11">
      <c r="B46" s="532">
        <f t="shared" si="4"/>
        <v>3.0799999999999983</v>
      </c>
      <c r="C46" s="536" t="s">
        <v>1652</v>
      </c>
      <c r="D46" s="537">
        <v>2</v>
      </c>
      <c r="E46" s="538" t="s">
        <v>14</v>
      </c>
      <c r="F46" s="540"/>
      <c r="G46" s="491">
        <f t="shared" si="3"/>
        <v>0</v>
      </c>
      <c r="H46" s="539"/>
      <c r="I46" s="479"/>
      <c r="J46" s="488"/>
      <c r="K46" s="488"/>
    </row>
    <row r="47" spans="2:11">
      <c r="B47" s="532">
        <f t="shared" si="4"/>
        <v>3.0899999999999981</v>
      </c>
      <c r="C47" s="536" t="s">
        <v>1653</v>
      </c>
      <c r="D47" s="537">
        <v>2</v>
      </c>
      <c r="E47" s="538" t="s">
        <v>14</v>
      </c>
      <c r="F47" s="540"/>
      <c r="G47" s="491">
        <f t="shared" si="3"/>
        <v>0</v>
      </c>
      <c r="H47" s="539"/>
      <c r="I47" s="479"/>
      <c r="J47" s="488"/>
      <c r="K47" s="488"/>
    </row>
    <row r="48" spans="2:11">
      <c r="B48" s="532">
        <f t="shared" si="4"/>
        <v>3.0999999999999979</v>
      </c>
      <c r="C48" s="536" t="s">
        <v>56</v>
      </c>
      <c r="D48" s="537">
        <v>1</v>
      </c>
      <c r="E48" s="538" t="s">
        <v>31</v>
      </c>
      <c r="F48" s="540"/>
      <c r="G48" s="491">
        <f t="shared" si="3"/>
        <v>0</v>
      </c>
      <c r="H48" s="539"/>
      <c r="I48" s="479"/>
      <c r="J48" s="488"/>
      <c r="K48" s="488"/>
    </row>
    <row r="49" spans="2:11">
      <c r="B49" s="532"/>
      <c r="C49" s="471"/>
      <c r="D49" s="537"/>
      <c r="E49" s="397"/>
      <c r="F49" s="540"/>
      <c r="G49" s="491">
        <f t="shared" si="3"/>
        <v>0</v>
      </c>
      <c r="H49" s="539">
        <f>SUM(G39:G48)</f>
        <v>0</v>
      </c>
      <c r="I49" s="479"/>
      <c r="J49" s="488"/>
      <c r="K49" s="488"/>
    </row>
    <row r="50" spans="2:11">
      <c r="B50" s="535">
        <f>B38+1</f>
        <v>4</v>
      </c>
      <c r="C50" s="368" t="s">
        <v>1656</v>
      </c>
      <c r="D50" s="537"/>
      <c r="E50" s="541"/>
      <c r="F50" s="540"/>
      <c r="G50" s="491">
        <f t="shared" si="3"/>
        <v>0</v>
      </c>
      <c r="H50" s="539"/>
      <c r="I50" s="479"/>
      <c r="J50" s="488"/>
      <c r="K50" s="488"/>
    </row>
    <row r="51" spans="2:11">
      <c r="B51" s="532">
        <f t="shared" ref="B51:B60" si="5">B50+0.01</f>
        <v>4.01</v>
      </c>
      <c r="C51" s="536" t="s">
        <v>59</v>
      </c>
      <c r="D51" s="537">
        <v>6</v>
      </c>
      <c r="E51" s="538" t="s">
        <v>14</v>
      </c>
      <c r="F51" s="540"/>
      <c r="G51" s="491">
        <f t="shared" si="3"/>
        <v>0</v>
      </c>
      <c r="H51" s="539"/>
      <c r="I51" s="479"/>
      <c r="J51" s="488"/>
      <c r="K51" s="488"/>
    </row>
    <row r="52" spans="2:11">
      <c r="B52" s="532">
        <f t="shared" si="5"/>
        <v>4.0199999999999996</v>
      </c>
      <c r="C52" s="536" t="s">
        <v>1648</v>
      </c>
      <c r="D52" s="537">
        <v>6</v>
      </c>
      <c r="E52" s="538" t="s">
        <v>14</v>
      </c>
      <c r="F52" s="540"/>
      <c r="G52" s="491">
        <f t="shared" si="3"/>
        <v>0</v>
      </c>
      <c r="H52" s="539"/>
      <c r="I52" s="479"/>
      <c r="J52" s="488"/>
      <c r="K52" s="488"/>
    </row>
    <row r="53" spans="2:11">
      <c r="B53" s="532">
        <f t="shared" si="5"/>
        <v>4.0299999999999994</v>
      </c>
      <c r="C53" s="536" t="s">
        <v>1649</v>
      </c>
      <c r="D53" s="537">
        <v>6</v>
      </c>
      <c r="E53" s="538" t="s">
        <v>14</v>
      </c>
      <c r="F53" s="540"/>
      <c r="G53" s="491">
        <f t="shared" si="3"/>
        <v>0</v>
      </c>
      <c r="H53" s="539"/>
      <c r="I53" s="479"/>
      <c r="J53" s="488"/>
      <c r="K53" s="488"/>
    </row>
    <row r="54" spans="2:11">
      <c r="B54" s="532">
        <f t="shared" si="5"/>
        <v>4.0399999999999991</v>
      </c>
      <c r="C54" s="536" t="s">
        <v>55</v>
      </c>
      <c r="D54" s="537">
        <v>6</v>
      </c>
      <c r="E54" s="538" t="s">
        <v>14</v>
      </c>
      <c r="F54" s="540"/>
      <c r="G54" s="491">
        <f t="shared" si="3"/>
        <v>0</v>
      </c>
      <c r="H54" s="539"/>
      <c r="I54" s="479"/>
      <c r="J54" s="488"/>
      <c r="K54" s="488"/>
    </row>
    <row r="55" spans="2:11">
      <c r="B55" s="532">
        <f t="shared" si="5"/>
        <v>4.0499999999999989</v>
      </c>
      <c r="C55" s="536" t="s">
        <v>58</v>
      </c>
      <c r="D55" s="537">
        <v>18</v>
      </c>
      <c r="E55" s="538" t="s">
        <v>14</v>
      </c>
      <c r="F55" s="540"/>
      <c r="G55" s="491">
        <f t="shared" si="3"/>
        <v>0</v>
      </c>
      <c r="H55" s="539"/>
      <c r="I55" s="479"/>
      <c r="J55" s="488"/>
      <c r="K55" s="488"/>
    </row>
    <row r="56" spans="2:11">
      <c r="B56" s="532">
        <f t="shared" si="5"/>
        <v>4.0599999999999987</v>
      </c>
      <c r="C56" s="536" t="s">
        <v>1650</v>
      </c>
      <c r="D56" s="537">
        <v>6</v>
      </c>
      <c r="E56" s="538" t="s">
        <v>14</v>
      </c>
      <c r="F56" s="542"/>
      <c r="G56" s="491">
        <f t="shared" si="3"/>
        <v>0</v>
      </c>
      <c r="H56" s="539"/>
      <c r="I56" s="479"/>
      <c r="J56" s="488"/>
      <c r="K56" s="488"/>
    </row>
    <row r="57" spans="2:11">
      <c r="B57" s="532">
        <f t="shared" si="5"/>
        <v>4.0699999999999985</v>
      </c>
      <c r="C57" s="536" t="s">
        <v>1657</v>
      </c>
      <c r="D57" s="537">
        <v>6</v>
      </c>
      <c r="E57" s="538" t="s">
        <v>14</v>
      </c>
      <c r="F57" s="542"/>
      <c r="G57" s="491">
        <f t="shared" si="3"/>
        <v>0</v>
      </c>
      <c r="H57" s="539"/>
      <c r="I57" s="479"/>
      <c r="J57" s="488"/>
      <c r="K57" s="488"/>
    </row>
    <row r="58" spans="2:11">
      <c r="B58" s="532">
        <f t="shared" si="5"/>
        <v>4.0799999999999983</v>
      </c>
      <c r="C58" s="536" t="s">
        <v>1652</v>
      </c>
      <c r="D58" s="537">
        <v>6</v>
      </c>
      <c r="E58" s="538" t="s">
        <v>14</v>
      </c>
      <c r="F58" s="542"/>
      <c r="G58" s="491">
        <f t="shared" si="3"/>
        <v>0</v>
      </c>
      <c r="H58" s="539"/>
      <c r="I58" s="479"/>
      <c r="J58" s="488"/>
      <c r="K58" s="488"/>
    </row>
    <row r="59" spans="2:11">
      <c r="B59" s="532">
        <f t="shared" si="5"/>
        <v>4.0899999999999981</v>
      </c>
      <c r="C59" s="536" t="s">
        <v>1653</v>
      </c>
      <c r="D59" s="537">
        <v>6</v>
      </c>
      <c r="E59" s="538" t="s">
        <v>14</v>
      </c>
      <c r="F59" s="542"/>
      <c r="G59" s="491">
        <f t="shared" si="3"/>
        <v>0</v>
      </c>
      <c r="H59" s="539"/>
      <c r="I59" s="479"/>
      <c r="J59" s="488"/>
      <c r="K59" s="488"/>
    </row>
    <row r="60" spans="2:11">
      <c r="B60" s="532">
        <f t="shared" si="5"/>
        <v>4.0999999999999979</v>
      </c>
      <c r="C60" s="536" t="s">
        <v>56</v>
      </c>
      <c r="D60" s="537">
        <v>1</v>
      </c>
      <c r="E60" s="538" t="s">
        <v>31</v>
      </c>
      <c r="F60" s="542"/>
      <c r="G60" s="491">
        <f t="shared" si="3"/>
        <v>0</v>
      </c>
      <c r="H60" s="539"/>
      <c r="I60" s="479"/>
      <c r="J60" s="488"/>
      <c r="K60" s="488"/>
    </row>
    <row r="61" spans="2:11">
      <c r="B61" s="532"/>
      <c r="C61" s="536"/>
      <c r="D61" s="537"/>
      <c r="E61" s="538"/>
      <c r="F61" s="542"/>
      <c r="G61" s="491">
        <f t="shared" si="3"/>
        <v>0</v>
      </c>
      <c r="H61" s="539">
        <f>SUM(G51:G60)</f>
        <v>0</v>
      </c>
      <c r="I61" s="479"/>
      <c r="J61" s="488"/>
      <c r="K61" s="488"/>
    </row>
    <row r="62" spans="2:11">
      <c r="B62" s="535">
        <f>B50+1</f>
        <v>5</v>
      </c>
      <c r="C62" s="368" t="s">
        <v>1658</v>
      </c>
      <c r="D62" s="537"/>
      <c r="E62" s="543"/>
      <c r="F62" s="542"/>
      <c r="G62" s="491">
        <f t="shared" si="3"/>
        <v>0</v>
      </c>
      <c r="H62" s="539"/>
      <c r="I62" s="479"/>
      <c r="J62" s="488"/>
      <c r="K62" s="488"/>
    </row>
    <row r="63" spans="2:11">
      <c r="B63" s="544">
        <f t="shared" ref="B63:B72" si="6">B62+0.01</f>
        <v>5.01</v>
      </c>
      <c r="C63" s="545" t="s">
        <v>59</v>
      </c>
      <c r="D63" s="537">
        <v>1</v>
      </c>
      <c r="E63" s="546" t="s">
        <v>14</v>
      </c>
      <c r="F63" s="542"/>
      <c r="G63" s="491">
        <f t="shared" si="3"/>
        <v>0</v>
      </c>
      <c r="H63" s="539"/>
      <c r="I63" s="479"/>
      <c r="J63" s="488"/>
      <c r="K63" s="488"/>
    </row>
    <row r="64" spans="2:11">
      <c r="B64" s="544">
        <f t="shared" si="6"/>
        <v>5.0199999999999996</v>
      </c>
      <c r="C64" s="545" t="s">
        <v>1649</v>
      </c>
      <c r="D64" s="537">
        <v>1</v>
      </c>
      <c r="E64" s="546" t="s">
        <v>14</v>
      </c>
      <c r="F64" s="542"/>
      <c r="G64" s="491">
        <f t="shared" si="3"/>
        <v>0</v>
      </c>
      <c r="H64" s="539"/>
      <c r="I64" s="479"/>
      <c r="J64" s="488"/>
      <c r="K64" s="488"/>
    </row>
    <row r="65" spans="2:11">
      <c r="B65" s="544">
        <f t="shared" si="6"/>
        <v>5.0299999999999994</v>
      </c>
      <c r="C65" s="545" t="s">
        <v>1648</v>
      </c>
      <c r="D65" s="537">
        <v>1</v>
      </c>
      <c r="E65" s="546" t="s">
        <v>14</v>
      </c>
      <c r="F65" s="542"/>
      <c r="G65" s="491">
        <f t="shared" si="3"/>
        <v>0</v>
      </c>
      <c r="H65" s="539"/>
      <c r="I65" s="479"/>
      <c r="J65" s="488"/>
      <c r="K65" s="488"/>
    </row>
    <row r="66" spans="2:11">
      <c r="B66" s="544">
        <f t="shared" si="6"/>
        <v>5.0399999999999991</v>
      </c>
      <c r="C66" s="545" t="s">
        <v>55</v>
      </c>
      <c r="D66" s="537">
        <v>1</v>
      </c>
      <c r="E66" s="546" t="s">
        <v>14</v>
      </c>
      <c r="F66" s="542"/>
      <c r="G66" s="491">
        <f t="shared" si="3"/>
        <v>0</v>
      </c>
      <c r="H66" s="539"/>
      <c r="I66" s="479"/>
      <c r="J66" s="488"/>
      <c r="K66" s="488"/>
    </row>
    <row r="67" spans="2:11">
      <c r="B67" s="544">
        <f t="shared" si="6"/>
        <v>5.0499999999999989</v>
      </c>
      <c r="C67" s="545" t="s">
        <v>58</v>
      </c>
      <c r="D67" s="537">
        <v>3</v>
      </c>
      <c r="E67" s="546" t="s">
        <v>14</v>
      </c>
      <c r="F67" s="542"/>
      <c r="G67" s="491">
        <f t="shared" si="3"/>
        <v>0</v>
      </c>
      <c r="H67" s="539"/>
      <c r="I67" s="479"/>
      <c r="J67" s="488"/>
      <c r="K67" s="488"/>
    </row>
    <row r="68" spans="2:11">
      <c r="B68" s="544">
        <f t="shared" si="6"/>
        <v>5.0599999999999987</v>
      </c>
      <c r="C68" s="545" t="s">
        <v>1650</v>
      </c>
      <c r="D68" s="537">
        <v>1</v>
      </c>
      <c r="E68" s="546" t="s">
        <v>14</v>
      </c>
      <c r="F68" s="542"/>
      <c r="G68" s="491">
        <f t="shared" si="3"/>
        <v>0</v>
      </c>
      <c r="H68" s="539"/>
      <c r="I68" s="479"/>
      <c r="J68" s="488"/>
      <c r="K68" s="488"/>
    </row>
    <row r="69" spans="2:11">
      <c r="B69" s="544">
        <f t="shared" si="6"/>
        <v>5.0699999999999985</v>
      </c>
      <c r="C69" s="545" t="s">
        <v>1657</v>
      </c>
      <c r="D69" s="537">
        <v>1</v>
      </c>
      <c r="E69" s="546" t="s">
        <v>14</v>
      </c>
      <c r="F69" s="542"/>
      <c r="G69" s="491">
        <f t="shared" si="3"/>
        <v>0</v>
      </c>
      <c r="H69" s="539"/>
      <c r="I69" s="479"/>
      <c r="J69" s="488"/>
      <c r="K69" s="488"/>
    </row>
    <row r="70" spans="2:11">
      <c r="B70" s="544">
        <f t="shared" si="6"/>
        <v>5.0799999999999983</v>
      </c>
      <c r="C70" s="545" t="s">
        <v>1652</v>
      </c>
      <c r="D70" s="537">
        <v>1</v>
      </c>
      <c r="E70" s="546" t="s">
        <v>14</v>
      </c>
      <c r="F70" s="542"/>
      <c r="G70" s="491">
        <f t="shared" si="3"/>
        <v>0</v>
      </c>
      <c r="H70" s="539"/>
      <c r="I70" s="479"/>
      <c r="J70" s="488"/>
      <c r="K70" s="488"/>
    </row>
    <row r="71" spans="2:11">
      <c r="B71" s="544">
        <f t="shared" si="6"/>
        <v>5.0899999999999981</v>
      </c>
      <c r="C71" s="545" t="s">
        <v>1653</v>
      </c>
      <c r="D71" s="537">
        <v>1</v>
      </c>
      <c r="E71" s="546" t="s">
        <v>14</v>
      </c>
      <c r="F71" s="542"/>
      <c r="G71" s="491">
        <f t="shared" si="3"/>
        <v>0</v>
      </c>
      <c r="H71" s="539"/>
      <c r="I71" s="479"/>
      <c r="J71" s="488"/>
      <c r="K71" s="488"/>
    </row>
    <row r="72" spans="2:11">
      <c r="B72" s="544">
        <f t="shared" si="6"/>
        <v>5.0999999999999979</v>
      </c>
      <c r="C72" s="545" t="s">
        <v>56</v>
      </c>
      <c r="D72" s="537">
        <v>1</v>
      </c>
      <c r="E72" s="546" t="s">
        <v>31</v>
      </c>
      <c r="F72" s="542"/>
      <c r="G72" s="491">
        <f t="shared" si="3"/>
        <v>0</v>
      </c>
      <c r="H72" s="539"/>
      <c r="I72" s="479"/>
      <c r="J72" s="488"/>
      <c r="K72" s="488"/>
    </row>
    <row r="73" spans="2:11">
      <c r="B73" s="532"/>
      <c r="C73" s="471"/>
      <c r="D73" s="537"/>
      <c r="E73" s="397"/>
      <c r="F73" s="542"/>
      <c r="G73" s="491">
        <f t="shared" si="3"/>
        <v>0</v>
      </c>
      <c r="H73" s="539">
        <f>SUM(G63:G72)</f>
        <v>0</v>
      </c>
      <c r="I73" s="479"/>
      <c r="J73" s="488"/>
      <c r="K73" s="488"/>
    </row>
    <row r="74" spans="2:11">
      <c r="B74" s="532"/>
      <c r="C74" s="547" t="s">
        <v>1390</v>
      </c>
      <c r="D74" s="537"/>
      <c r="E74" s="538"/>
      <c r="F74" s="542"/>
      <c r="G74" s="491">
        <f t="shared" si="3"/>
        <v>0</v>
      </c>
      <c r="H74" s="539"/>
      <c r="I74" s="479"/>
      <c r="J74" s="488"/>
      <c r="K74" s="488"/>
    </row>
    <row r="75" spans="2:11">
      <c r="B75" s="535">
        <v>6</v>
      </c>
      <c r="C75" s="368" t="s">
        <v>1659</v>
      </c>
      <c r="D75" s="537"/>
      <c r="E75" s="548"/>
      <c r="F75" s="542"/>
      <c r="G75" s="491">
        <f t="shared" si="3"/>
        <v>0</v>
      </c>
      <c r="H75" s="539"/>
      <c r="I75" s="479"/>
      <c r="J75" s="488"/>
      <c r="K75" s="488"/>
    </row>
    <row r="76" spans="2:11">
      <c r="B76" s="544">
        <f t="shared" ref="B76:B81" si="7">B75+0.01</f>
        <v>6.01</v>
      </c>
      <c r="C76" s="545" t="s">
        <v>59</v>
      </c>
      <c r="D76" s="537">
        <v>1</v>
      </c>
      <c r="E76" s="546" t="s">
        <v>14</v>
      </c>
      <c r="F76" s="542"/>
      <c r="G76" s="491">
        <f t="shared" si="3"/>
        <v>0</v>
      </c>
      <c r="H76" s="539"/>
      <c r="I76" s="479"/>
      <c r="J76" s="488"/>
      <c r="K76" s="488"/>
    </row>
    <row r="77" spans="2:11">
      <c r="B77" s="544">
        <f t="shared" si="7"/>
        <v>6.02</v>
      </c>
      <c r="C77" s="545" t="s">
        <v>55</v>
      </c>
      <c r="D77" s="537">
        <v>1</v>
      </c>
      <c r="E77" s="546" t="s">
        <v>14</v>
      </c>
      <c r="F77" s="542"/>
      <c r="G77" s="491">
        <f t="shared" si="3"/>
        <v>0</v>
      </c>
      <c r="H77" s="539"/>
      <c r="I77" s="479"/>
      <c r="J77" s="488"/>
      <c r="K77" s="488"/>
    </row>
    <row r="78" spans="2:11">
      <c r="B78" s="544">
        <f t="shared" si="7"/>
        <v>6.0299999999999994</v>
      </c>
      <c r="C78" s="545" t="s">
        <v>58</v>
      </c>
      <c r="D78" s="537">
        <v>1</v>
      </c>
      <c r="E78" s="546" t="s">
        <v>14</v>
      </c>
      <c r="F78" s="542"/>
      <c r="G78" s="491">
        <f t="shared" si="3"/>
        <v>0</v>
      </c>
      <c r="H78" s="539"/>
      <c r="I78" s="479"/>
      <c r="J78" s="488"/>
      <c r="K78" s="488"/>
    </row>
    <row r="79" spans="2:11">
      <c r="B79" s="544">
        <f t="shared" si="7"/>
        <v>6.0399999999999991</v>
      </c>
      <c r="C79" s="545" t="s">
        <v>1650</v>
      </c>
      <c r="D79" s="537">
        <v>1</v>
      </c>
      <c r="E79" s="546" t="s">
        <v>14</v>
      </c>
      <c r="F79" s="542"/>
      <c r="G79" s="491">
        <f t="shared" si="3"/>
        <v>0</v>
      </c>
      <c r="H79" s="539"/>
      <c r="I79" s="479"/>
      <c r="J79" s="488"/>
      <c r="K79" s="488"/>
    </row>
    <row r="80" spans="2:11">
      <c r="B80" s="544">
        <f t="shared" si="7"/>
        <v>6.0499999999999989</v>
      </c>
      <c r="C80" s="545" t="s">
        <v>1653</v>
      </c>
      <c r="D80" s="537">
        <v>1</v>
      </c>
      <c r="E80" s="546" t="s">
        <v>14</v>
      </c>
      <c r="F80" s="542"/>
      <c r="G80" s="491">
        <f t="shared" si="3"/>
        <v>0</v>
      </c>
      <c r="H80" s="539"/>
      <c r="I80" s="479"/>
      <c r="J80" s="488"/>
      <c r="K80" s="488"/>
    </row>
    <row r="81" spans="2:11">
      <c r="B81" s="544">
        <f t="shared" si="7"/>
        <v>6.0599999999999987</v>
      </c>
      <c r="C81" s="545" t="s">
        <v>56</v>
      </c>
      <c r="D81" s="537">
        <v>1</v>
      </c>
      <c r="E81" s="546" t="s">
        <v>31</v>
      </c>
      <c r="F81" s="542"/>
      <c r="G81" s="491">
        <f t="shared" si="3"/>
        <v>0</v>
      </c>
      <c r="H81" s="539"/>
      <c r="I81" s="479"/>
      <c r="J81" s="488"/>
      <c r="K81" s="488"/>
    </row>
    <row r="82" spans="2:11">
      <c r="B82" s="532"/>
      <c r="C82" s="536"/>
      <c r="D82" s="537"/>
      <c r="E82" s="538"/>
      <c r="F82" s="542"/>
      <c r="G82" s="491">
        <f t="shared" si="3"/>
        <v>0</v>
      </c>
      <c r="H82" s="539">
        <f>SUM(G76:G82)</f>
        <v>0</v>
      </c>
      <c r="I82" s="479"/>
      <c r="J82" s="488"/>
      <c r="K82" s="488"/>
    </row>
    <row r="83" spans="2:11">
      <c r="B83" s="532"/>
      <c r="C83" s="549" t="s">
        <v>1660</v>
      </c>
      <c r="D83" s="537"/>
      <c r="E83" s="397"/>
      <c r="F83" s="542"/>
      <c r="G83" s="491">
        <f t="shared" si="3"/>
        <v>0</v>
      </c>
      <c r="H83" s="539"/>
      <c r="I83" s="479"/>
      <c r="J83" s="488"/>
      <c r="K83" s="488"/>
    </row>
    <row r="84" spans="2:11">
      <c r="B84" s="535">
        <v>7</v>
      </c>
      <c r="C84" s="368" t="s">
        <v>1661</v>
      </c>
      <c r="D84" s="537"/>
      <c r="E84" s="397"/>
      <c r="F84" s="542"/>
      <c r="G84" s="491">
        <f t="shared" si="3"/>
        <v>0</v>
      </c>
      <c r="H84" s="539"/>
      <c r="I84" s="479"/>
      <c r="J84" s="488"/>
      <c r="K84" s="488"/>
    </row>
    <row r="85" spans="2:11">
      <c r="B85" s="532">
        <f t="shared" ref="B85:B94" si="8">B84+0.01</f>
        <v>7.01</v>
      </c>
      <c r="C85" s="536" t="s">
        <v>59</v>
      </c>
      <c r="D85" s="537">
        <v>24</v>
      </c>
      <c r="E85" s="538" t="s">
        <v>14</v>
      </c>
      <c r="F85" s="542"/>
      <c r="G85" s="491">
        <f t="shared" si="3"/>
        <v>0</v>
      </c>
      <c r="H85" s="539"/>
      <c r="I85" s="479"/>
      <c r="J85" s="488"/>
      <c r="K85" s="488"/>
    </row>
    <row r="86" spans="2:11">
      <c r="B86" s="532">
        <f t="shared" si="8"/>
        <v>7.02</v>
      </c>
      <c r="C86" s="536" t="s">
        <v>1648</v>
      </c>
      <c r="D86" s="537">
        <v>24</v>
      </c>
      <c r="E86" s="538" t="s">
        <v>14</v>
      </c>
      <c r="F86" s="542"/>
      <c r="G86" s="491">
        <f t="shared" si="3"/>
        <v>0</v>
      </c>
      <c r="H86" s="539"/>
      <c r="I86" s="479"/>
      <c r="J86" s="488"/>
      <c r="K86" s="488"/>
    </row>
    <row r="87" spans="2:11">
      <c r="B87" s="532">
        <f>B86+0.01</f>
        <v>7.0299999999999994</v>
      </c>
      <c r="C87" s="536" t="s">
        <v>1649</v>
      </c>
      <c r="D87" s="537">
        <v>24</v>
      </c>
      <c r="E87" s="538" t="s">
        <v>14</v>
      </c>
      <c r="F87" s="542"/>
      <c r="G87" s="491">
        <f t="shared" si="3"/>
        <v>0</v>
      </c>
      <c r="H87" s="539"/>
      <c r="I87" s="479"/>
      <c r="J87" s="488"/>
      <c r="K87" s="488"/>
    </row>
    <row r="88" spans="2:11">
      <c r="B88" s="532">
        <f t="shared" si="8"/>
        <v>7.0399999999999991</v>
      </c>
      <c r="C88" s="536" t="s">
        <v>55</v>
      </c>
      <c r="D88" s="537">
        <v>24</v>
      </c>
      <c r="E88" s="538" t="s">
        <v>14</v>
      </c>
      <c r="F88" s="542"/>
      <c r="G88" s="491">
        <f t="shared" si="3"/>
        <v>0</v>
      </c>
      <c r="H88" s="539"/>
      <c r="I88" s="479"/>
      <c r="J88" s="488"/>
      <c r="K88" s="488"/>
    </row>
    <row r="89" spans="2:11">
      <c r="B89" s="532">
        <f t="shared" si="8"/>
        <v>7.0499999999999989</v>
      </c>
      <c r="C89" s="536" t="s">
        <v>58</v>
      </c>
      <c r="D89" s="537">
        <v>72</v>
      </c>
      <c r="E89" s="538" t="s">
        <v>14</v>
      </c>
      <c r="F89" s="542"/>
      <c r="G89" s="491">
        <f t="shared" si="3"/>
        <v>0</v>
      </c>
      <c r="H89" s="539"/>
      <c r="I89" s="479"/>
      <c r="J89" s="488"/>
      <c r="K89" s="488"/>
    </row>
    <row r="90" spans="2:11">
      <c r="B90" s="532">
        <f t="shared" si="8"/>
        <v>7.0599999999999987</v>
      </c>
      <c r="C90" s="536" t="s">
        <v>1650</v>
      </c>
      <c r="D90" s="537">
        <v>24</v>
      </c>
      <c r="E90" s="538" t="s">
        <v>14</v>
      </c>
      <c r="F90" s="542"/>
      <c r="G90" s="491">
        <f t="shared" si="3"/>
        <v>0</v>
      </c>
      <c r="H90" s="539"/>
      <c r="I90" s="479"/>
      <c r="J90" s="488"/>
      <c r="K90" s="488"/>
    </row>
    <row r="91" spans="2:11">
      <c r="B91" s="532">
        <f t="shared" si="8"/>
        <v>7.0699999999999985</v>
      </c>
      <c r="C91" s="536" t="s">
        <v>1651</v>
      </c>
      <c r="D91" s="537">
        <v>24</v>
      </c>
      <c r="E91" s="538" t="s">
        <v>14</v>
      </c>
      <c r="F91" s="542"/>
      <c r="G91" s="491">
        <f t="shared" ref="G91:G154" si="9">ROUND(D91*F91,2)</f>
        <v>0</v>
      </c>
      <c r="H91" s="539"/>
      <c r="I91" s="479"/>
      <c r="J91" s="488"/>
      <c r="K91" s="488"/>
    </row>
    <row r="92" spans="2:11">
      <c r="B92" s="532">
        <f>B91+0.01</f>
        <v>7.0799999999999983</v>
      </c>
      <c r="C92" s="536" t="s">
        <v>1652</v>
      </c>
      <c r="D92" s="537">
        <v>24</v>
      </c>
      <c r="E92" s="538" t="s">
        <v>14</v>
      </c>
      <c r="F92" s="542"/>
      <c r="G92" s="491">
        <f t="shared" si="9"/>
        <v>0</v>
      </c>
      <c r="H92" s="539"/>
      <c r="I92" s="479"/>
      <c r="J92" s="488"/>
      <c r="K92" s="488"/>
    </row>
    <row r="93" spans="2:11">
      <c r="B93" s="532">
        <f t="shared" si="8"/>
        <v>7.0899999999999981</v>
      </c>
      <c r="C93" s="536" t="s">
        <v>1653</v>
      </c>
      <c r="D93" s="537">
        <v>24</v>
      </c>
      <c r="E93" s="538" t="s">
        <v>14</v>
      </c>
      <c r="F93" s="542"/>
      <c r="G93" s="491">
        <f t="shared" si="9"/>
        <v>0</v>
      </c>
      <c r="H93" s="539"/>
      <c r="I93" s="479"/>
      <c r="J93" s="488"/>
      <c r="K93" s="488"/>
    </row>
    <row r="94" spans="2:11">
      <c r="B94" s="532">
        <f t="shared" si="8"/>
        <v>7.0999999999999979</v>
      </c>
      <c r="C94" s="536" t="s">
        <v>56</v>
      </c>
      <c r="D94" s="537">
        <v>1</v>
      </c>
      <c r="E94" s="538" t="s">
        <v>31</v>
      </c>
      <c r="F94" s="542"/>
      <c r="G94" s="491">
        <f t="shared" si="9"/>
        <v>0</v>
      </c>
      <c r="H94" s="539"/>
      <c r="I94" s="479"/>
      <c r="J94" s="488"/>
      <c r="K94" s="488"/>
    </row>
    <row r="95" spans="2:11">
      <c r="B95" s="532"/>
      <c r="C95" s="471"/>
      <c r="D95" s="537"/>
      <c r="E95" s="397"/>
      <c r="F95" s="542"/>
      <c r="G95" s="491">
        <f t="shared" si="9"/>
        <v>0</v>
      </c>
      <c r="H95" s="539">
        <f>SUM(G85:G94)</f>
        <v>0</v>
      </c>
      <c r="I95" s="479"/>
      <c r="J95" s="488"/>
      <c r="K95" s="488"/>
    </row>
    <row r="96" spans="2:11">
      <c r="B96" s="535">
        <v>8</v>
      </c>
      <c r="C96" s="368" t="s">
        <v>1662</v>
      </c>
      <c r="D96" s="537"/>
      <c r="E96" s="397"/>
      <c r="F96" s="542"/>
      <c r="G96" s="491">
        <f t="shared" si="9"/>
        <v>0</v>
      </c>
      <c r="H96" s="539"/>
      <c r="I96" s="479"/>
      <c r="J96" s="488"/>
      <c r="K96" s="488"/>
    </row>
    <row r="97" spans="2:11">
      <c r="B97" s="532">
        <f t="shared" ref="B97:B106" si="10">B96+0.01</f>
        <v>8.01</v>
      </c>
      <c r="C97" s="536" t="s">
        <v>59</v>
      </c>
      <c r="D97" s="537">
        <v>4</v>
      </c>
      <c r="E97" s="538" t="s">
        <v>14</v>
      </c>
      <c r="F97" s="542"/>
      <c r="G97" s="491">
        <f t="shared" si="9"/>
        <v>0</v>
      </c>
      <c r="H97" s="539"/>
      <c r="I97" s="479"/>
      <c r="J97" s="488"/>
      <c r="K97" s="488"/>
    </row>
    <row r="98" spans="2:11">
      <c r="B98" s="532">
        <f t="shared" si="10"/>
        <v>8.02</v>
      </c>
      <c r="C98" s="536" t="s">
        <v>1648</v>
      </c>
      <c r="D98" s="537">
        <v>4</v>
      </c>
      <c r="E98" s="538" t="s">
        <v>14</v>
      </c>
      <c r="F98" s="542"/>
      <c r="G98" s="491">
        <f t="shared" si="9"/>
        <v>0</v>
      </c>
      <c r="H98" s="539"/>
      <c r="I98" s="479"/>
      <c r="J98" s="488"/>
      <c r="K98" s="488"/>
    </row>
    <row r="99" spans="2:11">
      <c r="B99" s="532">
        <f>B98+0.01</f>
        <v>8.0299999999999994</v>
      </c>
      <c r="C99" s="536" t="s">
        <v>1649</v>
      </c>
      <c r="D99" s="537">
        <v>4</v>
      </c>
      <c r="E99" s="538" t="s">
        <v>14</v>
      </c>
      <c r="F99" s="542"/>
      <c r="G99" s="491">
        <f t="shared" si="9"/>
        <v>0</v>
      </c>
      <c r="H99" s="539"/>
      <c r="I99" s="479"/>
      <c r="J99" s="488"/>
      <c r="K99" s="488"/>
    </row>
    <row r="100" spans="2:11">
      <c r="B100" s="532">
        <f t="shared" si="10"/>
        <v>8.0399999999999991</v>
      </c>
      <c r="C100" s="536" t="s">
        <v>55</v>
      </c>
      <c r="D100" s="537">
        <v>4</v>
      </c>
      <c r="E100" s="538" t="s">
        <v>14</v>
      </c>
      <c r="F100" s="542"/>
      <c r="G100" s="491">
        <f t="shared" si="9"/>
        <v>0</v>
      </c>
      <c r="H100" s="539"/>
      <c r="I100" s="479"/>
      <c r="J100" s="488"/>
      <c r="K100" s="488"/>
    </row>
    <row r="101" spans="2:11">
      <c r="B101" s="532">
        <f t="shared" si="10"/>
        <v>8.0499999999999989</v>
      </c>
      <c r="C101" s="536" t="s">
        <v>58</v>
      </c>
      <c r="D101" s="537">
        <v>12</v>
      </c>
      <c r="E101" s="538" t="s">
        <v>14</v>
      </c>
      <c r="F101" s="542"/>
      <c r="G101" s="491">
        <f t="shared" si="9"/>
        <v>0</v>
      </c>
      <c r="H101" s="539"/>
      <c r="I101" s="479"/>
      <c r="J101" s="488"/>
      <c r="K101" s="488"/>
    </row>
    <row r="102" spans="2:11">
      <c r="B102" s="532">
        <f t="shared" si="10"/>
        <v>8.0599999999999987</v>
      </c>
      <c r="C102" s="536" t="s">
        <v>1650</v>
      </c>
      <c r="D102" s="537">
        <v>4</v>
      </c>
      <c r="E102" s="538" t="s">
        <v>14</v>
      </c>
      <c r="F102" s="542"/>
      <c r="G102" s="491">
        <f t="shared" si="9"/>
        <v>0</v>
      </c>
      <c r="H102" s="539"/>
      <c r="I102" s="479"/>
      <c r="J102" s="488"/>
      <c r="K102" s="488"/>
    </row>
    <row r="103" spans="2:11">
      <c r="B103" s="532">
        <f t="shared" si="10"/>
        <v>8.0699999999999985</v>
      </c>
      <c r="C103" s="536" t="s">
        <v>1651</v>
      </c>
      <c r="D103" s="537">
        <v>4</v>
      </c>
      <c r="E103" s="538" t="s">
        <v>14</v>
      </c>
      <c r="F103" s="542"/>
      <c r="G103" s="491">
        <f t="shared" si="9"/>
        <v>0</v>
      </c>
      <c r="H103" s="539"/>
      <c r="I103" s="479"/>
      <c r="J103" s="488"/>
      <c r="K103" s="488"/>
    </row>
    <row r="104" spans="2:11">
      <c r="B104" s="532">
        <f>B103+0.01</f>
        <v>8.0799999999999983</v>
      </c>
      <c r="C104" s="536" t="s">
        <v>1652</v>
      </c>
      <c r="D104" s="537">
        <v>4</v>
      </c>
      <c r="E104" s="538" t="s">
        <v>14</v>
      </c>
      <c r="F104" s="542"/>
      <c r="G104" s="491">
        <f t="shared" si="9"/>
        <v>0</v>
      </c>
      <c r="H104" s="539"/>
      <c r="I104" s="479"/>
      <c r="J104" s="488"/>
      <c r="K104" s="488"/>
    </row>
    <row r="105" spans="2:11">
      <c r="B105" s="532">
        <f t="shared" si="10"/>
        <v>8.0899999999999981</v>
      </c>
      <c r="C105" s="536" t="s">
        <v>1653</v>
      </c>
      <c r="D105" s="537">
        <v>4</v>
      </c>
      <c r="E105" s="538" t="s">
        <v>14</v>
      </c>
      <c r="F105" s="542"/>
      <c r="G105" s="491">
        <f t="shared" si="9"/>
        <v>0</v>
      </c>
      <c r="H105" s="539"/>
      <c r="I105" s="479"/>
      <c r="J105" s="488"/>
      <c r="K105" s="488"/>
    </row>
    <row r="106" spans="2:11">
      <c r="B106" s="532">
        <f t="shared" si="10"/>
        <v>8.0999999999999979</v>
      </c>
      <c r="C106" s="536" t="s">
        <v>56</v>
      </c>
      <c r="D106" s="537">
        <v>1</v>
      </c>
      <c r="E106" s="538" t="s">
        <v>31</v>
      </c>
      <c r="F106" s="542"/>
      <c r="G106" s="491">
        <f t="shared" si="9"/>
        <v>0</v>
      </c>
      <c r="H106" s="539"/>
      <c r="I106" s="479"/>
      <c r="J106" s="488"/>
      <c r="K106" s="488"/>
    </row>
    <row r="107" spans="2:11">
      <c r="B107" s="532"/>
      <c r="C107" s="471"/>
      <c r="D107" s="537"/>
      <c r="E107" s="397"/>
      <c r="F107" s="542"/>
      <c r="G107" s="491">
        <f t="shared" si="9"/>
        <v>0</v>
      </c>
      <c r="H107" s="539">
        <f>SUM(G97:G106)</f>
        <v>0</v>
      </c>
      <c r="I107" s="479"/>
      <c r="J107" s="488"/>
      <c r="K107" s="488"/>
    </row>
    <row r="108" spans="2:11">
      <c r="B108" s="532"/>
      <c r="C108" s="549" t="s">
        <v>1344</v>
      </c>
      <c r="D108" s="537"/>
      <c r="E108" s="397"/>
      <c r="F108" s="542"/>
      <c r="G108" s="491">
        <f t="shared" si="9"/>
        <v>0</v>
      </c>
      <c r="H108" s="539"/>
      <c r="I108" s="479"/>
      <c r="J108" s="488"/>
      <c r="K108" s="488"/>
    </row>
    <row r="109" spans="2:11">
      <c r="B109" s="550">
        <v>9</v>
      </c>
      <c r="C109" s="368" t="s">
        <v>1350</v>
      </c>
      <c r="D109" s="537"/>
      <c r="E109" s="551"/>
      <c r="F109" s="542"/>
      <c r="G109" s="491">
        <f t="shared" si="9"/>
        <v>0</v>
      </c>
      <c r="H109" s="539"/>
      <c r="I109" s="479"/>
      <c r="J109" s="488"/>
      <c r="K109" s="488"/>
    </row>
    <row r="110" spans="2:11">
      <c r="B110" s="544">
        <f>B109+0.01</f>
        <v>9.01</v>
      </c>
      <c r="C110" s="545" t="s">
        <v>1663</v>
      </c>
      <c r="D110" s="537">
        <v>4</v>
      </c>
      <c r="E110" s="546" t="s">
        <v>14</v>
      </c>
      <c r="F110" s="542"/>
      <c r="G110" s="491">
        <f t="shared" si="9"/>
        <v>0</v>
      </c>
      <c r="H110" s="539"/>
      <c r="I110" s="479"/>
      <c r="J110" s="488"/>
      <c r="K110" s="488"/>
    </row>
    <row r="111" spans="2:11">
      <c r="B111" s="544">
        <f t="shared" ref="B111:B123" si="11">B110+0.01</f>
        <v>9.02</v>
      </c>
      <c r="C111" s="545" t="s">
        <v>1664</v>
      </c>
      <c r="D111" s="537">
        <v>4</v>
      </c>
      <c r="E111" s="546" t="s">
        <v>14</v>
      </c>
      <c r="F111" s="542"/>
      <c r="G111" s="491">
        <f t="shared" si="9"/>
        <v>0</v>
      </c>
      <c r="H111" s="539"/>
      <c r="I111" s="479"/>
      <c r="J111" s="488"/>
      <c r="K111" s="488"/>
    </row>
    <row r="112" spans="2:11">
      <c r="B112" s="544">
        <f t="shared" si="11"/>
        <v>9.0299999999999994</v>
      </c>
      <c r="C112" s="545" t="s">
        <v>1665</v>
      </c>
      <c r="D112" s="537">
        <v>4</v>
      </c>
      <c r="E112" s="546" t="s">
        <v>14</v>
      </c>
      <c r="F112" s="542"/>
      <c r="G112" s="491">
        <f t="shared" si="9"/>
        <v>0</v>
      </c>
      <c r="H112" s="539"/>
      <c r="I112" s="479"/>
      <c r="J112" s="488"/>
      <c r="K112" s="488"/>
    </row>
    <row r="113" spans="2:11">
      <c r="B113" s="544">
        <f t="shared" si="11"/>
        <v>9.0399999999999991</v>
      </c>
      <c r="C113" s="545" t="s">
        <v>59</v>
      </c>
      <c r="D113" s="537">
        <v>2</v>
      </c>
      <c r="E113" s="546" t="s">
        <v>14</v>
      </c>
      <c r="F113" s="542"/>
      <c r="G113" s="491">
        <f t="shared" si="9"/>
        <v>0</v>
      </c>
      <c r="H113" s="539"/>
      <c r="I113" s="479"/>
      <c r="J113" s="488"/>
      <c r="K113" s="488"/>
    </row>
    <row r="114" spans="2:11">
      <c r="B114" s="544">
        <f t="shared" si="11"/>
        <v>9.0499999999999989</v>
      </c>
      <c r="C114" s="545" t="s">
        <v>1648</v>
      </c>
      <c r="D114" s="537">
        <v>2</v>
      </c>
      <c r="E114" s="546" t="s">
        <v>14</v>
      </c>
      <c r="F114" s="542"/>
      <c r="G114" s="491">
        <f t="shared" si="9"/>
        <v>0</v>
      </c>
      <c r="H114" s="539"/>
      <c r="I114" s="479"/>
      <c r="J114" s="488"/>
      <c r="K114" s="488"/>
    </row>
    <row r="115" spans="2:11">
      <c r="B115" s="544">
        <f t="shared" si="11"/>
        <v>9.0599999999999987</v>
      </c>
      <c r="C115" s="545" t="s">
        <v>1649</v>
      </c>
      <c r="D115" s="537">
        <v>2</v>
      </c>
      <c r="E115" s="546" t="s">
        <v>14</v>
      </c>
      <c r="F115" s="542"/>
      <c r="G115" s="491">
        <f t="shared" si="9"/>
        <v>0</v>
      </c>
      <c r="H115" s="539"/>
      <c r="I115" s="479"/>
      <c r="J115" s="488"/>
      <c r="K115" s="488"/>
    </row>
    <row r="116" spans="2:11">
      <c r="B116" s="544">
        <f>B115+0.01</f>
        <v>9.0699999999999985</v>
      </c>
      <c r="C116" s="545" t="s">
        <v>1666</v>
      </c>
      <c r="D116" s="537">
        <v>2</v>
      </c>
      <c r="E116" s="546" t="s">
        <v>14</v>
      </c>
      <c r="F116" s="542"/>
      <c r="G116" s="491">
        <f t="shared" si="9"/>
        <v>0</v>
      </c>
      <c r="H116" s="539"/>
      <c r="I116" s="479"/>
      <c r="J116" s="488"/>
      <c r="K116" s="488"/>
    </row>
    <row r="117" spans="2:11">
      <c r="B117" s="544">
        <f t="shared" si="11"/>
        <v>9.0799999999999983</v>
      </c>
      <c r="C117" s="545" t="s">
        <v>55</v>
      </c>
      <c r="D117" s="537">
        <v>4</v>
      </c>
      <c r="E117" s="546" t="s">
        <v>14</v>
      </c>
      <c r="F117" s="542"/>
      <c r="G117" s="491">
        <f t="shared" si="9"/>
        <v>0</v>
      </c>
      <c r="H117" s="539"/>
      <c r="I117" s="479"/>
      <c r="J117" s="488"/>
      <c r="K117" s="488"/>
    </row>
    <row r="118" spans="2:11">
      <c r="B118" s="544">
        <f t="shared" si="11"/>
        <v>9.0899999999999981</v>
      </c>
      <c r="C118" s="545" t="s">
        <v>58</v>
      </c>
      <c r="D118" s="537">
        <v>18</v>
      </c>
      <c r="E118" s="546" t="s">
        <v>14</v>
      </c>
      <c r="F118" s="542"/>
      <c r="G118" s="491">
        <f t="shared" si="9"/>
        <v>0</v>
      </c>
      <c r="H118" s="539"/>
      <c r="I118" s="479"/>
      <c r="J118" s="488"/>
      <c r="K118" s="488"/>
    </row>
    <row r="119" spans="2:11">
      <c r="B119" s="544">
        <f t="shared" si="11"/>
        <v>9.0999999999999979</v>
      </c>
      <c r="C119" s="545" t="s">
        <v>1650</v>
      </c>
      <c r="D119" s="537">
        <v>4</v>
      </c>
      <c r="E119" s="546" t="s">
        <v>14</v>
      </c>
      <c r="F119" s="542"/>
      <c r="G119" s="491">
        <f t="shared" si="9"/>
        <v>0</v>
      </c>
      <c r="H119" s="539"/>
      <c r="I119" s="479"/>
      <c r="J119" s="488"/>
      <c r="K119" s="488"/>
    </row>
    <row r="120" spans="2:11">
      <c r="B120" s="544">
        <f t="shared" si="11"/>
        <v>9.1099999999999977</v>
      </c>
      <c r="C120" s="545" t="s">
        <v>1651</v>
      </c>
      <c r="D120" s="537">
        <v>4</v>
      </c>
      <c r="E120" s="546" t="s">
        <v>14</v>
      </c>
      <c r="F120" s="542"/>
      <c r="G120" s="491">
        <f t="shared" si="9"/>
        <v>0</v>
      </c>
      <c r="H120" s="539"/>
      <c r="I120" s="479"/>
      <c r="J120" s="488"/>
      <c r="K120" s="488"/>
    </row>
    <row r="121" spans="2:11">
      <c r="B121" s="544">
        <f t="shared" si="11"/>
        <v>9.1199999999999974</v>
      </c>
      <c r="C121" s="545" t="s">
        <v>1652</v>
      </c>
      <c r="D121" s="537">
        <v>4</v>
      </c>
      <c r="E121" s="546" t="s">
        <v>14</v>
      </c>
      <c r="F121" s="542"/>
      <c r="G121" s="491">
        <f t="shared" si="9"/>
        <v>0</v>
      </c>
      <c r="H121" s="539"/>
      <c r="I121" s="479"/>
      <c r="J121" s="488"/>
      <c r="K121" s="488"/>
    </row>
    <row r="122" spans="2:11">
      <c r="B122" s="544">
        <f t="shared" si="11"/>
        <v>9.1299999999999972</v>
      </c>
      <c r="C122" s="545" t="s">
        <v>1653</v>
      </c>
      <c r="D122" s="537">
        <v>4</v>
      </c>
      <c r="E122" s="546" t="s">
        <v>14</v>
      </c>
      <c r="F122" s="542"/>
      <c r="G122" s="491">
        <f t="shared" si="9"/>
        <v>0</v>
      </c>
      <c r="H122" s="539"/>
      <c r="I122" s="479"/>
      <c r="J122" s="488"/>
      <c r="K122" s="488"/>
    </row>
    <row r="123" spans="2:11">
      <c r="B123" s="544">
        <f t="shared" si="11"/>
        <v>9.139999999999997</v>
      </c>
      <c r="C123" s="545" t="s">
        <v>56</v>
      </c>
      <c r="D123" s="537">
        <v>1</v>
      </c>
      <c r="E123" s="546" t="s">
        <v>31</v>
      </c>
      <c r="F123" s="542"/>
      <c r="G123" s="491">
        <f t="shared" si="9"/>
        <v>0</v>
      </c>
      <c r="H123" s="539"/>
      <c r="I123" s="479"/>
      <c r="J123" s="488"/>
      <c r="K123" s="488"/>
    </row>
    <row r="124" spans="2:11">
      <c r="B124" s="532"/>
      <c r="C124" s="536"/>
      <c r="D124" s="537"/>
      <c r="E124" s="538"/>
      <c r="F124" s="542"/>
      <c r="G124" s="491">
        <f t="shared" si="9"/>
        <v>0</v>
      </c>
      <c r="H124" s="539">
        <f>SUM(G110:G123)</f>
        <v>0</v>
      </c>
      <c r="I124" s="479"/>
      <c r="J124" s="488"/>
      <c r="K124" s="488"/>
    </row>
    <row r="125" spans="2:11">
      <c r="B125" s="535">
        <v>10</v>
      </c>
      <c r="C125" s="368" t="s">
        <v>1667</v>
      </c>
      <c r="D125" s="537"/>
      <c r="E125" s="397"/>
      <c r="F125" s="542"/>
      <c r="G125" s="491">
        <f t="shared" si="9"/>
        <v>0</v>
      </c>
      <c r="H125" s="539"/>
      <c r="I125" s="479"/>
      <c r="J125" s="488"/>
      <c r="K125" s="488"/>
    </row>
    <row r="126" spans="2:11">
      <c r="B126" s="532">
        <f>B125+0.01</f>
        <v>10.01</v>
      </c>
      <c r="C126" s="536" t="s">
        <v>59</v>
      </c>
      <c r="D126" s="537">
        <v>1</v>
      </c>
      <c r="E126" s="538" t="s">
        <v>14</v>
      </c>
      <c r="F126" s="542"/>
      <c r="G126" s="491">
        <f t="shared" si="9"/>
        <v>0</v>
      </c>
      <c r="H126" s="539"/>
      <c r="I126" s="479"/>
      <c r="J126" s="488"/>
      <c r="K126" s="488"/>
    </row>
    <row r="127" spans="2:11">
      <c r="B127" s="532">
        <f t="shared" ref="B127:B135" si="12">B126+0.01</f>
        <v>10.02</v>
      </c>
      <c r="C127" s="536" t="s">
        <v>1648</v>
      </c>
      <c r="D127" s="537">
        <v>1</v>
      </c>
      <c r="E127" s="538" t="s">
        <v>14</v>
      </c>
      <c r="F127" s="542"/>
      <c r="G127" s="491">
        <f t="shared" si="9"/>
        <v>0</v>
      </c>
      <c r="H127" s="539"/>
      <c r="I127" s="479"/>
      <c r="J127" s="488"/>
      <c r="K127" s="488"/>
    </row>
    <row r="128" spans="2:11">
      <c r="B128" s="532">
        <f t="shared" si="12"/>
        <v>10.029999999999999</v>
      </c>
      <c r="C128" s="536" t="s">
        <v>1649</v>
      </c>
      <c r="D128" s="537">
        <v>1</v>
      </c>
      <c r="E128" s="538" t="s">
        <v>14</v>
      </c>
      <c r="F128" s="542"/>
      <c r="G128" s="491">
        <f t="shared" si="9"/>
        <v>0</v>
      </c>
      <c r="H128" s="539"/>
      <c r="I128" s="479"/>
      <c r="J128" s="488"/>
      <c r="K128" s="488"/>
    </row>
    <row r="129" spans="2:11">
      <c r="B129" s="532">
        <f t="shared" si="12"/>
        <v>10.039999999999999</v>
      </c>
      <c r="C129" s="536" t="s">
        <v>55</v>
      </c>
      <c r="D129" s="537">
        <v>1</v>
      </c>
      <c r="E129" s="538" t="s">
        <v>14</v>
      </c>
      <c r="F129" s="542"/>
      <c r="G129" s="491">
        <f t="shared" si="9"/>
        <v>0</v>
      </c>
      <c r="H129" s="539"/>
      <c r="I129" s="479"/>
      <c r="J129" s="488"/>
      <c r="K129" s="488"/>
    </row>
    <row r="130" spans="2:11">
      <c r="B130" s="532">
        <f t="shared" si="12"/>
        <v>10.049999999999999</v>
      </c>
      <c r="C130" s="536" t="s">
        <v>58</v>
      </c>
      <c r="D130" s="537">
        <v>3</v>
      </c>
      <c r="E130" s="538" t="s">
        <v>14</v>
      </c>
      <c r="F130" s="542"/>
      <c r="G130" s="491">
        <f t="shared" si="9"/>
        <v>0</v>
      </c>
      <c r="H130" s="539"/>
      <c r="I130" s="479"/>
      <c r="J130" s="488"/>
      <c r="K130" s="488"/>
    </row>
    <row r="131" spans="2:11">
      <c r="B131" s="532">
        <f t="shared" si="12"/>
        <v>10.059999999999999</v>
      </c>
      <c r="C131" s="536" t="s">
        <v>1650</v>
      </c>
      <c r="D131" s="537">
        <v>1</v>
      </c>
      <c r="E131" s="538" t="s">
        <v>14</v>
      </c>
      <c r="F131" s="542"/>
      <c r="G131" s="491">
        <f t="shared" si="9"/>
        <v>0</v>
      </c>
      <c r="H131" s="539"/>
      <c r="I131" s="479"/>
      <c r="J131" s="488"/>
      <c r="K131" s="488"/>
    </row>
    <row r="132" spans="2:11">
      <c r="B132" s="532">
        <f t="shared" si="12"/>
        <v>10.069999999999999</v>
      </c>
      <c r="C132" s="536" t="s">
        <v>1651</v>
      </c>
      <c r="D132" s="537">
        <v>1</v>
      </c>
      <c r="E132" s="538" t="s">
        <v>14</v>
      </c>
      <c r="F132" s="542"/>
      <c r="G132" s="491">
        <f t="shared" si="9"/>
        <v>0</v>
      </c>
      <c r="H132" s="539"/>
      <c r="I132" s="479"/>
      <c r="J132" s="488"/>
      <c r="K132" s="488"/>
    </row>
    <row r="133" spans="2:11">
      <c r="B133" s="532">
        <f t="shared" si="12"/>
        <v>10.079999999999998</v>
      </c>
      <c r="C133" s="536" t="s">
        <v>1652</v>
      </c>
      <c r="D133" s="537">
        <v>1</v>
      </c>
      <c r="E133" s="538" t="s">
        <v>14</v>
      </c>
      <c r="F133" s="542"/>
      <c r="G133" s="491">
        <f t="shared" si="9"/>
        <v>0</v>
      </c>
      <c r="H133" s="539"/>
      <c r="I133" s="479"/>
      <c r="J133" s="488"/>
      <c r="K133" s="488"/>
    </row>
    <row r="134" spans="2:11">
      <c r="B134" s="532">
        <f t="shared" si="12"/>
        <v>10.089999999999998</v>
      </c>
      <c r="C134" s="536" t="s">
        <v>1653</v>
      </c>
      <c r="D134" s="537">
        <v>1</v>
      </c>
      <c r="E134" s="538" t="s">
        <v>14</v>
      </c>
      <c r="F134" s="542"/>
      <c r="G134" s="491">
        <f t="shared" si="9"/>
        <v>0</v>
      </c>
      <c r="H134" s="539"/>
      <c r="I134" s="479"/>
      <c r="J134" s="488"/>
      <c r="K134" s="488"/>
    </row>
    <row r="135" spans="2:11">
      <c r="B135" s="532">
        <f t="shared" si="12"/>
        <v>10.099999999999998</v>
      </c>
      <c r="C135" s="536" t="s">
        <v>56</v>
      </c>
      <c r="D135" s="537">
        <v>1</v>
      </c>
      <c r="E135" s="538" t="s">
        <v>31</v>
      </c>
      <c r="F135" s="542"/>
      <c r="G135" s="491">
        <f t="shared" si="9"/>
        <v>0</v>
      </c>
      <c r="H135" s="539"/>
      <c r="I135" s="479"/>
      <c r="J135" s="488"/>
      <c r="K135" s="488"/>
    </row>
    <row r="136" spans="2:11">
      <c r="B136" s="532"/>
      <c r="C136" s="536"/>
      <c r="D136" s="537"/>
      <c r="E136" s="538"/>
      <c r="F136" s="542"/>
      <c r="G136" s="491">
        <f t="shared" si="9"/>
        <v>0</v>
      </c>
      <c r="H136" s="539">
        <f>SUM(G126:G135)</f>
        <v>0</v>
      </c>
      <c r="I136" s="479"/>
      <c r="J136" s="488"/>
      <c r="K136" s="488"/>
    </row>
    <row r="137" spans="2:11">
      <c r="B137" s="535">
        <v>11</v>
      </c>
      <c r="C137" s="368" t="s">
        <v>1668</v>
      </c>
      <c r="D137" s="537"/>
      <c r="E137" s="397"/>
      <c r="F137" s="542"/>
      <c r="G137" s="491">
        <f t="shared" si="9"/>
        <v>0</v>
      </c>
      <c r="H137" s="539"/>
      <c r="I137" s="479"/>
      <c r="J137" s="488"/>
      <c r="K137" s="488"/>
    </row>
    <row r="138" spans="2:11">
      <c r="B138" s="532">
        <f t="shared" ref="B138:B147" si="13">B137+0.01</f>
        <v>11.01</v>
      </c>
      <c r="C138" s="536" t="s">
        <v>59</v>
      </c>
      <c r="D138" s="537">
        <v>2</v>
      </c>
      <c r="E138" s="538" t="s">
        <v>14</v>
      </c>
      <c r="F138" s="542"/>
      <c r="G138" s="491">
        <f t="shared" si="9"/>
        <v>0</v>
      </c>
      <c r="H138" s="539"/>
      <c r="I138" s="479"/>
      <c r="J138" s="488"/>
      <c r="K138" s="488"/>
    </row>
    <row r="139" spans="2:11">
      <c r="B139" s="532">
        <f t="shared" si="13"/>
        <v>11.02</v>
      </c>
      <c r="C139" s="536" t="s">
        <v>1648</v>
      </c>
      <c r="D139" s="537">
        <v>2</v>
      </c>
      <c r="E139" s="538" t="s">
        <v>14</v>
      </c>
      <c r="F139" s="542"/>
      <c r="G139" s="491">
        <f t="shared" si="9"/>
        <v>0</v>
      </c>
      <c r="H139" s="539"/>
      <c r="I139" s="479"/>
      <c r="J139" s="488"/>
      <c r="K139" s="488"/>
    </row>
    <row r="140" spans="2:11">
      <c r="B140" s="532">
        <f>B139+0.01</f>
        <v>11.03</v>
      </c>
      <c r="C140" s="536" t="s">
        <v>1649</v>
      </c>
      <c r="D140" s="537">
        <v>2</v>
      </c>
      <c r="E140" s="538" t="s">
        <v>14</v>
      </c>
      <c r="F140" s="542"/>
      <c r="G140" s="491">
        <f t="shared" si="9"/>
        <v>0</v>
      </c>
      <c r="H140" s="539"/>
      <c r="I140" s="479"/>
      <c r="J140" s="488"/>
      <c r="K140" s="488"/>
    </row>
    <row r="141" spans="2:11">
      <c r="B141" s="532">
        <f t="shared" si="13"/>
        <v>11.04</v>
      </c>
      <c r="C141" s="536" t="s">
        <v>55</v>
      </c>
      <c r="D141" s="537">
        <v>2</v>
      </c>
      <c r="E141" s="538" t="s">
        <v>14</v>
      </c>
      <c r="F141" s="542"/>
      <c r="G141" s="491">
        <f t="shared" si="9"/>
        <v>0</v>
      </c>
      <c r="H141" s="539"/>
      <c r="I141" s="479"/>
      <c r="J141" s="488"/>
      <c r="K141" s="488"/>
    </row>
    <row r="142" spans="2:11">
      <c r="B142" s="532">
        <f t="shared" si="13"/>
        <v>11.049999999999999</v>
      </c>
      <c r="C142" s="536" t="s">
        <v>58</v>
      </c>
      <c r="D142" s="537">
        <v>6</v>
      </c>
      <c r="E142" s="538" t="s">
        <v>14</v>
      </c>
      <c r="F142" s="542"/>
      <c r="G142" s="491">
        <f t="shared" si="9"/>
        <v>0</v>
      </c>
      <c r="H142" s="539"/>
      <c r="I142" s="479"/>
      <c r="J142" s="488"/>
      <c r="K142" s="488"/>
    </row>
    <row r="143" spans="2:11">
      <c r="B143" s="532">
        <f t="shared" si="13"/>
        <v>11.059999999999999</v>
      </c>
      <c r="C143" s="536" t="s">
        <v>1650</v>
      </c>
      <c r="D143" s="537">
        <v>2</v>
      </c>
      <c r="E143" s="538" t="s">
        <v>14</v>
      </c>
      <c r="F143" s="542"/>
      <c r="G143" s="491">
        <f t="shared" si="9"/>
        <v>0</v>
      </c>
      <c r="H143" s="539"/>
      <c r="I143" s="479"/>
      <c r="J143" s="488"/>
      <c r="K143" s="488"/>
    </row>
    <row r="144" spans="2:11">
      <c r="B144" s="532">
        <f t="shared" si="13"/>
        <v>11.069999999999999</v>
      </c>
      <c r="C144" s="536" t="s">
        <v>1651</v>
      </c>
      <c r="D144" s="537">
        <v>2</v>
      </c>
      <c r="E144" s="538" t="s">
        <v>14</v>
      </c>
      <c r="F144" s="542"/>
      <c r="G144" s="491">
        <f t="shared" si="9"/>
        <v>0</v>
      </c>
      <c r="H144" s="539"/>
      <c r="I144" s="479"/>
      <c r="J144" s="488"/>
      <c r="K144" s="488"/>
    </row>
    <row r="145" spans="2:11">
      <c r="B145" s="532">
        <f>B144+0.01</f>
        <v>11.079999999999998</v>
      </c>
      <c r="C145" s="536" t="s">
        <v>1652</v>
      </c>
      <c r="D145" s="537">
        <v>2</v>
      </c>
      <c r="E145" s="538" t="s">
        <v>14</v>
      </c>
      <c r="F145" s="542"/>
      <c r="G145" s="491">
        <f t="shared" si="9"/>
        <v>0</v>
      </c>
      <c r="H145" s="539"/>
      <c r="I145" s="479"/>
      <c r="J145" s="488"/>
      <c r="K145" s="488"/>
    </row>
    <row r="146" spans="2:11">
      <c r="B146" s="532">
        <f t="shared" si="13"/>
        <v>11.089999999999998</v>
      </c>
      <c r="C146" s="536" t="s">
        <v>1653</v>
      </c>
      <c r="D146" s="537">
        <v>2</v>
      </c>
      <c r="E146" s="538" t="s">
        <v>14</v>
      </c>
      <c r="F146" s="542"/>
      <c r="G146" s="491">
        <f t="shared" si="9"/>
        <v>0</v>
      </c>
      <c r="H146" s="539"/>
      <c r="I146" s="479"/>
      <c r="J146" s="488"/>
      <c r="K146" s="488"/>
    </row>
    <row r="147" spans="2:11">
      <c r="B147" s="532">
        <f t="shared" si="13"/>
        <v>11.099999999999998</v>
      </c>
      <c r="C147" s="536" t="s">
        <v>56</v>
      </c>
      <c r="D147" s="537">
        <v>1</v>
      </c>
      <c r="E147" s="538" t="s">
        <v>31</v>
      </c>
      <c r="F147" s="542"/>
      <c r="G147" s="491">
        <f t="shared" si="9"/>
        <v>0</v>
      </c>
      <c r="H147" s="539"/>
      <c r="I147" s="479"/>
      <c r="J147" s="488"/>
      <c r="K147" s="488"/>
    </row>
    <row r="148" spans="2:11">
      <c r="B148" s="532"/>
      <c r="C148" s="536"/>
      <c r="D148" s="537"/>
      <c r="E148" s="538"/>
      <c r="F148" s="542"/>
      <c r="G148" s="491">
        <f t="shared" si="9"/>
        <v>0</v>
      </c>
      <c r="H148" s="539">
        <f>SUM(G138:G147)</f>
        <v>0</v>
      </c>
      <c r="I148" s="479"/>
      <c r="J148" s="488"/>
      <c r="K148" s="488"/>
    </row>
    <row r="149" spans="2:11">
      <c r="B149" s="535">
        <v>12</v>
      </c>
      <c r="C149" s="368" t="s">
        <v>1669</v>
      </c>
      <c r="D149" s="537"/>
      <c r="E149" s="397"/>
      <c r="F149" s="371"/>
      <c r="G149" s="491">
        <f t="shared" si="9"/>
        <v>0</v>
      </c>
      <c r="H149" s="364"/>
      <c r="I149" s="479"/>
      <c r="J149" s="488"/>
      <c r="K149" s="488"/>
    </row>
    <row r="150" spans="2:11">
      <c r="B150" s="532">
        <f t="shared" ref="B150:B159" si="14">B149+0.01</f>
        <v>12.01</v>
      </c>
      <c r="C150" s="536" t="s">
        <v>59</v>
      </c>
      <c r="D150" s="537">
        <v>2</v>
      </c>
      <c r="E150" s="538" t="s">
        <v>14</v>
      </c>
      <c r="F150" s="371"/>
      <c r="G150" s="491">
        <f t="shared" si="9"/>
        <v>0</v>
      </c>
      <c r="H150" s="364"/>
      <c r="I150" s="479"/>
      <c r="J150" s="488"/>
      <c r="K150" s="488"/>
    </row>
    <row r="151" spans="2:11">
      <c r="B151" s="532">
        <f t="shared" si="14"/>
        <v>12.02</v>
      </c>
      <c r="C151" s="536" t="s">
        <v>1648</v>
      </c>
      <c r="D151" s="537">
        <v>2</v>
      </c>
      <c r="E151" s="538" t="s">
        <v>14</v>
      </c>
      <c r="F151" s="371"/>
      <c r="G151" s="491">
        <f t="shared" si="9"/>
        <v>0</v>
      </c>
      <c r="H151" s="364"/>
      <c r="I151" s="479"/>
      <c r="J151" s="488"/>
      <c r="K151" s="488"/>
    </row>
    <row r="152" spans="2:11">
      <c r="B152" s="532">
        <f>B151+0.01</f>
        <v>12.03</v>
      </c>
      <c r="C152" s="536" t="s">
        <v>1649</v>
      </c>
      <c r="D152" s="537">
        <v>2</v>
      </c>
      <c r="E152" s="538" t="s">
        <v>14</v>
      </c>
      <c r="F152" s="371"/>
      <c r="G152" s="491">
        <f t="shared" si="9"/>
        <v>0</v>
      </c>
      <c r="H152" s="364"/>
      <c r="I152" s="479"/>
      <c r="J152" s="488"/>
      <c r="K152" s="488"/>
    </row>
    <row r="153" spans="2:11">
      <c r="B153" s="532">
        <f t="shared" si="14"/>
        <v>12.04</v>
      </c>
      <c r="C153" s="536" t="s">
        <v>55</v>
      </c>
      <c r="D153" s="537">
        <v>2</v>
      </c>
      <c r="E153" s="538" t="s">
        <v>14</v>
      </c>
      <c r="F153" s="371"/>
      <c r="G153" s="491">
        <f t="shared" si="9"/>
        <v>0</v>
      </c>
      <c r="H153" s="364"/>
      <c r="I153" s="479"/>
      <c r="J153" s="488"/>
      <c r="K153" s="488"/>
    </row>
    <row r="154" spans="2:11">
      <c r="B154" s="532">
        <f t="shared" si="14"/>
        <v>12.049999999999999</v>
      </c>
      <c r="C154" s="536" t="s">
        <v>58</v>
      </c>
      <c r="D154" s="537">
        <v>6</v>
      </c>
      <c r="E154" s="538" t="s">
        <v>14</v>
      </c>
      <c r="F154" s="371"/>
      <c r="G154" s="491">
        <f t="shared" si="9"/>
        <v>0</v>
      </c>
      <c r="H154" s="364"/>
      <c r="I154" s="479"/>
      <c r="J154" s="488"/>
      <c r="K154" s="488"/>
    </row>
    <row r="155" spans="2:11">
      <c r="B155" s="532">
        <f t="shared" si="14"/>
        <v>12.059999999999999</v>
      </c>
      <c r="C155" s="536" t="s">
        <v>1650</v>
      </c>
      <c r="D155" s="537">
        <v>2</v>
      </c>
      <c r="E155" s="538" t="s">
        <v>14</v>
      </c>
      <c r="F155" s="371"/>
      <c r="G155" s="491">
        <f t="shared" ref="G155:G218" si="15">ROUND(D155*F155,2)</f>
        <v>0</v>
      </c>
      <c r="H155" s="364"/>
      <c r="I155" s="479"/>
      <c r="J155" s="488"/>
      <c r="K155" s="488"/>
    </row>
    <row r="156" spans="2:11">
      <c r="B156" s="532">
        <f t="shared" si="14"/>
        <v>12.069999999999999</v>
      </c>
      <c r="C156" s="536" t="s">
        <v>1651</v>
      </c>
      <c r="D156" s="537">
        <v>2</v>
      </c>
      <c r="E156" s="538" t="s">
        <v>14</v>
      </c>
      <c r="F156" s="371"/>
      <c r="G156" s="491">
        <f t="shared" si="15"/>
        <v>0</v>
      </c>
      <c r="H156" s="364"/>
      <c r="I156" s="479"/>
      <c r="J156" s="488"/>
      <c r="K156" s="488"/>
    </row>
    <row r="157" spans="2:11">
      <c r="B157" s="532">
        <f>B156+0.01</f>
        <v>12.079999999999998</v>
      </c>
      <c r="C157" s="536" t="s">
        <v>1652</v>
      </c>
      <c r="D157" s="537">
        <v>2</v>
      </c>
      <c r="E157" s="538" t="s">
        <v>14</v>
      </c>
      <c r="F157" s="371"/>
      <c r="G157" s="491">
        <f t="shared" si="15"/>
        <v>0</v>
      </c>
      <c r="H157" s="364"/>
      <c r="I157" s="479"/>
      <c r="J157" s="488"/>
      <c r="K157" s="488"/>
    </row>
    <row r="158" spans="2:11">
      <c r="B158" s="532">
        <f t="shared" si="14"/>
        <v>12.089999999999998</v>
      </c>
      <c r="C158" s="536" t="s">
        <v>1653</v>
      </c>
      <c r="D158" s="537">
        <v>2</v>
      </c>
      <c r="E158" s="538" t="s">
        <v>14</v>
      </c>
      <c r="F158" s="371"/>
      <c r="G158" s="491">
        <f t="shared" si="15"/>
        <v>0</v>
      </c>
      <c r="H158" s="364"/>
      <c r="I158" s="479"/>
      <c r="J158" s="488"/>
      <c r="K158" s="488"/>
    </row>
    <row r="159" spans="2:11">
      <c r="B159" s="532">
        <f t="shared" si="14"/>
        <v>12.099999999999998</v>
      </c>
      <c r="C159" s="536" t="s">
        <v>56</v>
      </c>
      <c r="D159" s="537">
        <v>1</v>
      </c>
      <c r="E159" s="538" t="s">
        <v>31</v>
      </c>
      <c r="F159" s="371"/>
      <c r="G159" s="491">
        <f t="shared" si="15"/>
        <v>0</v>
      </c>
      <c r="H159" s="364"/>
      <c r="I159" s="479"/>
      <c r="J159" s="488"/>
      <c r="K159" s="488"/>
    </row>
    <row r="160" spans="2:11">
      <c r="B160" s="532"/>
      <c r="C160" s="536"/>
      <c r="D160" s="537"/>
      <c r="E160" s="538"/>
      <c r="F160" s="371"/>
      <c r="G160" s="491">
        <f t="shared" si="15"/>
        <v>0</v>
      </c>
      <c r="H160" s="364">
        <f>SUM(G150:G159)</f>
        <v>0</v>
      </c>
      <c r="I160" s="479"/>
      <c r="J160" s="488"/>
      <c r="K160" s="488"/>
    </row>
    <row r="161" spans="2:11">
      <c r="B161" s="535">
        <v>13</v>
      </c>
      <c r="C161" s="368" t="s">
        <v>1670</v>
      </c>
      <c r="D161" s="537"/>
      <c r="E161" s="397"/>
      <c r="F161" s="371"/>
      <c r="G161" s="491">
        <f t="shared" si="15"/>
        <v>0</v>
      </c>
      <c r="H161" s="364"/>
      <c r="I161" s="479"/>
      <c r="J161" s="488"/>
      <c r="K161" s="488"/>
    </row>
    <row r="162" spans="2:11">
      <c r="B162" s="532">
        <f t="shared" ref="B162:B171" si="16">B161+0.01</f>
        <v>13.01</v>
      </c>
      <c r="C162" s="536" t="s">
        <v>59</v>
      </c>
      <c r="D162" s="537">
        <v>2</v>
      </c>
      <c r="E162" s="538" t="s">
        <v>14</v>
      </c>
      <c r="F162" s="371"/>
      <c r="G162" s="491">
        <f t="shared" si="15"/>
        <v>0</v>
      </c>
      <c r="H162" s="364"/>
      <c r="I162" s="479"/>
      <c r="J162" s="488"/>
      <c r="K162" s="488"/>
    </row>
    <row r="163" spans="2:11">
      <c r="B163" s="532">
        <f t="shared" si="16"/>
        <v>13.02</v>
      </c>
      <c r="C163" s="536" t="s">
        <v>1648</v>
      </c>
      <c r="D163" s="537">
        <v>2</v>
      </c>
      <c r="E163" s="538" t="s">
        <v>14</v>
      </c>
      <c r="F163" s="371"/>
      <c r="G163" s="491">
        <f t="shared" si="15"/>
        <v>0</v>
      </c>
      <c r="H163" s="364"/>
      <c r="I163" s="479"/>
      <c r="J163" s="488"/>
      <c r="K163" s="488"/>
    </row>
    <row r="164" spans="2:11">
      <c r="B164" s="532">
        <f>B163+0.01</f>
        <v>13.03</v>
      </c>
      <c r="C164" s="536" t="s">
        <v>1649</v>
      </c>
      <c r="D164" s="537">
        <v>2</v>
      </c>
      <c r="E164" s="538" t="s">
        <v>14</v>
      </c>
      <c r="F164" s="371"/>
      <c r="G164" s="491">
        <f t="shared" si="15"/>
        <v>0</v>
      </c>
      <c r="H164" s="364"/>
      <c r="I164" s="479"/>
      <c r="J164" s="488"/>
      <c r="K164" s="488"/>
    </row>
    <row r="165" spans="2:11">
      <c r="B165" s="532">
        <f t="shared" si="16"/>
        <v>13.04</v>
      </c>
      <c r="C165" s="536" t="s">
        <v>55</v>
      </c>
      <c r="D165" s="537">
        <v>2</v>
      </c>
      <c r="E165" s="538" t="s">
        <v>14</v>
      </c>
      <c r="F165" s="371"/>
      <c r="G165" s="491">
        <f t="shared" si="15"/>
        <v>0</v>
      </c>
      <c r="H165" s="364"/>
      <c r="I165" s="479"/>
      <c r="J165" s="488"/>
      <c r="K165" s="488"/>
    </row>
    <row r="166" spans="2:11">
      <c r="B166" s="532">
        <f t="shared" si="16"/>
        <v>13.049999999999999</v>
      </c>
      <c r="C166" s="536" t="s">
        <v>58</v>
      </c>
      <c r="D166" s="537">
        <v>6</v>
      </c>
      <c r="E166" s="538" t="s">
        <v>14</v>
      </c>
      <c r="F166" s="371"/>
      <c r="G166" s="491">
        <f t="shared" si="15"/>
        <v>0</v>
      </c>
      <c r="H166" s="364"/>
      <c r="I166" s="479"/>
      <c r="J166" s="488"/>
      <c r="K166" s="488"/>
    </row>
    <row r="167" spans="2:11">
      <c r="B167" s="532">
        <f t="shared" si="16"/>
        <v>13.059999999999999</v>
      </c>
      <c r="C167" s="536" t="s">
        <v>1650</v>
      </c>
      <c r="D167" s="537">
        <v>2</v>
      </c>
      <c r="E167" s="538" t="s">
        <v>14</v>
      </c>
      <c r="F167" s="371"/>
      <c r="G167" s="491">
        <f t="shared" si="15"/>
        <v>0</v>
      </c>
      <c r="H167" s="364"/>
      <c r="I167" s="479"/>
      <c r="J167" s="488"/>
      <c r="K167" s="488"/>
    </row>
    <row r="168" spans="2:11">
      <c r="B168" s="532">
        <f t="shared" si="16"/>
        <v>13.069999999999999</v>
      </c>
      <c r="C168" s="536" t="s">
        <v>1651</v>
      </c>
      <c r="D168" s="537">
        <v>2</v>
      </c>
      <c r="E168" s="538" t="s">
        <v>14</v>
      </c>
      <c r="F168" s="371"/>
      <c r="G168" s="491">
        <f t="shared" si="15"/>
        <v>0</v>
      </c>
      <c r="H168" s="364"/>
      <c r="I168" s="479"/>
      <c r="J168" s="488"/>
      <c r="K168" s="488"/>
    </row>
    <row r="169" spans="2:11">
      <c r="B169" s="532">
        <f>B168+0.01</f>
        <v>13.079999999999998</v>
      </c>
      <c r="C169" s="536" t="s">
        <v>1652</v>
      </c>
      <c r="D169" s="537">
        <v>2</v>
      </c>
      <c r="E169" s="538" t="s">
        <v>14</v>
      </c>
      <c r="F169" s="371"/>
      <c r="G169" s="491">
        <f t="shared" si="15"/>
        <v>0</v>
      </c>
      <c r="H169" s="364"/>
      <c r="I169" s="479"/>
      <c r="J169" s="488"/>
      <c r="K169" s="488"/>
    </row>
    <row r="170" spans="2:11">
      <c r="B170" s="532">
        <f t="shared" si="16"/>
        <v>13.089999999999998</v>
      </c>
      <c r="C170" s="536" t="s">
        <v>1653</v>
      </c>
      <c r="D170" s="537">
        <v>2</v>
      </c>
      <c r="E170" s="538" t="s">
        <v>14</v>
      </c>
      <c r="F170" s="371"/>
      <c r="G170" s="491">
        <f t="shared" si="15"/>
        <v>0</v>
      </c>
      <c r="H170" s="364"/>
      <c r="I170" s="479"/>
      <c r="J170" s="488"/>
      <c r="K170" s="488"/>
    </row>
    <row r="171" spans="2:11">
      <c r="B171" s="532">
        <f t="shared" si="16"/>
        <v>13.099999999999998</v>
      </c>
      <c r="C171" s="536" t="s">
        <v>56</v>
      </c>
      <c r="D171" s="537">
        <v>1</v>
      </c>
      <c r="E171" s="538" t="s">
        <v>31</v>
      </c>
      <c r="F171" s="371"/>
      <c r="G171" s="491">
        <f t="shared" si="15"/>
        <v>0</v>
      </c>
      <c r="H171" s="364"/>
      <c r="I171" s="479"/>
      <c r="J171" s="488"/>
      <c r="K171" s="488"/>
    </row>
    <row r="172" spans="2:11">
      <c r="B172" s="532"/>
      <c r="C172" s="536"/>
      <c r="D172" s="537"/>
      <c r="E172" s="538"/>
      <c r="F172" s="371"/>
      <c r="G172" s="491">
        <f t="shared" si="15"/>
        <v>0</v>
      </c>
      <c r="H172" s="364">
        <f>SUM(G162:G171)</f>
        <v>0</v>
      </c>
      <c r="I172" s="479"/>
      <c r="J172" s="488"/>
      <c r="K172" s="488"/>
    </row>
    <row r="173" spans="2:11">
      <c r="B173" s="535">
        <v>14</v>
      </c>
      <c r="C173" s="368" t="s">
        <v>1671</v>
      </c>
      <c r="D173" s="537"/>
      <c r="E173" s="397"/>
      <c r="F173" s="371"/>
      <c r="G173" s="491">
        <f t="shared" si="15"/>
        <v>0</v>
      </c>
      <c r="H173" s="364"/>
      <c r="I173" s="479"/>
      <c r="J173" s="488"/>
      <c r="K173" s="488"/>
    </row>
    <row r="174" spans="2:11">
      <c r="B174" s="532">
        <f t="shared" ref="B174:B183" si="17">B173+0.01</f>
        <v>14.01</v>
      </c>
      <c r="C174" s="536" t="s">
        <v>59</v>
      </c>
      <c r="D174" s="537">
        <v>4</v>
      </c>
      <c r="E174" s="538" t="s">
        <v>14</v>
      </c>
      <c r="F174" s="371"/>
      <c r="G174" s="491">
        <f t="shared" si="15"/>
        <v>0</v>
      </c>
      <c r="H174" s="364"/>
      <c r="I174" s="479"/>
      <c r="J174" s="488"/>
      <c r="K174" s="488"/>
    </row>
    <row r="175" spans="2:11">
      <c r="B175" s="532">
        <f t="shared" si="17"/>
        <v>14.02</v>
      </c>
      <c r="C175" s="536" t="s">
        <v>1648</v>
      </c>
      <c r="D175" s="537">
        <v>4</v>
      </c>
      <c r="E175" s="538" t="s">
        <v>14</v>
      </c>
      <c r="F175" s="371"/>
      <c r="G175" s="491">
        <f t="shared" si="15"/>
        <v>0</v>
      </c>
      <c r="H175" s="364"/>
      <c r="I175" s="479"/>
      <c r="J175" s="488"/>
      <c r="K175" s="488"/>
    </row>
    <row r="176" spans="2:11">
      <c r="B176" s="532">
        <f>B175+0.01</f>
        <v>14.03</v>
      </c>
      <c r="C176" s="536" t="s">
        <v>1649</v>
      </c>
      <c r="D176" s="537">
        <v>4</v>
      </c>
      <c r="E176" s="538" t="s">
        <v>14</v>
      </c>
      <c r="F176" s="371"/>
      <c r="G176" s="491">
        <f t="shared" si="15"/>
        <v>0</v>
      </c>
      <c r="H176" s="364"/>
      <c r="I176" s="479"/>
      <c r="J176" s="488"/>
      <c r="K176" s="488"/>
    </row>
    <row r="177" spans="2:11">
      <c r="B177" s="532">
        <f t="shared" si="17"/>
        <v>14.04</v>
      </c>
      <c r="C177" s="536" t="s">
        <v>55</v>
      </c>
      <c r="D177" s="537">
        <v>4</v>
      </c>
      <c r="E177" s="538" t="s">
        <v>14</v>
      </c>
      <c r="F177" s="371"/>
      <c r="G177" s="491">
        <f t="shared" si="15"/>
        <v>0</v>
      </c>
      <c r="H177" s="364"/>
      <c r="I177" s="479"/>
      <c r="J177" s="488"/>
      <c r="K177" s="488"/>
    </row>
    <row r="178" spans="2:11">
      <c r="B178" s="532">
        <f t="shared" si="17"/>
        <v>14.049999999999999</v>
      </c>
      <c r="C178" s="536" t="s">
        <v>58</v>
      </c>
      <c r="D178" s="537">
        <v>12</v>
      </c>
      <c r="E178" s="538" t="s">
        <v>14</v>
      </c>
      <c r="F178" s="371"/>
      <c r="G178" s="491">
        <f t="shared" si="15"/>
        <v>0</v>
      </c>
      <c r="H178" s="364"/>
      <c r="I178" s="479"/>
      <c r="J178" s="488"/>
      <c r="K178" s="488"/>
    </row>
    <row r="179" spans="2:11">
      <c r="B179" s="532">
        <f t="shared" si="17"/>
        <v>14.059999999999999</v>
      </c>
      <c r="C179" s="536" t="s">
        <v>1650</v>
      </c>
      <c r="D179" s="537">
        <v>4</v>
      </c>
      <c r="E179" s="538" t="s">
        <v>14</v>
      </c>
      <c r="F179" s="371"/>
      <c r="G179" s="491">
        <f t="shared" si="15"/>
        <v>0</v>
      </c>
      <c r="H179" s="364"/>
      <c r="I179" s="479"/>
      <c r="J179" s="488"/>
      <c r="K179" s="488"/>
    </row>
    <row r="180" spans="2:11">
      <c r="B180" s="532">
        <f t="shared" si="17"/>
        <v>14.069999999999999</v>
      </c>
      <c r="C180" s="536" t="s">
        <v>1651</v>
      </c>
      <c r="D180" s="537">
        <v>4</v>
      </c>
      <c r="E180" s="538" t="s">
        <v>14</v>
      </c>
      <c r="F180" s="371"/>
      <c r="G180" s="491">
        <f t="shared" si="15"/>
        <v>0</v>
      </c>
      <c r="H180" s="364"/>
      <c r="I180" s="479"/>
      <c r="J180" s="488"/>
      <c r="K180" s="488"/>
    </row>
    <row r="181" spans="2:11">
      <c r="B181" s="532">
        <f>B180+0.01</f>
        <v>14.079999999999998</v>
      </c>
      <c r="C181" s="536" t="s">
        <v>1652</v>
      </c>
      <c r="D181" s="537">
        <v>4</v>
      </c>
      <c r="E181" s="538" t="s">
        <v>14</v>
      </c>
      <c r="F181" s="371"/>
      <c r="G181" s="491">
        <f t="shared" si="15"/>
        <v>0</v>
      </c>
      <c r="H181" s="364"/>
      <c r="I181" s="479"/>
      <c r="J181" s="488"/>
      <c r="K181" s="488"/>
    </row>
    <row r="182" spans="2:11">
      <c r="B182" s="532">
        <f t="shared" si="17"/>
        <v>14.089999999999998</v>
      </c>
      <c r="C182" s="536" t="s">
        <v>1653</v>
      </c>
      <c r="D182" s="537">
        <v>4</v>
      </c>
      <c r="E182" s="538" t="s">
        <v>14</v>
      </c>
      <c r="F182" s="371"/>
      <c r="G182" s="491">
        <f t="shared" si="15"/>
        <v>0</v>
      </c>
      <c r="H182" s="364"/>
      <c r="I182" s="479"/>
      <c r="J182" s="488"/>
      <c r="K182" s="488"/>
    </row>
    <row r="183" spans="2:11">
      <c r="B183" s="532">
        <f t="shared" si="17"/>
        <v>14.099999999999998</v>
      </c>
      <c r="C183" s="536" t="s">
        <v>56</v>
      </c>
      <c r="D183" s="537">
        <v>1</v>
      </c>
      <c r="E183" s="538" t="s">
        <v>31</v>
      </c>
      <c r="F183" s="371"/>
      <c r="G183" s="491">
        <f t="shared" si="15"/>
        <v>0</v>
      </c>
      <c r="H183" s="364"/>
      <c r="I183" s="479"/>
      <c r="J183" s="488"/>
      <c r="K183" s="488"/>
    </row>
    <row r="184" spans="2:11">
      <c r="B184" s="532"/>
      <c r="C184" s="536"/>
      <c r="D184" s="537"/>
      <c r="E184" s="538"/>
      <c r="F184" s="371"/>
      <c r="G184" s="491">
        <f t="shared" si="15"/>
        <v>0</v>
      </c>
      <c r="H184" s="364">
        <f>SUM(G174:G183)</f>
        <v>0</v>
      </c>
      <c r="I184" s="479"/>
      <c r="J184" s="488"/>
      <c r="K184" s="488"/>
    </row>
    <row r="185" spans="2:11">
      <c r="B185" s="535">
        <v>15</v>
      </c>
      <c r="C185" s="368" t="s">
        <v>1672</v>
      </c>
      <c r="D185" s="537"/>
      <c r="E185" s="397"/>
      <c r="F185" s="371"/>
      <c r="G185" s="491">
        <f t="shared" si="15"/>
        <v>0</v>
      </c>
      <c r="H185" s="364"/>
      <c r="I185" s="479"/>
      <c r="J185" s="488"/>
      <c r="K185" s="488"/>
    </row>
    <row r="186" spans="2:11">
      <c r="B186" s="532">
        <f t="shared" ref="B186:B195" si="18">B185+0.01</f>
        <v>15.01</v>
      </c>
      <c r="C186" s="536" t="s">
        <v>59</v>
      </c>
      <c r="D186" s="537">
        <v>1</v>
      </c>
      <c r="E186" s="538" t="s">
        <v>14</v>
      </c>
      <c r="F186" s="371"/>
      <c r="G186" s="491">
        <f t="shared" si="15"/>
        <v>0</v>
      </c>
      <c r="H186" s="364"/>
      <c r="I186" s="479"/>
      <c r="J186" s="488"/>
      <c r="K186" s="488"/>
    </row>
    <row r="187" spans="2:11">
      <c r="B187" s="532">
        <f t="shared" si="18"/>
        <v>15.02</v>
      </c>
      <c r="C187" s="536" t="s">
        <v>1648</v>
      </c>
      <c r="D187" s="537">
        <v>1</v>
      </c>
      <c r="E187" s="538" t="s">
        <v>14</v>
      </c>
      <c r="F187" s="371"/>
      <c r="G187" s="491">
        <f t="shared" si="15"/>
        <v>0</v>
      </c>
      <c r="H187" s="364"/>
      <c r="I187" s="479"/>
      <c r="J187" s="488"/>
      <c r="K187" s="488"/>
    </row>
    <row r="188" spans="2:11">
      <c r="B188" s="532">
        <f>B187+0.01</f>
        <v>15.03</v>
      </c>
      <c r="C188" s="536" t="s">
        <v>1649</v>
      </c>
      <c r="D188" s="537">
        <v>1</v>
      </c>
      <c r="E188" s="538" t="s">
        <v>14</v>
      </c>
      <c r="F188" s="371"/>
      <c r="G188" s="491">
        <f t="shared" si="15"/>
        <v>0</v>
      </c>
      <c r="H188" s="364"/>
      <c r="I188" s="479"/>
      <c r="J188" s="488"/>
      <c r="K188" s="488"/>
    </row>
    <row r="189" spans="2:11">
      <c r="B189" s="532">
        <f t="shared" si="18"/>
        <v>15.04</v>
      </c>
      <c r="C189" s="536" t="s">
        <v>55</v>
      </c>
      <c r="D189" s="537">
        <v>1</v>
      </c>
      <c r="E189" s="538" t="s">
        <v>14</v>
      </c>
      <c r="F189" s="371"/>
      <c r="G189" s="491">
        <f t="shared" si="15"/>
        <v>0</v>
      </c>
      <c r="H189" s="364"/>
      <c r="I189" s="479"/>
      <c r="J189" s="488"/>
      <c r="K189" s="488"/>
    </row>
    <row r="190" spans="2:11">
      <c r="B190" s="532">
        <f t="shared" si="18"/>
        <v>15.049999999999999</v>
      </c>
      <c r="C190" s="536" t="s">
        <v>58</v>
      </c>
      <c r="D190" s="537">
        <v>3</v>
      </c>
      <c r="E190" s="538" t="s">
        <v>14</v>
      </c>
      <c r="F190" s="371"/>
      <c r="G190" s="491">
        <f t="shared" si="15"/>
        <v>0</v>
      </c>
      <c r="H190" s="364"/>
      <c r="I190" s="479"/>
      <c r="J190" s="488"/>
      <c r="K190" s="488"/>
    </row>
    <row r="191" spans="2:11">
      <c r="B191" s="532">
        <f t="shared" si="18"/>
        <v>15.059999999999999</v>
      </c>
      <c r="C191" s="536" t="s">
        <v>1650</v>
      </c>
      <c r="D191" s="537">
        <v>1</v>
      </c>
      <c r="E191" s="538" t="s">
        <v>14</v>
      </c>
      <c r="F191" s="371"/>
      <c r="G191" s="491">
        <f t="shared" si="15"/>
        <v>0</v>
      </c>
      <c r="H191" s="364"/>
      <c r="I191" s="479"/>
      <c r="J191" s="488"/>
      <c r="K191" s="488"/>
    </row>
    <row r="192" spans="2:11">
      <c r="B192" s="532">
        <f t="shared" si="18"/>
        <v>15.069999999999999</v>
      </c>
      <c r="C192" s="536" t="s">
        <v>1651</v>
      </c>
      <c r="D192" s="537">
        <v>1</v>
      </c>
      <c r="E192" s="538" t="s">
        <v>14</v>
      </c>
      <c r="F192" s="371"/>
      <c r="G192" s="491">
        <f t="shared" si="15"/>
        <v>0</v>
      </c>
      <c r="H192" s="364"/>
      <c r="I192" s="479"/>
      <c r="J192" s="488"/>
      <c r="K192" s="488"/>
    </row>
    <row r="193" spans="2:11">
      <c r="B193" s="532">
        <f>B192+0.01</f>
        <v>15.079999999999998</v>
      </c>
      <c r="C193" s="536" t="s">
        <v>1652</v>
      </c>
      <c r="D193" s="537">
        <v>1</v>
      </c>
      <c r="E193" s="538" t="s">
        <v>14</v>
      </c>
      <c r="F193" s="371"/>
      <c r="G193" s="491">
        <f t="shared" si="15"/>
        <v>0</v>
      </c>
      <c r="H193" s="364"/>
      <c r="I193" s="479"/>
      <c r="J193" s="488"/>
      <c r="K193" s="488"/>
    </row>
    <row r="194" spans="2:11">
      <c r="B194" s="532">
        <f t="shared" si="18"/>
        <v>15.089999999999998</v>
      </c>
      <c r="C194" s="536" t="s">
        <v>1653</v>
      </c>
      <c r="D194" s="537">
        <v>1</v>
      </c>
      <c r="E194" s="538" t="s">
        <v>14</v>
      </c>
      <c r="F194" s="371"/>
      <c r="G194" s="491">
        <f t="shared" si="15"/>
        <v>0</v>
      </c>
      <c r="H194" s="364"/>
      <c r="I194" s="479"/>
      <c r="J194" s="488"/>
      <c r="K194" s="488"/>
    </row>
    <row r="195" spans="2:11">
      <c r="B195" s="532">
        <f t="shared" si="18"/>
        <v>15.099999999999998</v>
      </c>
      <c r="C195" s="536" t="s">
        <v>56</v>
      </c>
      <c r="D195" s="537">
        <v>1</v>
      </c>
      <c r="E195" s="538" t="s">
        <v>31</v>
      </c>
      <c r="F195" s="371"/>
      <c r="G195" s="491">
        <f t="shared" si="15"/>
        <v>0</v>
      </c>
      <c r="H195" s="364"/>
      <c r="I195" s="479"/>
      <c r="J195" s="488"/>
      <c r="K195" s="488"/>
    </row>
    <row r="196" spans="2:11">
      <c r="B196" s="532"/>
      <c r="C196" s="536"/>
      <c r="D196" s="537"/>
      <c r="E196" s="538"/>
      <c r="F196" s="371"/>
      <c r="G196" s="491">
        <f t="shared" si="15"/>
        <v>0</v>
      </c>
      <c r="H196" s="364">
        <f>SUM(G186:G195)</f>
        <v>0</v>
      </c>
      <c r="I196" s="479"/>
      <c r="J196" s="488"/>
      <c r="K196" s="488"/>
    </row>
    <row r="197" spans="2:11">
      <c r="B197" s="532"/>
      <c r="C197" s="549" t="s">
        <v>1673</v>
      </c>
      <c r="D197" s="537"/>
      <c r="E197" s="397"/>
      <c r="F197" s="371"/>
      <c r="G197" s="491">
        <f t="shared" si="15"/>
        <v>0</v>
      </c>
      <c r="H197" s="364"/>
      <c r="I197" s="479"/>
      <c r="J197" s="488"/>
      <c r="K197" s="488"/>
    </row>
    <row r="198" spans="2:11">
      <c r="B198" s="535">
        <v>15</v>
      </c>
      <c r="C198" s="368" t="s">
        <v>1371</v>
      </c>
      <c r="D198" s="537"/>
      <c r="E198" s="397"/>
      <c r="F198" s="371"/>
      <c r="G198" s="491">
        <f t="shared" si="15"/>
        <v>0</v>
      </c>
      <c r="H198" s="364"/>
      <c r="I198" s="479"/>
      <c r="J198" s="488"/>
      <c r="K198" s="488"/>
    </row>
    <row r="199" spans="2:11">
      <c r="B199" s="532">
        <f t="shared" ref="B199:B208" si="19">B198+0.01</f>
        <v>15.01</v>
      </c>
      <c r="C199" s="536" t="s">
        <v>59</v>
      </c>
      <c r="D199" s="537">
        <v>3</v>
      </c>
      <c r="E199" s="538" t="s">
        <v>14</v>
      </c>
      <c r="F199" s="371"/>
      <c r="G199" s="491">
        <f t="shared" si="15"/>
        <v>0</v>
      </c>
      <c r="H199" s="364"/>
      <c r="I199" s="479"/>
      <c r="J199" s="488"/>
      <c r="K199" s="488"/>
    </row>
    <row r="200" spans="2:11">
      <c r="B200" s="532">
        <f t="shared" si="19"/>
        <v>15.02</v>
      </c>
      <c r="C200" s="536" t="s">
        <v>1648</v>
      </c>
      <c r="D200" s="537">
        <v>3</v>
      </c>
      <c r="E200" s="538" t="s">
        <v>14</v>
      </c>
      <c r="F200" s="371"/>
      <c r="G200" s="491">
        <f t="shared" si="15"/>
        <v>0</v>
      </c>
      <c r="H200" s="364"/>
      <c r="I200" s="479"/>
      <c r="J200" s="488"/>
      <c r="K200" s="488"/>
    </row>
    <row r="201" spans="2:11">
      <c r="B201" s="532">
        <f>B200+0.01</f>
        <v>15.03</v>
      </c>
      <c r="C201" s="536" t="s">
        <v>1649</v>
      </c>
      <c r="D201" s="537">
        <v>3</v>
      </c>
      <c r="E201" s="538" t="s">
        <v>14</v>
      </c>
      <c r="F201" s="371"/>
      <c r="G201" s="491">
        <f t="shared" si="15"/>
        <v>0</v>
      </c>
      <c r="H201" s="364"/>
      <c r="I201" s="479"/>
      <c r="J201" s="488"/>
      <c r="K201" s="488"/>
    </row>
    <row r="202" spans="2:11">
      <c r="B202" s="532">
        <f t="shared" si="19"/>
        <v>15.04</v>
      </c>
      <c r="C202" s="536" t="s">
        <v>55</v>
      </c>
      <c r="D202" s="537">
        <v>3</v>
      </c>
      <c r="E202" s="538" t="s">
        <v>14</v>
      </c>
      <c r="F202" s="371"/>
      <c r="G202" s="491">
        <f t="shared" si="15"/>
        <v>0</v>
      </c>
      <c r="H202" s="364"/>
      <c r="I202" s="479"/>
      <c r="J202" s="488"/>
      <c r="K202" s="488"/>
    </row>
    <row r="203" spans="2:11">
      <c r="B203" s="532">
        <f t="shared" si="19"/>
        <v>15.049999999999999</v>
      </c>
      <c r="C203" s="536" t="s">
        <v>58</v>
      </c>
      <c r="D203" s="537">
        <v>9</v>
      </c>
      <c r="E203" s="538" t="s">
        <v>14</v>
      </c>
      <c r="F203" s="371"/>
      <c r="G203" s="491">
        <f t="shared" si="15"/>
        <v>0</v>
      </c>
      <c r="H203" s="364"/>
      <c r="I203" s="479"/>
      <c r="J203" s="488"/>
      <c r="K203" s="488"/>
    </row>
    <row r="204" spans="2:11">
      <c r="B204" s="532">
        <f t="shared" si="19"/>
        <v>15.059999999999999</v>
      </c>
      <c r="C204" s="536" t="s">
        <v>1650</v>
      </c>
      <c r="D204" s="537">
        <v>9</v>
      </c>
      <c r="E204" s="538" t="s">
        <v>14</v>
      </c>
      <c r="F204" s="371"/>
      <c r="G204" s="491">
        <f t="shared" si="15"/>
        <v>0</v>
      </c>
      <c r="H204" s="364"/>
      <c r="I204" s="479"/>
      <c r="J204" s="488"/>
      <c r="K204" s="488"/>
    </row>
    <row r="205" spans="2:11">
      <c r="B205" s="532">
        <f t="shared" si="19"/>
        <v>15.069999999999999</v>
      </c>
      <c r="C205" s="536" t="s">
        <v>1651</v>
      </c>
      <c r="D205" s="537">
        <v>3</v>
      </c>
      <c r="E205" s="538" t="s">
        <v>14</v>
      </c>
      <c r="F205" s="371"/>
      <c r="G205" s="491">
        <f t="shared" si="15"/>
        <v>0</v>
      </c>
      <c r="H205" s="364"/>
      <c r="I205" s="479"/>
      <c r="J205" s="488"/>
      <c r="K205" s="488"/>
    </row>
    <row r="206" spans="2:11">
      <c r="B206" s="532">
        <f>B205+0.01</f>
        <v>15.079999999999998</v>
      </c>
      <c r="C206" s="536" t="s">
        <v>1652</v>
      </c>
      <c r="D206" s="537">
        <v>3</v>
      </c>
      <c r="E206" s="538" t="s">
        <v>14</v>
      </c>
      <c r="F206" s="371"/>
      <c r="G206" s="491">
        <f t="shared" si="15"/>
        <v>0</v>
      </c>
      <c r="H206" s="364"/>
      <c r="I206" s="479"/>
      <c r="J206" s="488"/>
      <c r="K206" s="488"/>
    </row>
    <row r="207" spans="2:11">
      <c r="B207" s="532">
        <f t="shared" si="19"/>
        <v>15.089999999999998</v>
      </c>
      <c r="C207" s="536" t="s">
        <v>1653</v>
      </c>
      <c r="D207" s="537">
        <v>3</v>
      </c>
      <c r="E207" s="538" t="s">
        <v>14</v>
      </c>
      <c r="F207" s="371"/>
      <c r="G207" s="491">
        <f t="shared" si="15"/>
        <v>0</v>
      </c>
      <c r="H207" s="364"/>
      <c r="I207" s="479"/>
      <c r="J207" s="488"/>
      <c r="K207" s="488"/>
    </row>
    <row r="208" spans="2:11">
      <c r="B208" s="532">
        <f t="shared" si="19"/>
        <v>15.099999999999998</v>
      </c>
      <c r="C208" s="536" t="s">
        <v>56</v>
      </c>
      <c r="D208" s="537">
        <v>1</v>
      </c>
      <c r="E208" s="538" t="s">
        <v>31</v>
      </c>
      <c r="F208" s="371"/>
      <c r="G208" s="491">
        <f t="shared" si="15"/>
        <v>0</v>
      </c>
      <c r="H208" s="364"/>
      <c r="I208" s="479"/>
      <c r="J208" s="488"/>
      <c r="K208" s="488"/>
    </row>
    <row r="209" spans="2:11">
      <c r="B209" s="532"/>
      <c r="C209" s="536"/>
      <c r="D209" s="537"/>
      <c r="E209" s="538"/>
      <c r="F209" s="371"/>
      <c r="G209" s="491">
        <f t="shared" si="15"/>
        <v>0</v>
      </c>
      <c r="H209" s="364">
        <f>SUM(G199:G208)</f>
        <v>0</v>
      </c>
      <c r="I209" s="479"/>
      <c r="J209" s="488"/>
      <c r="K209" s="488"/>
    </row>
    <row r="210" spans="2:11">
      <c r="B210" s="552">
        <v>22</v>
      </c>
      <c r="C210" s="368" t="s">
        <v>48</v>
      </c>
      <c r="D210" s="537"/>
      <c r="E210" s="553"/>
      <c r="F210" s="371"/>
      <c r="G210" s="491">
        <f t="shared" si="15"/>
        <v>0</v>
      </c>
      <c r="H210" s="364"/>
      <c r="I210" s="479"/>
      <c r="J210" s="488"/>
      <c r="K210" s="488"/>
    </row>
    <row r="211" spans="2:11">
      <c r="B211" s="554">
        <f t="shared" ref="B211:B216" si="20">+B210+0.01</f>
        <v>22.01</v>
      </c>
      <c r="C211" s="555" t="s">
        <v>1674</v>
      </c>
      <c r="D211" s="537">
        <v>12</v>
      </c>
      <c r="E211" s="553" t="s">
        <v>14</v>
      </c>
      <c r="F211" s="371"/>
      <c r="G211" s="491">
        <f t="shared" si="15"/>
        <v>0</v>
      </c>
      <c r="H211" s="364"/>
      <c r="I211" s="479"/>
      <c r="J211" s="488"/>
      <c r="K211" s="488"/>
    </row>
    <row r="212" spans="2:11">
      <c r="B212" s="554">
        <f t="shared" si="20"/>
        <v>22.020000000000003</v>
      </c>
      <c r="C212" s="555" t="s">
        <v>1675</v>
      </c>
      <c r="D212" s="537">
        <v>12</v>
      </c>
      <c r="E212" s="553" t="s">
        <v>14</v>
      </c>
      <c r="F212" s="371"/>
      <c r="G212" s="491">
        <f t="shared" si="15"/>
        <v>0</v>
      </c>
      <c r="H212" s="364"/>
      <c r="I212" s="479"/>
      <c r="J212" s="488"/>
      <c r="K212" s="488"/>
    </row>
    <row r="213" spans="2:11">
      <c r="B213" s="554">
        <f t="shared" si="20"/>
        <v>22.030000000000005</v>
      </c>
      <c r="C213" s="555" t="s">
        <v>1676</v>
      </c>
      <c r="D213" s="537">
        <v>1</v>
      </c>
      <c r="E213" s="553" t="s">
        <v>14</v>
      </c>
      <c r="F213" s="371"/>
      <c r="G213" s="491">
        <f t="shared" si="15"/>
        <v>0</v>
      </c>
      <c r="H213" s="364"/>
      <c r="I213" s="479"/>
      <c r="J213" s="488"/>
      <c r="K213" s="488"/>
    </row>
    <row r="214" spans="2:11">
      <c r="B214" s="554">
        <f t="shared" si="20"/>
        <v>22.040000000000006</v>
      </c>
      <c r="C214" s="556" t="s">
        <v>1677</v>
      </c>
      <c r="D214" s="537">
        <v>1</v>
      </c>
      <c r="E214" s="553" t="s">
        <v>14</v>
      </c>
      <c r="F214" s="371"/>
      <c r="G214" s="491">
        <f t="shared" si="15"/>
        <v>0</v>
      </c>
      <c r="H214" s="364"/>
      <c r="I214" s="479"/>
      <c r="J214" s="488"/>
      <c r="K214" s="488"/>
    </row>
    <row r="215" spans="2:11" ht="95.25">
      <c r="B215" s="554">
        <f t="shared" si="20"/>
        <v>22.050000000000008</v>
      </c>
      <c r="C215" s="555" t="s">
        <v>1678</v>
      </c>
      <c r="D215" s="537">
        <v>1</v>
      </c>
      <c r="E215" s="553" t="s">
        <v>14</v>
      </c>
      <c r="F215" s="371"/>
      <c r="G215" s="491">
        <f t="shared" si="15"/>
        <v>0</v>
      </c>
      <c r="H215" s="364"/>
      <c r="I215" s="479"/>
      <c r="J215" s="488"/>
      <c r="K215" s="488"/>
    </row>
    <row r="216" spans="2:11" ht="57">
      <c r="B216" s="554">
        <f t="shared" si="20"/>
        <v>22.060000000000009</v>
      </c>
      <c r="C216" s="557" t="s">
        <v>1679</v>
      </c>
      <c r="D216" s="537">
        <v>1</v>
      </c>
      <c r="E216" s="558" t="s">
        <v>14</v>
      </c>
      <c r="F216" s="371"/>
      <c r="G216" s="491">
        <f t="shared" si="15"/>
        <v>0</v>
      </c>
      <c r="H216" s="364"/>
      <c r="I216" s="479"/>
      <c r="J216" s="488"/>
      <c r="K216" s="488"/>
    </row>
    <row r="217" spans="2:11">
      <c r="B217" s="559">
        <v>17</v>
      </c>
      <c r="C217" s="560" t="s">
        <v>1680</v>
      </c>
      <c r="D217" s="537"/>
      <c r="E217" s="553"/>
      <c r="F217" s="371"/>
      <c r="G217" s="491">
        <f t="shared" si="15"/>
        <v>0</v>
      </c>
      <c r="H217" s="364">
        <f>SUM(G211:G216)</f>
        <v>0</v>
      </c>
      <c r="I217" s="479"/>
      <c r="J217" s="488"/>
      <c r="K217" s="488"/>
    </row>
    <row r="218" spans="2:11">
      <c r="B218" s="554">
        <v>17.010000000000002</v>
      </c>
      <c r="C218" s="555" t="s">
        <v>1681</v>
      </c>
      <c r="D218" s="537">
        <v>304</v>
      </c>
      <c r="E218" s="553" t="s">
        <v>1682</v>
      </c>
      <c r="F218" s="542"/>
      <c r="G218" s="491">
        <f t="shared" si="15"/>
        <v>0</v>
      </c>
      <c r="H218" s="364"/>
      <c r="I218" s="479"/>
      <c r="J218" s="488"/>
      <c r="K218" s="488"/>
    </row>
    <row r="219" spans="2:11">
      <c r="B219" s="554">
        <v>17.020000000000003</v>
      </c>
      <c r="C219" s="555" t="s">
        <v>1683</v>
      </c>
      <c r="D219" s="537">
        <v>256</v>
      </c>
      <c r="E219" s="553" t="s">
        <v>1682</v>
      </c>
      <c r="F219" s="542"/>
      <c r="G219" s="491">
        <f t="shared" ref="G219:G232" si="21">ROUND(D219*F219,2)</f>
        <v>0</v>
      </c>
      <c r="H219" s="364"/>
      <c r="I219" s="479"/>
      <c r="J219" s="488"/>
      <c r="K219" s="488"/>
    </row>
    <row r="220" spans="2:11">
      <c r="B220" s="554">
        <v>17.030000000000005</v>
      </c>
      <c r="C220" s="555" t="s">
        <v>1684</v>
      </c>
      <c r="D220" s="537">
        <v>147</v>
      </c>
      <c r="E220" s="553" t="s">
        <v>1682</v>
      </c>
      <c r="F220" s="542"/>
      <c r="G220" s="491">
        <f t="shared" si="21"/>
        <v>0</v>
      </c>
      <c r="H220" s="364"/>
      <c r="I220" s="479"/>
      <c r="J220" s="488"/>
      <c r="K220" s="488"/>
    </row>
    <row r="221" spans="2:11">
      <c r="B221" s="554">
        <v>17.040000000000006</v>
      </c>
      <c r="C221" s="555" t="s">
        <v>1685</v>
      </c>
      <c r="D221" s="537">
        <v>110</v>
      </c>
      <c r="E221" s="553" t="s">
        <v>1682</v>
      </c>
      <c r="F221" s="542"/>
      <c r="G221" s="491">
        <f t="shared" si="21"/>
        <v>0</v>
      </c>
      <c r="H221" s="364"/>
      <c r="I221" s="479"/>
      <c r="J221" s="488"/>
      <c r="K221" s="488"/>
    </row>
    <row r="222" spans="2:11">
      <c r="B222" s="554">
        <v>17.050000000000008</v>
      </c>
      <c r="C222" s="555" t="s">
        <v>1686</v>
      </c>
      <c r="D222" s="537">
        <v>86</v>
      </c>
      <c r="E222" s="553" t="s">
        <v>1682</v>
      </c>
      <c r="F222" s="542"/>
      <c r="G222" s="491">
        <f t="shared" si="21"/>
        <v>0</v>
      </c>
      <c r="H222" s="364"/>
      <c r="I222" s="479"/>
      <c r="J222" s="488"/>
      <c r="K222" s="488"/>
    </row>
    <row r="223" spans="2:11">
      <c r="B223" s="554">
        <v>17.060000000000009</v>
      </c>
      <c r="C223" s="555" t="s">
        <v>1687</v>
      </c>
      <c r="D223" s="537">
        <v>92</v>
      </c>
      <c r="E223" s="553" t="s">
        <v>1682</v>
      </c>
      <c r="F223" s="542"/>
      <c r="G223" s="491">
        <f t="shared" si="21"/>
        <v>0</v>
      </c>
      <c r="H223" s="364"/>
      <c r="I223" s="479"/>
      <c r="J223" s="488"/>
      <c r="K223" s="488"/>
    </row>
    <row r="224" spans="2:11">
      <c r="B224" s="554">
        <v>17.070000000000011</v>
      </c>
      <c r="C224" s="555" t="s">
        <v>1688</v>
      </c>
      <c r="D224" s="537">
        <v>87</v>
      </c>
      <c r="E224" s="553" t="s">
        <v>1682</v>
      </c>
      <c r="F224" s="542"/>
      <c r="G224" s="491">
        <f t="shared" si="21"/>
        <v>0</v>
      </c>
      <c r="H224" s="364"/>
      <c r="I224" s="479"/>
      <c r="J224" s="488"/>
      <c r="K224" s="488"/>
    </row>
    <row r="225" spans="2:11">
      <c r="B225" s="554">
        <v>17.080000000000013</v>
      </c>
      <c r="C225" s="555" t="s">
        <v>1689</v>
      </c>
      <c r="D225" s="537">
        <v>1</v>
      </c>
      <c r="E225" s="553" t="s">
        <v>24</v>
      </c>
      <c r="F225" s="542"/>
      <c r="G225" s="491">
        <f t="shared" si="21"/>
        <v>0</v>
      </c>
      <c r="H225" s="364"/>
      <c r="I225" s="479"/>
      <c r="J225" s="488"/>
      <c r="K225" s="488"/>
    </row>
    <row r="226" spans="2:11">
      <c r="B226" s="554">
        <v>17.090000000000014</v>
      </c>
      <c r="C226" s="555" t="s">
        <v>1690</v>
      </c>
      <c r="D226" s="537">
        <v>1</v>
      </c>
      <c r="E226" s="553" t="s">
        <v>24</v>
      </c>
      <c r="F226" s="542"/>
      <c r="G226" s="491">
        <f t="shared" si="21"/>
        <v>0</v>
      </c>
      <c r="H226" s="364"/>
      <c r="I226" s="479"/>
      <c r="J226" s="488"/>
      <c r="K226" s="488"/>
    </row>
    <row r="227" spans="2:11">
      <c r="B227" s="554">
        <v>17.100000000000016</v>
      </c>
      <c r="C227" s="555" t="s">
        <v>53</v>
      </c>
      <c r="D227" s="537">
        <v>1</v>
      </c>
      <c r="E227" s="553" t="s">
        <v>24</v>
      </c>
      <c r="F227" s="542"/>
      <c r="G227" s="491">
        <f t="shared" si="21"/>
        <v>0</v>
      </c>
      <c r="H227" s="364"/>
      <c r="I227" s="479"/>
      <c r="J227" s="488"/>
      <c r="K227" s="488"/>
    </row>
    <row r="228" spans="2:11">
      <c r="B228" s="554">
        <v>15.1</v>
      </c>
      <c r="C228" s="555" t="s">
        <v>1691</v>
      </c>
      <c r="D228" s="537">
        <v>1</v>
      </c>
      <c r="E228" s="553" t="s">
        <v>24</v>
      </c>
      <c r="F228" s="542"/>
      <c r="G228" s="491">
        <f t="shared" si="21"/>
        <v>0</v>
      </c>
      <c r="H228" s="364"/>
      <c r="I228" s="479"/>
      <c r="J228" s="488"/>
      <c r="K228" s="488"/>
    </row>
    <row r="229" spans="2:11">
      <c r="B229" s="554">
        <v>15.11</v>
      </c>
      <c r="C229" s="555" t="s">
        <v>54</v>
      </c>
      <c r="D229" s="537">
        <v>1</v>
      </c>
      <c r="E229" s="553" t="s">
        <v>24</v>
      </c>
      <c r="F229" s="542"/>
      <c r="G229" s="491">
        <f t="shared" si="21"/>
        <v>0</v>
      </c>
      <c r="H229" s="364"/>
      <c r="I229" s="479"/>
      <c r="J229" s="488"/>
      <c r="K229" s="488"/>
    </row>
    <row r="230" spans="2:11">
      <c r="B230" s="554">
        <v>15.12</v>
      </c>
      <c r="C230" s="555" t="s">
        <v>56</v>
      </c>
      <c r="D230" s="537">
        <v>1</v>
      </c>
      <c r="E230" s="553" t="s">
        <v>24</v>
      </c>
      <c r="F230" s="542"/>
      <c r="G230" s="491">
        <f t="shared" si="21"/>
        <v>0</v>
      </c>
      <c r="H230" s="364"/>
      <c r="I230" s="479"/>
      <c r="J230" s="488"/>
      <c r="K230" s="488"/>
    </row>
    <row r="231" spans="2:11">
      <c r="B231" s="554">
        <v>15.129999999999999</v>
      </c>
      <c r="C231" s="555" t="s">
        <v>1692</v>
      </c>
      <c r="D231" s="537">
        <v>1</v>
      </c>
      <c r="E231" s="553" t="s">
        <v>24</v>
      </c>
      <c r="F231" s="542"/>
      <c r="G231" s="491">
        <f t="shared" si="21"/>
        <v>0</v>
      </c>
      <c r="H231" s="364"/>
      <c r="I231" s="479"/>
      <c r="J231" s="488"/>
      <c r="K231" s="488"/>
    </row>
    <row r="232" spans="2:11">
      <c r="B232" s="561"/>
      <c r="C232" s="562"/>
      <c r="D232" s="537"/>
      <c r="E232" s="563"/>
      <c r="F232" s="371"/>
      <c r="G232" s="491">
        <f t="shared" si="21"/>
        <v>0</v>
      </c>
      <c r="H232" s="364">
        <f>SUM(G218:G231)</f>
        <v>0</v>
      </c>
      <c r="I232" s="479"/>
      <c r="J232" s="488"/>
      <c r="K232" s="488"/>
    </row>
    <row r="233" spans="2:11" ht="19.5" thickBot="1">
      <c r="B233" s="506"/>
      <c r="C233" s="495"/>
      <c r="D233" s="369"/>
      <c r="E233" s="507"/>
      <c r="F233" s="371"/>
      <c r="G233" s="369"/>
      <c r="H233" s="364"/>
      <c r="I233" s="479"/>
      <c r="J233" s="488"/>
      <c r="K233" s="488"/>
    </row>
    <row r="234" spans="2:11" ht="19.5" thickBot="1">
      <c r="B234" s="410"/>
      <c r="C234" s="411" t="s">
        <v>7</v>
      </c>
      <c r="D234" s="412"/>
      <c r="E234" s="413"/>
      <c r="F234" s="413"/>
      <c r="G234" s="413"/>
      <c r="H234" s="414">
        <f>SUM(H12:H233)</f>
        <v>0</v>
      </c>
      <c r="I234" s="358"/>
      <c r="J234" s="415">
        <v>29399678.151489809</v>
      </c>
    </row>
    <row r="235" spans="2:11">
      <c r="B235" s="416"/>
      <c r="C235" s="417"/>
      <c r="D235" s="358"/>
      <c r="E235" s="358"/>
      <c r="F235" s="358"/>
      <c r="G235" s="358"/>
      <c r="H235" s="418"/>
    </row>
    <row r="236" spans="2:11">
      <c r="B236" s="512"/>
      <c r="C236" s="513" t="s">
        <v>119</v>
      </c>
      <c r="D236" s="514"/>
      <c r="E236" s="514"/>
      <c r="F236" s="514"/>
      <c r="G236" s="514"/>
      <c r="H236" s="515"/>
    </row>
    <row r="237" spans="2:11">
      <c r="B237" s="512"/>
      <c r="C237" s="516" t="s">
        <v>2</v>
      </c>
      <c r="D237" s="424">
        <v>0.1</v>
      </c>
      <c r="E237" s="514"/>
      <c r="F237" s="514"/>
      <c r="G237" s="514">
        <f>+$H$234*D237</f>
        <v>0</v>
      </c>
      <c r="H237" s="515"/>
    </row>
    <row r="238" spans="2:11">
      <c r="B238" s="512"/>
      <c r="C238" s="516" t="s">
        <v>124</v>
      </c>
      <c r="D238" s="424">
        <v>0.18</v>
      </c>
      <c r="E238" s="514"/>
      <c r="F238" s="514"/>
      <c r="G238" s="514">
        <f>+G237*D238</f>
        <v>0</v>
      </c>
      <c r="H238" s="515"/>
    </row>
    <row r="239" spans="2:11">
      <c r="B239" s="512"/>
      <c r="C239" s="516" t="s">
        <v>120</v>
      </c>
      <c r="D239" s="424">
        <v>0.04</v>
      </c>
      <c r="E239" s="514"/>
      <c r="F239" s="514"/>
      <c r="G239" s="514">
        <f t="shared" ref="G239:G245" si="22">+$H$234*D239</f>
        <v>0</v>
      </c>
      <c r="H239" s="515"/>
    </row>
    <row r="240" spans="2:11">
      <c r="B240" s="512"/>
      <c r="C240" s="516" t="s">
        <v>9</v>
      </c>
      <c r="D240" s="424">
        <v>0.03</v>
      </c>
      <c r="E240" s="514"/>
      <c r="F240" s="514"/>
      <c r="G240" s="514">
        <f t="shared" si="22"/>
        <v>0</v>
      </c>
      <c r="H240" s="515"/>
    </row>
    <row r="241" spans="2:8">
      <c r="B241" s="512"/>
      <c r="C241" s="516" t="s">
        <v>121</v>
      </c>
      <c r="D241" s="424">
        <v>0.01</v>
      </c>
      <c r="E241" s="514"/>
      <c r="F241" s="514"/>
      <c r="G241" s="514">
        <f t="shared" si="22"/>
        <v>0</v>
      </c>
      <c r="H241" s="515"/>
    </row>
    <row r="242" spans="2:8">
      <c r="B242" s="512"/>
      <c r="C242" s="516" t="s">
        <v>10</v>
      </c>
      <c r="D242" s="424">
        <v>1.4999999999999999E-2</v>
      </c>
      <c r="E242" s="514"/>
      <c r="F242" s="514"/>
      <c r="G242" s="514">
        <f t="shared" si="22"/>
        <v>0</v>
      </c>
      <c r="H242" s="515"/>
    </row>
    <row r="243" spans="2:8">
      <c r="B243" s="512"/>
      <c r="C243" s="516" t="s">
        <v>122</v>
      </c>
      <c r="D243" s="424">
        <v>0.05</v>
      </c>
      <c r="E243" s="514"/>
      <c r="F243" s="514"/>
      <c r="G243" s="514">
        <f t="shared" si="22"/>
        <v>0</v>
      </c>
      <c r="H243" s="515"/>
    </row>
    <row r="244" spans="2:8">
      <c r="B244" s="512"/>
      <c r="C244" s="516" t="s">
        <v>64</v>
      </c>
      <c r="D244" s="424">
        <v>0.05</v>
      </c>
      <c r="E244" s="514"/>
      <c r="F244" s="514"/>
      <c r="G244" s="514">
        <f t="shared" si="22"/>
        <v>0</v>
      </c>
      <c r="H244" s="515"/>
    </row>
    <row r="245" spans="2:8">
      <c r="B245" s="512"/>
      <c r="C245" s="516" t="s">
        <v>123</v>
      </c>
      <c r="D245" s="424">
        <v>0.03</v>
      </c>
      <c r="E245" s="514"/>
      <c r="F245" s="514"/>
      <c r="G245" s="514">
        <f t="shared" si="22"/>
        <v>0</v>
      </c>
      <c r="H245" s="515"/>
    </row>
    <row r="246" spans="2:8">
      <c r="B246" s="512"/>
      <c r="C246" s="517"/>
      <c r="D246" s="514"/>
      <c r="E246" s="518"/>
      <c r="F246" s="514"/>
      <c r="G246" s="514"/>
      <c r="H246" s="515"/>
    </row>
    <row r="247" spans="2:8">
      <c r="B247" s="519"/>
      <c r="C247" s="520"/>
      <c r="D247" s="514"/>
      <c r="E247" s="521"/>
      <c r="F247" s="521"/>
      <c r="G247" s="521"/>
      <c r="H247" s="518">
        <f>SUM(G237:G246)</f>
        <v>0</v>
      </c>
    </row>
    <row r="248" spans="2:8" ht="19.5" thickBot="1">
      <c r="B248" s="519"/>
      <c r="C248" s="516"/>
      <c r="D248" s="514"/>
      <c r="E248" s="514"/>
      <c r="F248" s="514"/>
      <c r="G248" s="514"/>
      <c r="H248" s="515"/>
    </row>
    <row r="249" spans="2:8" ht="19.5" thickBot="1">
      <c r="B249" s="522"/>
      <c r="C249" s="523" t="s">
        <v>7</v>
      </c>
      <c r="D249" s="524"/>
      <c r="E249" s="525"/>
      <c r="F249" s="525"/>
      <c r="G249" s="525"/>
      <c r="H249" s="526">
        <f>+H247+H234</f>
        <v>0</v>
      </c>
    </row>
    <row r="250" spans="2:8">
      <c r="B250" s="527"/>
      <c r="C250" s="528"/>
      <c r="D250" s="529"/>
      <c r="E250" s="529"/>
      <c r="F250" s="529"/>
      <c r="G250" s="529"/>
      <c r="H250" s="530"/>
    </row>
    <row r="251" spans="2:8">
      <c r="B251" s="527"/>
      <c r="C251" s="513" t="s">
        <v>11</v>
      </c>
      <c r="D251" s="439">
        <v>0.05</v>
      </c>
      <c r="E251" s="515"/>
      <c r="F251" s="515"/>
      <c r="G251" s="514">
        <f t="shared" ref="G251" si="23">+$H$234*D251</f>
        <v>0</v>
      </c>
      <c r="H251" s="530"/>
    </row>
    <row r="252" spans="2:8" ht="19.5" thickBot="1">
      <c r="B252" s="527"/>
      <c r="C252" s="528"/>
      <c r="D252" s="529"/>
      <c r="E252" s="529"/>
      <c r="F252" s="529"/>
      <c r="G252" s="529"/>
      <c r="H252" s="530"/>
    </row>
    <row r="253" spans="2:8" ht="19.5" thickBot="1">
      <c r="B253" s="522"/>
      <c r="C253" s="531" t="s">
        <v>125</v>
      </c>
      <c r="D253" s="524"/>
      <c r="E253" s="525"/>
      <c r="F253" s="525"/>
      <c r="G253" s="525"/>
      <c r="H253" s="526">
        <f>+G251+H249</f>
        <v>0</v>
      </c>
    </row>
    <row r="254" spans="2:8">
      <c r="B254" s="527"/>
      <c r="C254" s="528"/>
      <c r="D254" s="529"/>
      <c r="E254" s="529"/>
      <c r="F254" s="529"/>
      <c r="G254" s="529"/>
      <c r="H254" s="530"/>
    </row>
    <row r="255" spans="2:8">
      <c r="B255" s="527"/>
      <c r="C255" s="528"/>
      <c r="D255" s="529"/>
      <c r="E255" s="529"/>
      <c r="F255" s="529"/>
      <c r="G255" s="529"/>
      <c r="H255" s="530"/>
    </row>
  </sheetData>
  <mergeCells count="4">
    <mergeCell ref="B2:H2"/>
    <mergeCell ref="B3:H3"/>
    <mergeCell ref="B4:H4"/>
    <mergeCell ref="B5:D5"/>
  </mergeCells>
  <printOptions horizontalCentered="1"/>
  <pageMargins left="0.23622047244094491" right="0.31496062992125984" top="0.35433070866141736" bottom="0.35433070866141736" header="0" footer="0"/>
  <pageSetup paperSize="123" scale="53" fitToHeight="0" orientation="portrait" r:id="rId1"/>
  <headerFooter>
    <oddFooter>&amp;C&amp;F&amp;R&amp;P de &amp;N</oddFooter>
  </headerFooter>
</worksheet>
</file>

<file path=xl/worksheets/sheet8.xml><?xml version="1.0" encoding="utf-8"?>
<worksheet xmlns="http://schemas.openxmlformats.org/spreadsheetml/2006/main" xmlns:r="http://schemas.openxmlformats.org/officeDocument/2006/relationships">
  <sheetPr>
    <tabColor rgb="FFFFFF00"/>
  </sheetPr>
  <dimension ref="A1:N48"/>
  <sheetViews>
    <sheetView showZeros="0" view="pageBreakPreview" topLeftCell="A18" zoomScale="85" zoomScaleNormal="78" zoomScaleSheetLayoutView="85" workbookViewId="0">
      <selection activeCell="I30" sqref="I30"/>
    </sheetView>
  </sheetViews>
  <sheetFormatPr baseColWidth="10" defaultColWidth="14.42578125" defaultRowHeight="18.75"/>
  <cols>
    <col min="1" max="1" width="7.28515625" style="338" customWidth="1"/>
    <col min="2" max="2" width="11" style="441" customWidth="1"/>
    <col min="3" max="3" width="78.7109375" style="442" customWidth="1"/>
    <col min="4" max="4" width="18.42578125" style="338" customWidth="1"/>
    <col min="5" max="5" width="14.140625" style="338" customWidth="1"/>
    <col min="6" max="6" width="20.7109375" style="338" customWidth="1"/>
    <col min="7" max="7" width="21" style="338" customWidth="1"/>
    <col min="8" max="8" width="22.140625" style="353" customWidth="1"/>
    <col min="9" max="9" width="9.140625" style="338" customWidth="1"/>
    <col min="10" max="10" width="20" style="338" bestFit="1" customWidth="1"/>
    <col min="11" max="12" width="9.140625" style="338" customWidth="1"/>
    <col min="13" max="13" width="11.7109375" style="338" customWidth="1"/>
    <col min="14" max="14" width="18.85546875" style="338" bestFit="1" customWidth="1"/>
    <col min="15" max="15" width="14.5703125" style="338" bestFit="1" customWidth="1"/>
    <col min="16" max="16" width="18.85546875" style="338" bestFit="1" customWidth="1"/>
    <col min="17" max="16384" width="14.42578125" style="338"/>
  </cols>
  <sheetData>
    <row r="1" spans="1:11" ht="7.5" customHeight="1">
      <c r="B1" s="339"/>
      <c r="C1" s="340"/>
      <c r="D1" s="341"/>
      <c r="E1" s="339" t="s">
        <v>4</v>
      </c>
      <c r="F1" s="341"/>
      <c r="H1" s="342"/>
      <c r="I1" s="342"/>
      <c r="J1" s="341"/>
      <c r="K1" s="341"/>
    </row>
    <row r="2" spans="1:11">
      <c r="B2" s="604" t="s">
        <v>22</v>
      </c>
      <c r="C2" s="605"/>
      <c r="D2" s="605"/>
      <c r="E2" s="605"/>
      <c r="F2" s="605"/>
      <c r="G2" s="605"/>
      <c r="H2" s="605"/>
      <c r="I2" s="343"/>
      <c r="J2" s="341"/>
      <c r="K2" s="341"/>
    </row>
    <row r="3" spans="1:11" ht="48.75" customHeight="1">
      <c r="B3" s="604" t="str">
        <f>+'LOTE III'!B3:H3</f>
        <v>PRESUPUESTO PARA LA CONSTRUCCIÓN DEL HOSPITAL EN FRIUSA, BAVARO, PROV. LA ALTAGRACIA, R.D.</v>
      </c>
      <c r="C3" s="605"/>
      <c r="D3" s="605"/>
      <c r="E3" s="605"/>
      <c r="F3" s="605"/>
      <c r="G3" s="605"/>
      <c r="H3" s="605"/>
      <c r="J3" s="344"/>
      <c r="K3" s="341"/>
    </row>
    <row r="4" spans="1:11" ht="17.25" customHeight="1">
      <c r="B4" s="604" t="s">
        <v>1693</v>
      </c>
      <c r="C4" s="605"/>
      <c r="D4" s="605"/>
      <c r="E4" s="605"/>
      <c r="F4" s="605"/>
      <c r="G4" s="605"/>
      <c r="H4" s="605"/>
      <c r="J4" s="344"/>
      <c r="K4" s="341"/>
    </row>
    <row r="5" spans="1:11" ht="18.75" customHeight="1">
      <c r="B5" s="606" t="s">
        <v>71</v>
      </c>
      <c r="C5" s="607"/>
      <c r="D5" s="607"/>
      <c r="E5" s="345"/>
      <c r="F5" s="346" t="s">
        <v>1070</v>
      </c>
      <c r="G5" s="347"/>
      <c r="H5" s="338"/>
      <c r="J5" s="348"/>
      <c r="K5" s="341"/>
    </row>
    <row r="6" spans="1:11">
      <c r="B6" s="447" t="s">
        <v>61</v>
      </c>
      <c r="C6" s="447"/>
      <c r="D6" s="345"/>
      <c r="E6" s="345"/>
      <c r="F6" s="2" t="s">
        <v>1071</v>
      </c>
      <c r="G6" s="347"/>
      <c r="H6" s="338"/>
      <c r="J6" s="344"/>
      <c r="K6" s="341"/>
    </row>
    <row r="7" spans="1:11" ht="19.5" thickBot="1">
      <c r="B7" s="349"/>
      <c r="C7" s="350"/>
      <c r="D7" s="351"/>
      <c r="E7" s="351"/>
      <c r="F7" s="352"/>
      <c r="G7" s="352"/>
    </row>
    <row r="8" spans="1:11" ht="24.75" customHeight="1" thickBot="1">
      <c r="B8" s="354" t="s">
        <v>5</v>
      </c>
      <c r="C8" s="355" t="s">
        <v>6</v>
      </c>
      <c r="D8" s="356" t="s">
        <v>50</v>
      </c>
      <c r="E8" s="356" t="s">
        <v>43</v>
      </c>
      <c r="F8" s="356" t="s">
        <v>1072</v>
      </c>
      <c r="G8" s="356" t="s">
        <v>7</v>
      </c>
      <c r="H8" s="357" t="s">
        <v>40</v>
      </c>
      <c r="I8" s="358"/>
    </row>
    <row r="9" spans="1:11">
      <c r="B9" s="359"/>
      <c r="C9" s="360"/>
      <c r="D9" s="361"/>
      <c r="E9" s="362"/>
      <c r="F9" s="363"/>
      <c r="G9" s="363"/>
      <c r="H9" s="364"/>
      <c r="I9" s="358"/>
    </row>
    <row r="10" spans="1:11" ht="56.25">
      <c r="B10" s="359"/>
      <c r="C10" s="365" t="s">
        <v>1694</v>
      </c>
      <c r="D10" s="361"/>
      <c r="E10" s="362"/>
      <c r="F10" s="363"/>
      <c r="G10" s="363"/>
      <c r="H10" s="364"/>
      <c r="I10" s="358"/>
    </row>
    <row r="11" spans="1:11">
      <c r="B11" s="359"/>
      <c r="C11" s="366"/>
      <c r="D11" s="361"/>
      <c r="E11" s="362"/>
      <c r="F11" s="363"/>
      <c r="G11" s="363"/>
      <c r="H11" s="364"/>
      <c r="I11" s="358"/>
    </row>
    <row r="12" spans="1:11">
      <c r="A12" s="338" t="s">
        <v>32</v>
      </c>
      <c r="B12" s="367">
        <v>1</v>
      </c>
      <c r="C12" s="368" t="s">
        <v>1695</v>
      </c>
      <c r="D12" s="369"/>
      <c r="E12" s="564"/>
      <c r="F12" s="371"/>
      <c r="G12" s="376">
        <f t="shared" ref="G12:G25" si="0">ROUND(F12*D12,2)</f>
        <v>0</v>
      </c>
      <c r="H12" s="364"/>
      <c r="I12" s="358"/>
    </row>
    <row r="13" spans="1:11">
      <c r="A13" s="338" t="s">
        <v>32</v>
      </c>
      <c r="B13" s="372">
        <f t="shared" ref="B13:B24" si="1">+B12+0.01</f>
        <v>1.01</v>
      </c>
      <c r="C13" s="377" t="s">
        <v>1696</v>
      </c>
      <c r="D13" s="369">
        <v>1</v>
      </c>
      <c r="E13" s="370" t="s">
        <v>14</v>
      </c>
      <c r="F13" s="379"/>
      <c r="G13" s="376">
        <f t="shared" si="0"/>
        <v>0</v>
      </c>
      <c r="H13" s="380"/>
      <c r="I13" s="358"/>
    </row>
    <row r="14" spans="1:11">
      <c r="A14" s="338" t="s">
        <v>32</v>
      </c>
      <c r="B14" s="372">
        <f t="shared" si="1"/>
        <v>1.02</v>
      </c>
      <c r="C14" s="377" t="s">
        <v>1697</v>
      </c>
      <c r="D14" s="369">
        <v>8</v>
      </c>
      <c r="E14" s="370" t="s">
        <v>14</v>
      </c>
      <c r="F14" s="379"/>
      <c r="G14" s="376">
        <f t="shared" si="0"/>
        <v>0</v>
      </c>
      <c r="H14" s="380"/>
      <c r="I14" s="358"/>
    </row>
    <row r="15" spans="1:11">
      <c r="A15" s="338" t="s">
        <v>32</v>
      </c>
      <c r="B15" s="372">
        <f t="shared" si="1"/>
        <v>1.03</v>
      </c>
      <c r="C15" s="377" t="s">
        <v>1698</v>
      </c>
      <c r="D15" s="369">
        <v>7</v>
      </c>
      <c r="E15" s="370" t="s">
        <v>14</v>
      </c>
      <c r="F15" s="379"/>
      <c r="G15" s="376">
        <f t="shared" si="0"/>
        <v>0</v>
      </c>
      <c r="H15" s="380"/>
      <c r="I15" s="358"/>
    </row>
    <row r="16" spans="1:11">
      <c r="A16" s="338" t="s">
        <v>32</v>
      </c>
      <c r="B16" s="372">
        <f t="shared" si="1"/>
        <v>1.04</v>
      </c>
      <c r="C16" s="377" t="s">
        <v>1699</v>
      </c>
      <c r="D16" s="369">
        <v>142</v>
      </c>
      <c r="E16" s="370" t="s">
        <v>14</v>
      </c>
      <c r="F16" s="379"/>
      <c r="G16" s="376">
        <f t="shared" si="0"/>
        <v>0</v>
      </c>
      <c r="H16" s="380"/>
      <c r="I16" s="358"/>
    </row>
    <row r="17" spans="1:14">
      <c r="A17" s="338" t="s">
        <v>32</v>
      </c>
      <c r="B17" s="372">
        <f t="shared" si="1"/>
        <v>1.05</v>
      </c>
      <c r="C17" s="377" t="s">
        <v>1700</v>
      </c>
      <c r="D17" s="369">
        <v>6</v>
      </c>
      <c r="E17" s="370" t="s">
        <v>14</v>
      </c>
      <c r="F17" s="379"/>
      <c r="G17" s="376">
        <f t="shared" si="0"/>
        <v>0</v>
      </c>
      <c r="H17" s="380"/>
      <c r="I17" s="358"/>
    </row>
    <row r="18" spans="1:14">
      <c r="A18" s="338" t="s">
        <v>32</v>
      </c>
      <c r="B18" s="372">
        <f t="shared" si="1"/>
        <v>1.06</v>
      </c>
      <c r="C18" s="377" t="s">
        <v>1701</v>
      </c>
      <c r="D18" s="369">
        <v>26</v>
      </c>
      <c r="E18" s="370" t="s">
        <v>14</v>
      </c>
      <c r="F18" s="379"/>
      <c r="G18" s="376">
        <f t="shared" si="0"/>
        <v>0</v>
      </c>
      <c r="H18" s="380"/>
      <c r="I18" s="358"/>
    </row>
    <row r="19" spans="1:14">
      <c r="A19" s="338" t="s">
        <v>32</v>
      </c>
      <c r="B19" s="372">
        <f t="shared" si="1"/>
        <v>1.07</v>
      </c>
      <c r="C19" s="377" t="s">
        <v>1702</v>
      </c>
      <c r="D19" s="369">
        <v>3</v>
      </c>
      <c r="E19" s="370" t="s">
        <v>14</v>
      </c>
      <c r="F19" s="565"/>
      <c r="G19" s="376">
        <f t="shared" si="0"/>
        <v>0</v>
      </c>
      <c r="H19" s="380"/>
      <c r="I19" s="358"/>
    </row>
    <row r="20" spans="1:14">
      <c r="A20" s="338" t="s">
        <v>32</v>
      </c>
      <c r="B20" s="372">
        <f t="shared" si="1"/>
        <v>1.08</v>
      </c>
      <c r="C20" s="377" t="s">
        <v>1703</v>
      </c>
      <c r="D20" s="369">
        <v>2</v>
      </c>
      <c r="E20" s="370" t="s">
        <v>14</v>
      </c>
      <c r="F20" s="565"/>
      <c r="G20" s="376">
        <f t="shared" si="0"/>
        <v>0</v>
      </c>
      <c r="H20" s="380"/>
      <c r="I20" s="358"/>
    </row>
    <row r="21" spans="1:14">
      <c r="A21" s="338" t="s">
        <v>32</v>
      </c>
      <c r="B21" s="372">
        <f t="shared" si="1"/>
        <v>1.0900000000000001</v>
      </c>
      <c r="C21" s="377" t="s">
        <v>1103</v>
      </c>
      <c r="D21" s="369">
        <v>1</v>
      </c>
      <c r="E21" s="370" t="s">
        <v>31</v>
      </c>
      <c r="F21" s="379"/>
      <c r="G21" s="376">
        <f t="shared" si="0"/>
        <v>0</v>
      </c>
      <c r="H21" s="380"/>
      <c r="I21" s="358"/>
    </row>
    <row r="22" spans="1:14">
      <c r="A22" s="338" t="s">
        <v>32</v>
      </c>
      <c r="B22" s="372">
        <f t="shared" si="1"/>
        <v>1.1000000000000001</v>
      </c>
      <c r="C22" s="377" t="s">
        <v>1704</v>
      </c>
      <c r="D22" s="369">
        <v>1</v>
      </c>
      <c r="E22" s="370" t="s">
        <v>31</v>
      </c>
      <c r="F22" s="379"/>
      <c r="G22" s="376">
        <f t="shared" si="0"/>
        <v>0</v>
      </c>
      <c r="H22" s="380"/>
      <c r="I22" s="358"/>
    </row>
    <row r="23" spans="1:14">
      <c r="A23" s="338" t="s">
        <v>32</v>
      </c>
      <c r="B23" s="372">
        <f t="shared" si="1"/>
        <v>1.1100000000000001</v>
      </c>
      <c r="C23" s="377" t="s">
        <v>1705</v>
      </c>
      <c r="D23" s="369">
        <v>1</v>
      </c>
      <c r="E23" s="370" t="s">
        <v>31</v>
      </c>
      <c r="F23" s="379"/>
      <c r="G23" s="376">
        <f t="shared" si="0"/>
        <v>0</v>
      </c>
      <c r="H23" s="380"/>
      <c r="I23" s="358"/>
    </row>
    <row r="24" spans="1:14">
      <c r="A24" s="338" t="s">
        <v>32</v>
      </c>
      <c r="B24" s="372">
        <f t="shared" si="1"/>
        <v>1.1200000000000001</v>
      </c>
      <c r="C24" s="381" t="s">
        <v>1085</v>
      </c>
      <c r="D24" s="369">
        <v>1</v>
      </c>
      <c r="E24" s="401" t="s">
        <v>31</v>
      </c>
      <c r="F24" s="379"/>
      <c r="G24" s="376">
        <f t="shared" si="0"/>
        <v>0</v>
      </c>
      <c r="H24" s="380"/>
      <c r="I24" s="358"/>
    </row>
    <row r="25" spans="1:14">
      <c r="A25" s="338" t="s">
        <v>32</v>
      </c>
      <c r="B25" s="372"/>
      <c r="C25" s="566"/>
      <c r="D25" s="369"/>
      <c r="E25" s="567"/>
      <c r="F25" s="379"/>
      <c r="G25" s="376">
        <f t="shared" si="0"/>
        <v>0</v>
      </c>
      <c r="H25" s="380">
        <f>SUM(G13:G24)</f>
        <v>0</v>
      </c>
      <c r="I25" s="358"/>
    </row>
    <row r="26" spans="1:14" ht="19.5" thickBot="1">
      <c r="B26" s="403"/>
      <c r="C26" s="404"/>
      <c r="D26" s="405"/>
      <c r="E26" s="406"/>
      <c r="F26" s="407"/>
      <c r="G26" s="407"/>
      <c r="H26" s="408"/>
      <c r="I26" s="358"/>
      <c r="N26" s="409"/>
    </row>
    <row r="27" spans="1:14" ht="19.5" thickBot="1">
      <c r="B27" s="410"/>
      <c r="C27" s="411" t="s">
        <v>1156</v>
      </c>
      <c r="D27" s="412"/>
      <c r="E27" s="413"/>
      <c r="F27" s="413"/>
      <c r="G27" s="413"/>
      <c r="H27" s="414">
        <f>SUM(H12:H26)</f>
        <v>0</v>
      </c>
      <c r="I27" s="358"/>
      <c r="J27" s="415">
        <v>29399678.151489809</v>
      </c>
    </row>
    <row r="28" spans="1:14">
      <c r="B28" s="416"/>
      <c r="C28" s="417"/>
      <c r="D28" s="358"/>
      <c r="E28" s="358"/>
      <c r="F28" s="358"/>
      <c r="G28" s="358"/>
      <c r="H28" s="418"/>
    </row>
    <row r="29" spans="1:14">
      <c r="B29" s="419"/>
      <c r="C29" s="420" t="s">
        <v>119</v>
      </c>
      <c r="D29" s="421"/>
      <c r="E29" s="421"/>
      <c r="F29" s="421"/>
      <c r="G29" s="421"/>
      <c r="H29" s="422"/>
    </row>
    <row r="30" spans="1:14">
      <c r="B30" s="419"/>
      <c r="C30" s="423" t="s">
        <v>2</v>
      </c>
      <c r="D30" s="424">
        <v>0.1</v>
      </c>
      <c r="E30" s="421"/>
      <c r="F30" s="421"/>
      <c r="G30" s="421">
        <f>+$H$27*D30</f>
        <v>0</v>
      </c>
      <c r="H30" s="422"/>
    </row>
    <row r="31" spans="1:14">
      <c r="B31" s="419"/>
      <c r="C31" s="423" t="s">
        <v>124</v>
      </c>
      <c r="D31" s="424">
        <v>0.18</v>
      </c>
      <c r="E31" s="421"/>
      <c r="F31" s="421"/>
      <c r="G31" s="421">
        <f>+G30*D31</f>
        <v>0</v>
      </c>
      <c r="H31" s="422"/>
    </row>
    <row r="32" spans="1:14">
      <c r="B32" s="419"/>
      <c r="C32" s="423" t="s">
        <v>120</v>
      </c>
      <c r="D32" s="424">
        <v>0.04</v>
      </c>
      <c r="E32" s="421"/>
      <c r="F32" s="421"/>
      <c r="G32" s="421">
        <f t="shared" ref="G32:G38" si="2">+$H$27*D32</f>
        <v>0</v>
      </c>
      <c r="H32" s="422"/>
    </row>
    <row r="33" spans="2:8">
      <c r="B33" s="419"/>
      <c r="C33" s="423" t="s">
        <v>9</v>
      </c>
      <c r="D33" s="424">
        <v>0.03</v>
      </c>
      <c r="E33" s="421"/>
      <c r="F33" s="421"/>
      <c r="G33" s="421">
        <f t="shared" si="2"/>
        <v>0</v>
      </c>
      <c r="H33" s="422"/>
    </row>
    <row r="34" spans="2:8">
      <c r="B34" s="419"/>
      <c r="C34" s="423" t="s">
        <v>121</v>
      </c>
      <c r="D34" s="424">
        <v>0.01</v>
      </c>
      <c r="E34" s="421"/>
      <c r="F34" s="421"/>
      <c r="G34" s="421">
        <f t="shared" si="2"/>
        <v>0</v>
      </c>
      <c r="H34" s="422"/>
    </row>
    <row r="35" spans="2:8">
      <c r="B35" s="419"/>
      <c r="C35" s="423" t="s">
        <v>10</v>
      </c>
      <c r="D35" s="424">
        <v>1.4999999999999999E-2</v>
      </c>
      <c r="E35" s="421"/>
      <c r="F35" s="421"/>
      <c r="G35" s="421">
        <f t="shared" si="2"/>
        <v>0</v>
      </c>
      <c r="H35" s="422"/>
    </row>
    <row r="36" spans="2:8">
      <c r="B36" s="419"/>
      <c r="C36" s="423" t="s">
        <v>122</v>
      </c>
      <c r="D36" s="424">
        <v>0.05</v>
      </c>
      <c r="E36" s="421"/>
      <c r="F36" s="421"/>
      <c r="G36" s="421">
        <f t="shared" si="2"/>
        <v>0</v>
      </c>
      <c r="H36" s="422"/>
    </row>
    <row r="37" spans="2:8">
      <c r="B37" s="419"/>
      <c r="C37" s="423" t="s">
        <v>64</v>
      </c>
      <c r="D37" s="424">
        <v>0.05</v>
      </c>
      <c r="E37" s="421"/>
      <c r="F37" s="421"/>
      <c r="G37" s="421">
        <f t="shared" si="2"/>
        <v>0</v>
      </c>
      <c r="H37" s="422"/>
    </row>
    <row r="38" spans="2:8">
      <c r="B38" s="419"/>
      <c r="C38" s="423" t="s">
        <v>123</v>
      </c>
      <c r="D38" s="424">
        <v>0.03</v>
      </c>
      <c r="E38" s="421"/>
      <c r="F38" s="421"/>
      <c r="G38" s="421">
        <f t="shared" si="2"/>
        <v>0</v>
      </c>
      <c r="H38" s="422"/>
    </row>
    <row r="39" spans="2:8">
      <c r="B39" s="419"/>
      <c r="C39" s="425"/>
      <c r="D39" s="421"/>
      <c r="E39" s="426"/>
      <c r="F39" s="421"/>
      <c r="G39" s="421"/>
      <c r="H39" s="422"/>
    </row>
    <row r="40" spans="2:8">
      <c r="B40" s="427"/>
      <c r="C40" s="428"/>
      <c r="D40" s="421"/>
      <c r="E40" s="429"/>
      <c r="F40" s="429"/>
      <c r="G40" s="429"/>
      <c r="H40" s="426">
        <f>SUM(G30:G39)</f>
        <v>0</v>
      </c>
    </row>
    <row r="41" spans="2:8" ht="19.5" thickBot="1">
      <c r="B41" s="427"/>
      <c r="C41" s="423"/>
      <c r="D41" s="421"/>
      <c r="E41" s="421"/>
      <c r="F41" s="421"/>
      <c r="G41" s="421"/>
      <c r="H41" s="422"/>
    </row>
    <row r="42" spans="2:8" ht="19.5" thickBot="1">
      <c r="B42" s="430"/>
      <c r="C42" s="431" t="s">
        <v>7</v>
      </c>
      <c r="D42" s="432"/>
      <c r="E42" s="433"/>
      <c r="F42" s="433"/>
      <c r="G42" s="433"/>
      <c r="H42" s="434">
        <f>+H40+H27</f>
        <v>0</v>
      </c>
    </row>
    <row r="43" spans="2:8">
      <c r="B43" s="435"/>
      <c r="C43" s="436"/>
      <c r="D43" s="437"/>
      <c r="E43" s="437"/>
      <c r="F43" s="437"/>
      <c r="G43" s="437"/>
      <c r="H43" s="438"/>
    </row>
    <row r="44" spans="2:8">
      <c r="B44" s="435"/>
      <c r="C44" s="420" t="s">
        <v>11</v>
      </c>
      <c r="D44" s="439">
        <v>0.05</v>
      </c>
      <c r="E44" s="422"/>
      <c r="F44" s="422"/>
      <c r="G44" s="421">
        <f t="shared" ref="G44" si="3">+$H$27*D44</f>
        <v>0</v>
      </c>
      <c r="H44" s="438"/>
    </row>
    <row r="45" spans="2:8" ht="19.5" thickBot="1">
      <c r="B45" s="435"/>
      <c r="C45" s="436"/>
      <c r="D45" s="437"/>
      <c r="E45" s="437"/>
      <c r="F45" s="437"/>
      <c r="G45" s="437"/>
      <c r="H45" s="438"/>
    </row>
    <row r="46" spans="2:8" ht="19.5" thickBot="1">
      <c r="B46" s="430"/>
      <c r="C46" s="440" t="s">
        <v>125</v>
      </c>
      <c r="D46" s="432"/>
      <c r="E46" s="433"/>
      <c r="F46" s="433"/>
      <c r="G46" s="433"/>
      <c r="H46" s="434">
        <f>+G44+H42</f>
        <v>0</v>
      </c>
    </row>
    <row r="47" spans="2:8">
      <c r="B47" s="435"/>
      <c r="C47" s="436"/>
      <c r="D47" s="437"/>
      <c r="E47" s="437"/>
      <c r="F47" s="437"/>
      <c r="G47" s="437"/>
      <c r="H47" s="438"/>
    </row>
    <row r="48" spans="2:8">
      <c r="B48" s="435"/>
      <c r="C48" s="436"/>
      <c r="D48" s="437"/>
      <c r="E48" s="437"/>
      <c r="F48" s="437"/>
      <c r="G48" s="437"/>
      <c r="H48" s="438"/>
    </row>
  </sheetData>
  <mergeCells count="4">
    <mergeCell ref="B2:H2"/>
    <mergeCell ref="B3:H3"/>
    <mergeCell ref="B4:H4"/>
    <mergeCell ref="B5:D5"/>
  </mergeCells>
  <printOptions horizontalCentered="1"/>
  <pageMargins left="0.23622047244094491" right="0.31496062992125984" top="0.35433070866141736" bottom="0.35433070866141736" header="0" footer="0"/>
  <pageSetup paperSize="123" scale="53" fitToHeight="0" orientation="portrait" r:id="rId1"/>
  <headerFooter>
    <oddFooter>&amp;C&amp;F&amp;R&amp;P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16</vt:i4>
      </vt:variant>
    </vt:vector>
  </HeadingPairs>
  <TitlesOfParts>
    <vt:vector size="24" baseType="lpstr">
      <vt:lpstr>RESUMEN</vt:lpstr>
      <vt:lpstr>LOTE I</vt:lpstr>
      <vt:lpstr>LOTE II</vt:lpstr>
      <vt:lpstr>LOTE III</vt:lpstr>
      <vt:lpstr>LOTE IV</vt:lpstr>
      <vt:lpstr>LOTE V</vt:lpstr>
      <vt:lpstr>LOTE VI</vt:lpstr>
      <vt:lpstr>LOTE VII</vt:lpstr>
      <vt:lpstr>'LOTE I'!Área_de_impresión</vt:lpstr>
      <vt:lpstr>'LOTE II'!Área_de_impresión</vt:lpstr>
      <vt:lpstr>'LOTE III'!Área_de_impresión</vt:lpstr>
      <vt:lpstr>'LOTE IV'!Área_de_impresión</vt:lpstr>
      <vt:lpstr>'LOTE V'!Área_de_impresión</vt:lpstr>
      <vt:lpstr>'LOTE VI'!Área_de_impresión</vt:lpstr>
      <vt:lpstr>'LOTE VII'!Área_de_impresión</vt:lpstr>
      <vt:lpstr>RESUMEN!Área_de_impresión</vt:lpstr>
      <vt:lpstr>'LOTE I'!Títulos_a_imprimir</vt:lpstr>
      <vt:lpstr>'LOTE II'!Títulos_a_imprimir</vt:lpstr>
      <vt:lpstr>'LOTE III'!Títulos_a_imprimir</vt:lpstr>
      <vt:lpstr>'LOTE IV'!Títulos_a_imprimir</vt:lpstr>
      <vt:lpstr>'LOTE V'!Títulos_a_imprimir</vt:lpstr>
      <vt:lpstr>'LOTE VI'!Títulos_a_imprimir</vt:lpstr>
      <vt:lpstr>'LOTE VII'!Títulos_a_imprimir</vt:lpstr>
      <vt:lpstr>RESUMEN!Títulos_a_imprimir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chabebe</dc:creator>
  <cp:lastModifiedBy>jtomic</cp:lastModifiedBy>
  <cp:lastPrinted>2019-03-08T16:18:12Z</cp:lastPrinted>
  <dcterms:created xsi:type="dcterms:W3CDTF">2004-11-01T14:29:38Z</dcterms:created>
  <dcterms:modified xsi:type="dcterms:W3CDTF">2019-03-08T16:20:29Z</dcterms:modified>
</cp:coreProperties>
</file>